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 - Stavební část" sheetId="2" r:id="rId2"/>
    <sheet name="ZTI - Zdravotechnické ins..." sheetId="3" r:id="rId3"/>
    <sheet name="EL - Elektroinstalace" sheetId="4" r:id="rId4"/>
    <sheet name="SLP - Slaboproudé rozvody" sheetId="5" r:id="rId5"/>
    <sheet name="ST - Stavební část_01" sheetId="6" r:id="rId6"/>
    <sheet name="ZTI - Zdravotechnické ins..._01" sheetId="7" r:id="rId7"/>
    <sheet name="EL - Elektroinstalace_01" sheetId="8" r:id="rId8"/>
    <sheet name="SLP - Slaboproudé rozvody_01" sheetId="9" r:id="rId9"/>
    <sheet name="ST - Stavební část_02" sheetId="10" r:id="rId10"/>
    <sheet name="ZTI - Zdravotechnické ins..._02" sheetId="11" r:id="rId11"/>
    <sheet name="SOUP - Soupis ostatních a..." sheetId="12" r:id="rId12"/>
    <sheet name="Pokyny pro vyplnění" sheetId="13" r:id="rId13"/>
  </sheets>
  <definedNames>
    <definedName name="_xlnm.Print_Area" localSheetId="0">'Rekapitulace stavby'!$D$4:$AO$33,'Rekapitulace stavby'!$C$39:$AQ$66</definedName>
    <definedName name="_xlnm._FilterDatabase" localSheetId="1" hidden="1">'ST - Stavební část'!$C$98:$K$1243</definedName>
    <definedName name="_xlnm.Print_Area" localSheetId="1">'ST - Stavební část'!$C$4:$J$38,'ST - Stavební část'!$C$44:$J$78,'ST - Stavební část'!$C$84:$K$1243</definedName>
    <definedName name="_xlnm._FilterDatabase" localSheetId="2" hidden="1">'ZTI - Zdravotechnické ins...'!$C$85:$K$133</definedName>
    <definedName name="_xlnm.Print_Area" localSheetId="2">'ZTI - Zdravotechnické ins...'!$C$4:$J$38,'ZTI - Zdravotechnické ins...'!$C$44:$J$65,'ZTI - Zdravotechnické ins...'!$C$71:$K$133</definedName>
    <definedName name="_xlnm._FilterDatabase" localSheetId="3" hidden="1">'EL - Elektroinstalace'!$C$86:$K$123</definedName>
    <definedName name="_xlnm.Print_Area" localSheetId="3">'EL - Elektroinstalace'!$C$4:$J$38,'EL - Elektroinstalace'!$C$44:$J$66,'EL - Elektroinstalace'!$C$72:$K$123</definedName>
    <definedName name="_xlnm._FilterDatabase" localSheetId="4" hidden="1">'SLP - Slaboproudé rozvody'!$C$85:$K$129</definedName>
    <definedName name="_xlnm.Print_Area" localSheetId="4">'SLP - Slaboproudé rozvody'!$C$4:$J$38,'SLP - Slaboproudé rozvody'!$C$44:$J$65,'SLP - Slaboproudé rozvody'!$C$71:$K$129</definedName>
    <definedName name="_xlnm._FilterDatabase" localSheetId="5" hidden="1">'ST - Stavební část_01'!$C$99:$K$788</definedName>
    <definedName name="_xlnm.Print_Area" localSheetId="5">'ST - Stavební část_01'!$C$4:$J$38,'ST - Stavební část_01'!$C$44:$J$79,'ST - Stavební část_01'!$C$85:$K$788</definedName>
    <definedName name="_xlnm._FilterDatabase" localSheetId="6" hidden="1">'ZTI - Zdravotechnické ins..._01'!$C$83:$K$99</definedName>
    <definedName name="_xlnm.Print_Area" localSheetId="6">'ZTI - Zdravotechnické ins..._01'!$C$4:$J$38,'ZTI - Zdravotechnické ins..._01'!$C$44:$J$63,'ZTI - Zdravotechnické ins..._01'!$C$69:$K$99</definedName>
    <definedName name="_xlnm._FilterDatabase" localSheetId="7" hidden="1">'EL - Elektroinstalace_01'!$C$86:$K$118</definedName>
    <definedName name="_xlnm.Print_Area" localSheetId="7">'EL - Elektroinstalace_01'!$C$4:$J$38,'EL - Elektroinstalace_01'!$C$44:$J$66,'EL - Elektroinstalace_01'!$C$72:$K$118</definedName>
    <definedName name="_xlnm._FilterDatabase" localSheetId="8" hidden="1">'SLP - Slaboproudé rozvody_01'!$C$85:$K$129</definedName>
    <definedName name="_xlnm.Print_Area" localSheetId="8">'SLP - Slaboproudé rozvody_01'!$C$4:$J$38,'SLP - Slaboproudé rozvody_01'!$C$44:$J$65,'SLP - Slaboproudé rozvody_01'!$C$71:$K$129</definedName>
    <definedName name="_xlnm._FilterDatabase" localSheetId="9" hidden="1">'ST - Stavební část_02'!$C$92:$K$193</definedName>
    <definedName name="_xlnm.Print_Area" localSheetId="9">'ST - Stavební část_02'!$C$4:$J$38,'ST - Stavební část_02'!$C$44:$J$72,'ST - Stavební část_02'!$C$78:$K$193</definedName>
    <definedName name="_xlnm._FilterDatabase" localSheetId="10" hidden="1">'ZTI - Zdravotechnické ins..._02'!$C$83:$K$99</definedName>
    <definedName name="_xlnm.Print_Area" localSheetId="10">'ZTI - Zdravotechnické ins..._02'!$C$4:$J$38,'ZTI - Zdravotechnické ins..._02'!$C$44:$J$63,'ZTI - Zdravotechnické ins..._02'!$C$69:$K$99</definedName>
    <definedName name="_xlnm._FilterDatabase" localSheetId="11" hidden="1">'SOUP - Soupis ostatních a...'!$C$77:$K$94</definedName>
    <definedName name="_xlnm.Print_Area" localSheetId="11">'SOUP - Soupis ostatních a...'!$C$4:$J$36,'SOUP - Soupis ostatních a...'!$C$42:$J$59,'SOUP - Soupis ostatních a...'!$C$65:$K$94</definedName>
    <definedName name="_xlnm.Print_Area" localSheetId="12">'Pokyny pro vyplnění'!$B$2:$K$69,'Pokyny pro vyplnění'!$B$72:$K$116,'Pokyny pro vyplnění'!$B$119:$K$188,'Pokyny pro vyplnění'!$B$196:$K$216</definedName>
    <definedName name="_xlnm.Print_Titles" localSheetId="0">'Rekapitulace stavby'!$49:$49</definedName>
    <definedName name="_xlnm.Print_Titles" localSheetId="1">'ST - Stavební část'!$98:$98</definedName>
    <definedName name="_xlnm.Print_Titles" localSheetId="2">'ZTI - Zdravotechnické ins...'!$85:$85</definedName>
    <definedName name="_xlnm.Print_Titles" localSheetId="3">'EL - Elektroinstalace'!$86:$86</definedName>
    <definedName name="_xlnm.Print_Titles" localSheetId="4">'SLP - Slaboproudé rozvody'!$85:$85</definedName>
    <definedName name="_xlnm.Print_Titles" localSheetId="5">'ST - Stavební část_01'!$99:$99</definedName>
    <definedName name="_xlnm.Print_Titles" localSheetId="6">'ZTI - Zdravotechnické ins..._01'!$83:$83</definedName>
    <definedName name="_xlnm.Print_Titles" localSheetId="7">'EL - Elektroinstalace_01'!$86:$86</definedName>
    <definedName name="_xlnm.Print_Titles" localSheetId="8">'SLP - Slaboproudé rozvody_01'!$85:$85</definedName>
    <definedName name="_xlnm.Print_Titles" localSheetId="9">'ST - Stavební část_02'!$92:$92</definedName>
    <definedName name="_xlnm.Print_Titles" localSheetId="10">'ZTI - Zdravotechnické ins..._02'!$83:$83</definedName>
    <definedName name="_xlnm.Print_Titles" localSheetId="11">'SOUP - Soupis ostatních a...'!$77:$77</definedName>
  </definedNames>
  <calcPr fullCalcOnLoad="1"/>
</workbook>
</file>

<file path=xl/sharedStrings.xml><?xml version="1.0" encoding="utf-8"?>
<sst xmlns="http://schemas.openxmlformats.org/spreadsheetml/2006/main" count="23552" uniqueCount="1804">
  <si>
    <t>Export VZ</t>
  </si>
  <si>
    <t>List obsahuje:</t>
  </si>
  <si>
    <t>1) Rekapitulace stavby</t>
  </si>
  <si>
    <t>2) Rekapitulace objektů stavby a soupisů prací</t>
  </si>
  <si>
    <t>3.0</t>
  </si>
  <si>
    <t>ZAMOK</t>
  </si>
  <si>
    <t>False</t>
  </si>
  <si>
    <t>{9cf56ede-b216-4bec-8d0d-e5a140154f6a}</t>
  </si>
  <si>
    <t>0,01</t>
  </si>
  <si>
    <t>21</t>
  </si>
  <si>
    <t>15</t>
  </si>
  <si>
    <t>REKAPITULACE STAVBY</t>
  </si>
  <si>
    <t>v ---  níže se nacházejí doplnkové a pomocné údaje k sestavám  --- v</t>
  </si>
  <si>
    <t>Návod na vyplnění</t>
  </si>
  <si>
    <t>0,001</t>
  </si>
  <si>
    <t>Kód:</t>
  </si>
  <si>
    <t>31-136/346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</si>
  <si>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</si>
  <si>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</si>
  <si>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Teoretické Ústavy  LF v Olomouci úpravy sekcí</t>
  </si>
  <si>
    <t>KSO:</t>
  </si>
  <si>
    <t/>
  </si>
  <si>
    <t>CC-CZ:</t>
  </si>
  <si>
    <t>Místo:</t>
  </si>
  <si>
    <t>Olomouc</t>
  </si>
  <si>
    <t>Datum:</t>
  </si>
  <si>
    <t>11. 6. 2018</t>
  </si>
  <si>
    <t>Zadavatel:</t>
  </si>
  <si>
    <t>IČ:</t>
  </si>
  <si>
    <t>Univerzita Palackého v Olomouci</t>
  </si>
  <si>
    <t>DIČ:</t>
  </si>
  <si>
    <t>Uchazeč:</t>
  </si>
  <si>
    <t>Vyplň údaj</t>
  </si>
  <si>
    <t>Projektant:</t>
  </si>
  <si>
    <t>Stavoprojekt Olomouc a.s.</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</si>
  <si>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</si>
  <si>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</si>
  <si>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</si>
  <si>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</si>
  <si>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</si>
  <si>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</si>
  <si>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</si>
  <si>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</si>
  <si>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</si>
  <si>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</si>
  <si>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</si>
  <si>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</si>
  <si>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</si>
  <si>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</si>
  <si>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</si>
  <si>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</si>
  <si>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</si>
  <si>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</si>
  <si>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</si>
  <si>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</si>
  <si>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</si>
  <si>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</si>
  <si>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</si>
  <si>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</si>
  <si>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</si>
  <si>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</si>
  <si>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</si>
  <si>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</si>
  <si>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</si>
  <si>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</si>
  <si>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</si>
  <si>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</si>
  <si>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</si>
  <si>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</si>
  <si>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</si>
  <si>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</si>
  <si>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</si>
  <si>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</si>
  <si>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</si>
  <si>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</si>
  <si>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A2-4NP</t>
  </si>
  <si>
    <t>Sekce A2-4NP</t>
  </si>
  <si>
    <t>STA</t>
  </si>
  <si>
    <t>1</t>
  </si>
  <si>
    <t>{38f52318-f2a0-46c1-9e4f-aadc84344817}</t>
  </si>
  <si>
    <t>2</t>
  </si>
  <si>
    <t>/</t>
  </si>
  <si>
    <t>ST</t>
  </si>
  <si>
    <t>Stavební část</t>
  </si>
  <si>
    <t>Soupis</t>
  </si>
  <si>
    <t>{9aab97a3-bff6-4a53-9e05-0e822e242452}</t>
  </si>
  <si>
    <t>ZTI</t>
  </si>
  <si>
    <t>Zdravotechnické instalace</t>
  </si>
  <si>
    <t>{098366c8-d762-4074-a92f-1d6062295938}</t>
  </si>
  <si>
    <t>EL</t>
  </si>
  <si>
    <t>Elektroinstalace</t>
  </si>
  <si>
    <t>{b3915517-e34d-4e31-8f84-609dc0c6badb}</t>
  </si>
  <si>
    <t>SLP</t>
  </si>
  <si>
    <t>Slaboproudé rozvody</t>
  </si>
  <si>
    <t>{0dc05778-c0ea-4666-9535-2cbb139bb5c2}</t>
  </si>
  <si>
    <t>B2-5NP</t>
  </si>
  <si>
    <t>Sekce B2-5NP</t>
  </si>
  <si>
    <t>{d323333a-3193-426b-8666-824dbe674328}</t>
  </si>
  <si>
    <t>{1dcadf37-2f79-49d4-9476-3db4651360b5}</t>
  </si>
  <si>
    <t>{8b71685a-a43c-4b78-9458-3a949345bf27}</t>
  </si>
  <si>
    <t>{cdf7f8df-e503-4857-8d5f-9572807d2307}</t>
  </si>
  <si>
    <t>{96c8e5f4-6cdc-42fa-add7-daa4b611e228}</t>
  </si>
  <si>
    <t>SO-03</t>
  </si>
  <si>
    <t>přístavba LF- stavební úpravy místnosti č.3.567</t>
  </si>
  <si>
    <t>{ea642608-0c62-4010-ab6d-16cda1e37d6a}</t>
  </si>
  <si>
    <t>{66084d9c-ba59-4e33-a944-37d9f21c1127}</t>
  </si>
  <si>
    <t>{88ef7a63-054a-40d8-908a-8faa3fe43329}</t>
  </si>
  <si>
    <t>SOUP</t>
  </si>
  <si>
    <t>Soupis ostatních a vedlejších rozpočtových nákladů</t>
  </si>
  <si>
    <t>{5c1cf7b6-42e1-48d3-acf3-4d5681b717f6}</t>
  </si>
  <si>
    <t>1) Krycí list soupisu</t>
  </si>
  <si>
    <t>2) Rekapitulace</t>
  </si>
  <si>
    <t>3) Soupis prací</t>
  </si>
  <si>
    <t>Zpět na list:</t>
  </si>
  <si>
    <t>Rekapitulace stavby</t>
  </si>
  <si>
    <t>KRYCÍ LIST SOUPISU</t>
  </si>
  <si>
    <t>Objekt:</t>
  </si>
  <si>
    <t>A2-4NP - Sekce A2-4NP</t>
  </si>
  <si>
    <t>Soupis:</t>
  </si>
  <si>
    <t>ST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</si>
  <si>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</si>
  <si>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</si>
  <si>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</si>
  <si>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</si>
  <si>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</si>
  <si>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</si>
  <si>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</si>
  <si>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</si>
  <si>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</si>
  <si>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</si>
  <si>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</si>
  <si>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</si>
  <si>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</si>
  <si>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</si>
  <si>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</si>
  <si>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</si>
  <si>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</si>
  <si>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</si>
  <si>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</si>
  <si>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</si>
  <si>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</si>
  <si>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</si>
  <si>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</si>
  <si>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</si>
  <si>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</si>
  <si>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</si>
  <si>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</si>
  <si>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</si>
  <si>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</si>
  <si>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</si>
  <si>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</si>
  <si>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</si>
  <si>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</si>
  <si>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</si>
  <si>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</si>
  <si>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</si>
  <si>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</si>
  <si>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</si>
  <si>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</si>
  <si>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</si>
  <si>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</si>
  <si>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</si>
  <si>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310237241</t>
  </si>
  <si>
    <t>Zazdívka otvorů pl do 0,25 m2 ve zdivu nadzákladovém cihlami pálenými tl do 300 mm</t>
  </si>
  <si>
    <t>kus</t>
  </si>
  <si>
    <t>CS ÚRS 2018 01</t>
  </si>
  <si>
    <t>4</t>
  </si>
  <si>
    <t>1901474384</t>
  </si>
  <si>
    <t>317168012</t>
  </si>
  <si>
    <t>Překlad keramický plochý š 115 mm dl 1250 mm</t>
  </si>
  <si>
    <t>1108477540</t>
  </si>
  <si>
    <t>PSC</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</si>
  <si>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</si>
  <si>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317944321</t>
  </si>
  <si>
    <t>Válcované nosníky do č.12 dodatečně osazované do připravených otvorů</t>
  </si>
  <si>
    <t>t</t>
  </si>
  <si>
    <t>-1325275072</t>
  </si>
  <si>
    <t xml:space="preserve">Poznámka k souboru cen:
1. V cenách jsou zahrnuty náklady na dodávku a montáž válcovaných nosníků. 2. Ceny jsou určeny pouze pro ocenění konstrukce překladů nad otvory. </t>
  </si>
  <si>
    <t>VV</t>
  </si>
  <si>
    <t>"L nosníky</t>
  </si>
  <si>
    <t>"místnost 4.023</t>
  </si>
  <si>
    <t>2*1,65*0,0151</t>
  </si>
  <si>
    <t>340271045</t>
  </si>
  <si>
    <t>Zazdívka otvorů v příčkách nebo stěnách plochy do 4 m2  tvárnicemi pórobetonovými tl 150 mm</t>
  </si>
  <si>
    <t>m2</t>
  </si>
  <si>
    <t>-1914204316</t>
  </si>
  <si>
    <t>místnost 4.061</t>
  </si>
  <si>
    <t>0,9*2</t>
  </si>
  <si>
    <t>místnost 4.068</t>
  </si>
  <si>
    <t>Součet</t>
  </si>
  <si>
    <t>5</t>
  </si>
  <si>
    <t>342291131</t>
  </si>
  <si>
    <t>Ukotvení příček k betonovým konstrukcím plochými kotvami</t>
  </si>
  <si>
    <t>m</t>
  </si>
  <si>
    <t>-1077552171</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</si>
  <si>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</si>
  <si>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2*2</t>
  </si>
  <si>
    <t>6</t>
  </si>
  <si>
    <t>Úpravy povrchů, podlahy a osazování výplní</t>
  </si>
  <si>
    <t>611325421</t>
  </si>
  <si>
    <t>Oprava vnitřní vápenocementové štukové omítky stropů v rozsahu plochy do 10%</t>
  </si>
  <si>
    <t>242462464</t>
  </si>
  <si>
    <t xml:space="preserve">Poznámka k souboru cen:
1. Pro ocenění opravy omítek plochy do 1 m2 se použijí ceny souboru cen 61. 32-52.. Vápenocementová omítka jednotlivých malých ploch. </t>
  </si>
  <si>
    <t>viz legenda místností</t>
  </si>
  <si>
    <t>39,06+20,04+19,8+19,8+19,8+20,04+20,04+23,68+100,38+2,8+0,41+25,96+0,2+0,2+2,72+2,34+4,19+20,04+6,32+8,28+20,04+6,32+8,28+20,04+19,77</t>
  </si>
  <si>
    <t>8,04+11,48+20,04+20,04+45,49</t>
  </si>
  <si>
    <t>7</t>
  </si>
  <si>
    <t>612135101</t>
  </si>
  <si>
    <t>Hrubá výplň rýh ve stěnách maltou jakékoli šířky rýhy</t>
  </si>
  <si>
    <t>885081701</t>
  </si>
  <si>
    <t xml:space="preserve">Poznámka k souboru cen:
1. V cenách nejsou započteny náklady na omítku rýh, tyto se ocení příšlušnými cenami tohoto katalogu. </t>
  </si>
  <si>
    <t>8</t>
  </si>
  <si>
    <t>612142001</t>
  </si>
  <si>
    <t>Potažení vnitřních stěn sklovláknitým pletivem vtlačeným do tenkovrstvé hmoty</t>
  </si>
  <si>
    <t>1053293450</t>
  </si>
  <si>
    <t xml:space="preserve">Poznámka k souboru cen:
1. V cenách -2001 jsou započteny i náklady na tmel. </t>
  </si>
  <si>
    <t>lokální opatření konstrukcí sklovláknitým pletivem přechody materiálů apod.</t>
  </si>
  <si>
    <t>60</t>
  </si>
  <si>
    <t>9</t>
  </si>
  <si>
    <t>612321141</t>
  </si>
  <si>
    <t>Vápenocementová omítka štuková dvouvrstvá vnitřních stěn nanášená ručně</t>
  </si>
  <si>
    <t>-312591752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</si>
  <si>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</si>
  <si>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místa otlučených obkladů</t>
  </si>
  <si>
    <t>místnost 4.019</t>
  </si>
  <si>
    <t>(2*3,45+2*6,1)*1,5</t>
  </si>
  <si>
    <t>-0,9*1,5</t>
  </si>
  <si>
    <t>-2,55*0,55</t>
  </si>
  <si>
    <t>místnost 4.018</t>
  </si>
  <si>
    <t>místnost 4.024b</t>
  </si>
  <si>
    <t>(2*1,35+2*0,3)*2</t>
  </si>
  <si>
    <t>-0,9*2</t>
  </si>
  <si>
    <t>místnost 4.024d</t>
  </si>
  <si>
    <t>(2*0,8+2*0,3)*2</t>
  </si>
  <si>
    <t>-0,7*2</t>
  </si>
  <si>
    <t>místnost 4.057</t>
  </si>
  <si>
    <t>(2*1,95+2*1,45)*2</t>
  </si>
  <si>
    <t>-0,8*2</t>
  </si>
  <si>
    <t>-0,6*2</t>
  </si>
  <si>
    <t>místnost 4.058</t>
  </si>
  <si>
    <t>(2*1,95+2*1,2)*2</t>
  </si>
  <si>
    <t>místnost 4.061, 4.062a,  4.062b</t>
  </si>
  <si>
    <t>(2*3,15+2*6,1)*1,95</t>
  </si>
  <si>
    <t>-0,9*1,95</t>
  </si>
  <si>
    <t>-2,55*1,05</t>
  </si>
  <si>
    <t>místnost 4.062</t>
  </si>
  <si>
    <t>(2*3,45+2*6,1)*1,95</t>
  </si>
  <si>
    <t>-2,55*1</t>
  </si>
  <si>
    <t>místnost 4.063</t>
  </si>
  <si>
    <t>místnost 4.064</t>
  </si>
  <si>
    <t>-0,8*1,5</t>
  </si>
  <si>
    <t>místnost 4.066</t>
  </si>
  <si>
    <t>místnost 4.067</t>
  </si>
  <si>
    <t>(2*2*3,45+2*6,1)*1,5</t>
  </si>
  <si>
    <t>10</t>
  </si>
  <si>
    <t>612321191</t>
  </si>
  <si>
    <t>Příplatek k vápenocementové omítce vnitřních stěn za každých dalších 5 mm tloušťky ručně</t>
  </si>
  <si>
    <t>-754521815</t>
  </si>
  <si>
    <t>11</t>
  </si>
  <si>
    <t>612325422</t>
  </si>
  <si>
    <t>Oprava vnitřní vápenocementové štukové omítky stěn v rozsahu plochy do 30%</t>
  </si>
  <si>
    <t>1389843568</t>
  </si>
  <si>
    <t>místnost 4.016</t>
  </si>
  <si>
    <t>(2*6,815+2*6,1+2*0,3+2*0,6)*3,33</t>
  </si>
  <si>
    <t>2*(2,55+2*2,1)*0,25</t>
  </si>
  <si>
    <t>-2*2,55*2,1</t>
  </si>
  <si>
    <t>místnost 4.017</t>
  </si>
  <si>
    <t>(3,45+2*6,1)*3,33</t>
  </si>
  <si>
    <t>(2,55+2*2,1)*0,25</t>
  </si>
  <si>
    <t>-2,55*2,1</t>
  </si>
  <si>
    <t>místnost 4.020</t>
  </si>
  <si>
    <t>místnost 4.021</t>
  </si>
  <si>
    <t>místnost 4.022</t>
  </si>
  <si>
    <t>místnost 4.023</t>
  </si>
  <si>
    <t>(4,35+2*6,1)*3,33</t>
  </si>
  <si>
    <t>-1,35*2,05</t>
  </si>
  <si>
    <t>místnost 4.024</t>
  </si>
  <si>
    <t>2*28,675*3,33</t>
  </si>
  <si>
    <t>-16*0,9*2</t>
  </si>
  <si>
    <t>(2*1,25+2*0,25)*3,33</t>
  </si>
  <si>
    <t>místnost 4.024c</t>
  </si>
  <si>
    <t>(2*4,56+2*6,1)*3,33</t>
  </si>
  <si>
    <t>(2*0,8+2*0,25)*3,33</t>
  </si>
  <si>
    <t>místnost 4.024e</t>
  </si>
  <si>
    <t>(2*7,07)*3,33</t>
  </si>
  <si>
    <t>-3*0,9*2</t>
  </si>
  <si>
    <t>místnost 4.054</t>
  </si>
  <si>
    <t>(2*1,425+2*0,95)*3,33</t>
  </si>
  <si>
    <t>(2*1,95+2*1,45)*3,33</t>
  </si>
  <si>
    <t>-2*0,6*2</t>
  </si>
  <si>
    <t>(2*0,9+2*1,05)*3,33</t>
  </si>
  <si>
    <t>místnost 4.058a</t>
  </si>
  <si>
    <t>(2*0,95+2*1,05)*3,33</t>
  </si>
  <si>
    <t>místnost 4.060</t>
  </si>
  <si>
    <t>(2*3,415+2*3,55)*3,33</t>
  </si>
  <si>
    <t>(2*3,415+2*6,1)*3,33</t>
  </si>
  <si>
    <t>(2*3,45+2*6,1)*3,33</t>
  </si>
  <si>
    <t>místnost 4.065</t>
  </si>
  <si>
    <t>místnost 4.069</t>
  </si>
  <si>
    <t>(2*7,95+2*6,1)*3,33</t>
  </si>
  <si>
    <t>Mezisoučet</t>
  </si>
  <si>
    <t>odpočet nová omítka</t>
  </si>
  <si>
    <t>-256,314</t>
  </si>
  <si>
    <t>12</t>
  </si>
  <si>
    <t>615142002</t>
  </si>
  <si>
    <t>Potažení vnitřních nosníků sklovláknitým pletivem</t>
  </si>
  <si>
    <t>-1466662417</t>
  </si>
  <si>
    <t>"potažení překladů následné provedení omítky přetažení na konstrukci</t>
  </si>
  <si>
    <t>13</t>
  </si>
  <si>
    <t>624635341</t>
  </si>
  <si>
    <t>Tmelení akrylátovým tmelem spáry průřezu do 1200mm2</t>
  </si>
  <si>
    <t>1881128723</t>
  </si>
  <si>
    <t xml:space="preserve">Poznámka k souboru cen: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</si>
  <si>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"stěna+ strop dilatační spára</t>
  </si>
  <si>
    <t>2*3,24+2,8</t>
  </si>
  <si>
    <t>14</t>
  </si>
  <si>
    <t>629991011</t>
  </si>
  <si>
    <t>Zakrytí výplní otvorů a svislých ploch fólií přilepenou lepící páskou</t>
  </si>
  <si>
    <t>-219839034</t>
  </si>
  <si>
    <t xml:space="preserve">Poznámka k souboru cen:
1. V ceně -1012 nejsou započteny náklady na dodávku a montáž začišťovací lišty; tyto se oceňují cenou 622 14-3004 této části katalogu a materiálem ve specifikaci. </t>
  </si>
  <si>
    <t>"zakrytí oken + vstupních dveří</t>
  </si>
  <si>
    <t>20*2,55*2,1</t>
  </si>
  <si>
    <t>2*2,8*3,33</t>
  </si>
  <si>
    <t>"ostatní zakrývání konstrukcí dle potřeby</t>
  </si>
  <si>
    <t>80</t>
  </si>
  <si>
    <t>633811111</t>
  </si>
  <si>
    <t>Broušení nerovností betonových podlah do 2 mm - stržení šlemu</t>
  </si>
  <si>
    <t>1026900186</t>
  </si>
  <si>
    <t>P</t>
  </si>
  <si>
    <t>Poznámka k položce:
zahrnuje i případné broušení parketvých podlah</t>
  </si>
  <si>
    <t>broušení podlah P1 - poze v místě nalepení podlah</t>
  </si>
  <si>
    <t>skladba P1b, P1c</t>
  </si>
  <si>
    <t>19,8</t>
  </si>
  <si>
    <t>80,28</t>
  </si>
  <si>
    <t>0,41</t>
  </si>
  <si>
    <t>0,2</t>
  </si>
  <si>
    <t>19,28</t>
  </si>
  <si>
    <t>1,35</t>
  </si>
  <si>
    <t>11,63</t>
  </si>
  <si>
    <t>10,84</t>
  </si>
  <si>
    <t>20,04</t>
  </si>
  <si>
    <t>16</t>
  </si>
  <si>
    <t>633811119</t>
  </si>
  <si>
    <t>Příplatek k broušení nerovností betonových podlah ZKD 1 mm úběru</t>
  </si>
  <si>
    <t>1751682284</t>
  </si>
  <si>
    <t>"viz položka výše</t>
  </si>
  <si>
    <t>243,75</t>
  </si>
  <si>
    <t>243,75*2 'Přepočtené koeficientem množství</t>
  </si>
  <si>
    <t>17</t>
  </si>
  <si>
    <t>634113115</t>
  </si>
  <si>
    <t>Výplň dilatačních spár mazanin plastovým profilem v 80 mm</t>
  </si>
  <si>
    <t>-90229108</t>
  </si>
  <si>
    <t>"chodba</t>
  </si>
  <si>
    <t>2*2,8+2*3,24</t>
  </si>
  <si>
    <t>18</t>
  </si>
  <si>
    <t>642944121</t>
  </si>
  <si>
    <t>Osazování ocelových zárubní dodatečné pl do 2,5 m2</t>
  </si>
  <si>
    <t>1781585970</t>
  </si>
  <si>
    <t xml:space="preserve">Poznámka k souboru cen:
1. V cenách nejsou započteny náklady na dodání zárubní, tyto se oceňují ve specifikaci. </t>
  </si>
  <si>
    <t>"PSV 1/Z</t>
  </si>
  <si>
    <t>"PSV 2/Z</t>
  </si>
  <si>
    <t>19</t>
  </si>
  <si>
    <t>M</t>
  </si>
  <si>
    <t>PSV-1/Z</t>
  </si>
  <si>
    <t>zárubeň ocelová pro dveře 600 x 1970 mm dle PSV 1/Z</t>
  </si>
  <si>
    <t>-141566312</t>
  </si>
  <si>
    <t>20</t>
  </si>
  <si>
    <t>PSV-2/Z</t>
  </si>
  <si>
    <t>zárubeň ocelová pro dveře 700 x 1970 mm dle PSV 2/Z</t>
  </si>
  <si>
    <t>1276439411</t>
  </si>
  <si>
    <t>Ostatní konstrukce a práce-bourání</t>
  </si>
  <si>
    <t>949101111</t>
  </si>
  <si>
    <t>Lešení pomocné pro objekty pozemních staveb s lešeňovou podlahou v do 1,9 m zatížení do 150 kg/m2</t>
  </si>
  <si>
    <t>902324385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</si>
  <si>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</si>
  <si>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Poznámka k položce:
dle potřeby v objektu</t>
  </si>
  <si>
    <t>39,06+20,04+19,8+19,8+19,8+20,04+20,04+23,68+100,38+2,8+0,41+25,96+0,2+0,2+1,35+2,72+2,34+2,77+11,63+4,19+20,04+6,32+8,28+20,04+6,32+8,28+20,04+19,77</t>
  </si>
  <si>
    <t>22</t>
  </si>
  <si>
    <t>952901111</t>
  </si>
  <si>
    <t>Vyčištění budov bytové a občanské výstavby při výšce podlaží do 4 m</t>
  </si>
  <si>
    <t>1427409678</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</si>
  <si>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</si>
  <si>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"rozsah budovy</t>
  </si>
  <si>
    <t>38,375*16</t>
  </si>
  <si>
    <t>23</t>
  </si>
  <si>
    <t>962031132</t>
  </si>
  <si>
    <t>Bourání příček z cihel pálených na MVC tl do 100 mm</t>
  </si>
  <si>
    <t>265912443</t>
  </si>
  <si>
    <t>1,95*2</t>
  </si>
  <si>
    <t>24</t>
  </si>
  <si>
    <t>962031133</t>
  </si>
  <si>
    <t>Bourání příček z cihel pálených na MVC tl do 150 mm</t>
  </si>
  <si>
    <t>-1937194465</t>
  </si>
  <si>
    <t>1,2*2,64</t>
  </si>
  <si>
    <t>3,415*3,33</t>
  </si>
  <si>
    <t>místnost 4.062b</t>
  </si>
  <si>
    <t>3,45*3,33</t>
  </si>
  <si>
    <t>25</t>
  </si>
  <si>
    <t>962042320</t>
  </si>
  <si>
    <t>Bourání zdiva nadzákladového z betonu prostého do 1 m3</t>
  </si>
  <si>
    <t>m3</t>
  </si>
  <si>
    <t>1175579621</t>
  </si>
  <si>
    <t xml:space="preserve">Poznámka k souboru cen:
1. Bourání pilířů o průřezu přes 0,36 m2 se oceňuje cenami -2320 a - 2321 jako bourání zdiva nadzákladového z betonu prostého. </t>
  </si>
  <si>
    <t>"vybourání betonových prvků např. místnost  4.0262 apod.</t>
  </si>
  <si>
    <t>26</t>
  </si>
  <si>
    <t>965042141</t>
  </si>
  <si>
    <t>Bourání podkladů pod dlažby nebo mazanin betonových nebo z litého asfaltu tl do 100 mm pl přes 4 m2</t>
  </si>
  <si>
    <t>1812805577</t>
  </si>
  <si>
    <t>odstranění lepidla</t>
  </si>
  <si>
    <t>mítnost 4.024</t>
  </si>
  <si>
    <t>100,38*0,02</t>
  </si>
  <si>
    <t>mítnost 4.024a</t>
  </si>
  <si>
    <t>2,8*0,02</t>
  </si>
  <si>
    <t>mítnost 4.058</t>
  </si>
  <si>
    <t>2,34*0,02</t>
  </si>
  <si>
    <t>27</t>
  </si>
  <si>
    <t>965081213</t>
  </si>
  <si>
    <t>Bourání podlah z dlaždic keramických nebo xylolitových tl do 10 mm plochy přes 1 m2</t>
  </si>
  <si>
    <t>-369865276</t>
  </si>
  <si>
    <t xml:space="preserve">Poznámka k souboru cen:
1. Odsekání soklíků se oceňuje cenami souboru cen 965 08. </t>
  </si>
  <si>
    <t>100,38</t>
  </si>
  <si>
    <t>2,8</t>
  </si>
  <si>
    <t>2,34</t>
  </si>
  <si>
    <t>28</t>
  </si>
  <si>
    <t>965081332</t>
  </si>
  <si>
    <t>Bourání podlah z dlaždic betonových, teracových nebo čedičových tl do 30 mm plochy do 1 m2</t>
  </si>
  <si>
    <t>-827604981</t>
  </si>
  <si>
    <t>29</t>
  </si>
  <si>
    <t>968072455</t>
  </si>
  <si>
    <t>Vybourání kovových dveřních zárubní pl do 2 m2</t>
  </si>
  <si>
    <t>-1270119276</t>
  </si>
  <si>
    <t xml:space="preserve">Poznámka k souboru cen:
1. V cenách -2244 až -2559 jsou započteny i náklady na vyvěšení křídel. 2. Cenou -2641 se oceňuje i vybourání nosné ocelové konstrukce pro sádrokartonové příčky. </t>
  </si>
  <si>
    <t>"místnost 4.024</t>
  </si>
  <si>
    <t>0,7*2</t>
  </si>
  <si>
    <t>"místnost 4.062</t>
  </si>
  <si>
    <t>0,8*2</t>
  </si>
  <si>
    <t>"místnost 4.062a</t>
  </si>
  <si>
    <t>"místnost 4.062b</t>
  </si>
  <si>
    <t>0,6*2</t>
  </si>
  <si>
    <t>"místnost 4.064</t>
  </si>
  <si>
    <t>"místnost 4.066</t>
  </si>
  <si>
    <t>"místnost 4.067</t>
  </si>
  <si>
    <t>30</t>
  </si>
  <si>
    <t>971033531</t>
  </si>
  <si>
    <t>Vybourání otvorů ve zdivu cihelném pl do 1 m2 na MVC nebo MV tl do 150 mm</t>
  </si>
  <si>
    <t>1806284568</t>
  </si>
  <si>
    <t>0,45*2</t>
  </si>
  <si>
    <t>31</t>
  </si>
  <si>
    <t>971033631</t>
  </si>
  <si>
    <t>Vybourání otvorů ve zdivu cihelném pl do 4 m2 na MVC nebo MV tl do 150 mm</t>
  </si>
  <si>
    <t>1031480836</t>
  </si>
  <si>
    <t>"místnost 4.057</t>
  </si>
  <si>
    <t>32</t>
  </si>
  <si>
    <t>974031142</t>
  </si>
  <si>
    <t>Vysekání rýh ve zdivu cihelném hl do 70 mm š do 70 mm</t>
  </si>
  <si>
    <t>-1939760541</t>
  </si>
  <si>
    <t>33</t>
  </si>
  <si>
    <t>974031664</t>
  </si>
  <si>
    <t>Vysekání rýh ve zdivu cihelném pro vtahování nosníků hl do 150 mm v do 150 mm</t>
  </si>
  <si>
    <t>-1364585860</t>
  </si>
  <si>
    <t>1,65</t>
  </si>
  <si>
    <t>plochý překlad</t>
  </si>
  <si>
    <t>1,25</t>
  </si>
  <si>
    <t>34</t>
  </si>
  <si>
    <t>978059541</t>
  </si>
  <si>
    <t>Odsekání a odebrání obkladů stěn z vnitřních obkládaček plochy přes 1 m2</t>
  </si>
  <si>
    <t>771803036</t>
  </si>
  <si>
    <t>(6*3,15+2*6,1)*1,95</t>
  </si>
  <si>
    <t>-4*0,8*1,95</t>
  </si>
  <si>
    <t>-3*0,9*1,5</t>
  </si>
  <si>
    <t>35</t>
  </si>
  <si>
    <t>985111220</t>
  </si>
  <si>
    <t>Odsekání betonu líce kleneb a podhledů tl do 40 mm</t>
  </si>
  <si>
    <t>-155263467</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</si>
  <si>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</si>
  <si>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Poznámka k položce:
rabicová kapotáž</t>
  </si>
  <si>
    <t>odsekání žebra kastlíku žaluzi z ŽB v místnostech u oken</t>
  </si>
  <si>
    <t>9*0,22*3,15</t>
  </si>
  <si>
    <t>demontáž kapotáže VZT</t>
  </si>
  <si>
    <t>6*3,45*(1,45+0,6)</t>
  </si>
  <si>
    <t>3*3,45*(1,1+0,6)</t>
  </si>
  <si>
    <t>997</t>
  </si>
  <si>
    <t>Přesun sutě</t>
  </si>
  <si>
    <t>36</t>
  </si>
  <si>
    <t>997002611</t>
  </si>
  <si>
    <t>Nakládání suti a vybouraných hmot</t>
  </si>
  <si>
    <t>-849793540</t>
  </si>
  <si>
    <t xml:space="preserve">Poznámka k souboru cen:
1. Cena platí i pro překládání při lomené dopravě. 2. Cenu nelze použít při dopravě po železnici, po vodě nebo ručně. </t>
  </si>
  <si>
    <t>37</t>
  </si>
  <si>
    <t>997013211</t>
  </si>
  <si>
    <t>Vnitrostaveništní doprava suti a vybouraných hmot pro budovy v do 6 m ručně</t>
  </si>
  <si>
    <t>51737641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</si>
  <si>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</si>
  <si>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38</t>
  </si>
  <si>
    <t>997013312</t>
  </si>
  <si>
    <t>Montáž a demontáž shozu suti v do 20 m</t>
  </si>
  <si>
    <t>818090737</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</si>
  <si>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</si>
  <si>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39</t>
  </si>
  <si>
    <t>997013322</t>
  </si>
  <si>
    <t>Příplatek k shozu suti v do 20 m za první a ZKD den použití</t>
  </si>
  <si>
    <t>2116494717</t>
  </si>
  <si>
    <t>16*30</t>
  </si>
  <si>
    <t>40</t>
  </si>
  <si>
    <t>997013501</t>
  </si>
  <si>
    <t>Odvoz suti na skládku a vybouraných hmot nebo meziskládku do 1 km se složením</t>
  </si>
  <si>
    <t>453772465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</si>
  <si>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</si>
  <si>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41</t>
  </si>
  <si>
    <t>997013509</t>
  </si>
  <si>
    <t>Příplatek k odvozu suti a vybouraných hmot na skládku ZKD 1 km přes 1 km</t>
  </si>
  <si>
    <t>648016400</t>
  </si>
  <si>
    <t>55,824*14 'Přepočtené koeficientem množství</t>
  </si>
  <si>
    <t>42</t>
  </si>
  <si>
    <t>997013831</t>
  </si>
  <si>
    <t>Poplatek za uložení stavebního směsného odpadu na skládce (skládkovné)</t>
  </si>
  <si>
    <t>-162240024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</si>
  <si>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</si>
  <si>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</si>
  <si>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</si>
  <si>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43</t>
  </si>
  <si>
    <t>998017003</t>
  </si>
  <si>
    <t>Přesun hmot s omezením mechanizace pro budovy v do 24 m</t>
  </si>
  <si>
    <t>-629249512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</si>
  <si>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</si>
  <si>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</si>
  <si>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</si>
  <si>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</si>
  <si>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</si>
  <si>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44</t>
  </si>
  <si>
    <t>711193121</t>
  </si>
  <si>
    <t>Izolace proti zemní vlhkosti na vodorovné ploše těsnicí kaší/stěrkou</t>
  </si>
  <si>
    <t>-343493154</t>
  </si>
  <si>
    <t>skladba P3</t>
  </si>
  <si>
    <t>2,72</t>
  </si>
  <si>
    <t>1,08</t>
  </si>
  <si>
    <t>3,38</t>
  </si>
  <si>
    <t>45</t>
  </si>
  <si>
    <t>711193131</t>
  </si>
  <si>
    <t>Izolace proti zemní vlhkosti na svislé ploše těsnicí kaší/stěrkou</t>
  </si>
  <si>
    <t>800967757</t>
  </si>
  <si>
    <t>(2*1,45+2*1,95)*0,3</t>
  </si>
  <si>
    <t>(2*0,9+2*1,075)*0,3</t>
  </si>
  <si>
    <t>(2*0,95+2*1,075)*0,3</t>
  </si>
  <si>
    <t>46</t>
  </si>
  <si>
    <t>711462201</t>
  </si>
  <si>
    <t>Provedení izolace stěn spojů páskem</t>
  </si>
  <si>
    <t>CS ÚRS 2013 01</t>
  </si>
  <si>
    <t>-1752619615</t>
  </si>
  <si>
    <t xml:space="preserve">Poznámka k souboru cen:
1. Izolace plochy jednotlivě do 10 m2 se oceňují skladebně cenou příslušné izolace a cenou 711 49-9097 Příplatek za plochu do 10 m2. 2. Cenami lze oceňovat i montáž izolací proti zemní vlhkosti. </t>
  </si>
  <si>
    <t>(2*1,45+2*1,95)</t>
  </si>
  <si>
    <t>(2*0,9+2*1,075)</t>
  </si>
  <si>
    <t>(2*0,95+2*1,075)</t>
  </si>
  <si>
    <t>47</t>
  </si>
  <si>
    <t>283R01</t>
  </si>
  <si>
    <t>Těsnící pás</t>
  </si>
  <si>
    <t>841998020</t>
  </si>
  <si>
    <t>14,8*1,1 'Přepočtené koeficientem množství</t>
  </si>
  <si>
    <t>48</t>
  </si>
  <si>
    <t>998711203</t>
  </si>
  <si>
    <t>Přesun hmot procentní pro izolace proti vodě, vlhkosti a plynům v objektech v do 60 m</t>
  </si>
  <si>
    <t>%</t>
  </si>
  <si>
    <t>1982039671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</si>
  <si>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</si>
  <si>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49</t>
  </si>
  <si>
    <t>998711292</t>
  </si>
  <si>
    <t>Příplatek k přesunu hmot procentní 711 za zvětšený přesun do 100 m</t>
  </si>
  <si>
    <t>1903705667</t>
  </si>
  <si>
    <t>763</t>
  </si>
  <si>
    <t>Konstrukce suché výstavby</t>
  </si>
  <si>
    <t>50</t>
  </si>
  <si>
    <t>763111336</t>
  </si>
  <si>
    <t>SDK příčka tl 125 mm profil CW+UW 100 desky 1xH2 12,5 TI 80 mm EI 30 Rw 48 dB</t>
  </si>
  <si>
    <t>1923629980</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</si>
  <si>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</si>
  <si>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1.2*3.33</t>
  </si>
  <si>
    <t>51</t>
  </si>
  <si>
    <t>763111717</t>
  </si>
  <si>
    <t>SDK příčka základní penetrační nátěr</t>
  </si>
  <si>
    <t>1169283591</t>
  </si>
  <si>
    <t>52</t>
  </si>
  <si>
    <t>763111751</t>
  </si>
  <si>
    <t>Příplatek k SDK příčce za plochu do 6 m2 jednotlivě</t>
  </si>
  <si>
    <t>2124491510</t>
  </si>
  <si>
    <t>53</t>
  </si>
  <si>
    <t>7631214R</t>
  </si>
  <si>
    <t>SDK stěna předsazená tl 150 mm profil CW+UW 100 deska 1xH2 12,5 TI 40 mm EI 30</t>
  </si>
  <si>
    <t>-1419855657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</si>
  <si>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</si>
  <si>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1,95*1,2</t>
  </si>
  <si>
    <t>54</t>
  </si>
  <si>
    <t>763121712</t>
  </si>
  <si>
    <t>SDK stěna předsazená zalomení</t>
  </si>
  <si>
    <t>2136856606</t>
  </si>
  <si>
    <t>55</t>
  </si>
  <si>
    <t>763121714</t>
  </si>
  <si>
    <t>SDK stěna předsazená základní penetrační nátěr</t>
  </si>
  <si>
    <t>1106566553</t>
  </si>
  <si>
    <t>56</t>
  </si>
  <si>
    <t>763121751</t>
  </si>
  <si>
    <t>Příplatek k SDK stěně předsazené za plochu do 6 m2 jednotlivě</t>
  </si>
  <si>
    <t>1280929557</t>
  </si>
  <si>
    <t>3,996+2,34</t>
  </si>
  <si>
    <t>57</t>
  </si>
  <si>
    <t>763131831</t>
  </si>
  <si>
    <t>Demontáž SDK podhledu s jednovrstvou nosnou kcí z ocelových profilů opláštění jednoduché</t>
  </si>
  <si>
    <t>1111528725</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</si>
  <si>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</si>
  <si>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4.061, 4.062a, 4.062b</t>
  </si>
  <si>
    <t>3,415*6,1</t>
  </si>
  <si>
    <t>58</t>
  </si>
  <si>
    <t>763135101</t>
  </si>
  <si>
    <t>Montáž SDK kazetového podhledu z kazet 600x600 mm na zavěšenou viditelnou nosnou konstrukci</t>
  </si>
  <si>
    <t>939300057</t>
  </si>
  <si>
    <t xml:space="preserve">Poznámka k souboru cen:
1. V cenách jsou započteny i náklady na montáž a dodávku nosné konstrukce. 2. V cenách nejsou započteny náklady na dodávku desek, kazet, lamel, jejich dodávka se oceňuje ve specifikaci. 3. Ostatní práce a konstrukce na sádrokartonových podhledech lze ocenit cenami 763 13-17. . . </t>
  </si>
  <si>
    <t>RMP1</t>
  </si>
  <si>
    <t>59</t>
  </si>
  <si>
    <t>590305MP1</t>
  </si>
  <si>
    <t>podhled kazetový desky rozměr 600 x 600 mm</t>
  </si>
  <si>
    <t>280056498</t>
  </si>
  <si>
    <t>Poznámka k položce:
standard MP1</t>
  </si>
  <si>
    <t>7,18*1,1 'Přepočtené koeficientem množství</t>
  </si>
  <si>
    <t>763135811</t>
  </si>
  <si>
    <t>Demontáž podhledu sádrokartonového kazetového na roštu viditelném</t>
  </si>
  <si>
    <t>-1224256624</t>
  </si>
  <si>
    <t xml:space="preserve">Poznámka k souboru cen:
1. Ceny zahrnují kompletní demontáž podhledu, tj. nosnou konstrukci i panely. </t>
  </si>
  <si>
    <t>61</t>
  </si>
  <si>
    <t>998763403</t>
  </si>
  <si>
    <t>Přesun hmot procentní pro sádrokartonové konstrukce v objektech v do 24 m</t>
  </si>
  <si>
    <t>-368740223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</si>
  <si>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</si>
  <si>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62</t>
  </si>
  <si>
    <t>998763491</t>
  </si>
  <si>
    <t>Příplatek k přesunu hmot procentní pro sádrokartonové konstrukce za zvětšený přesun do 100 m</t>
  </si>
  <si>
    <t>-33141963</t>
  </si>
  <si>
    <t>766</t>
  </si>
  <si>
    <t>Konstrukce truhlářské</t>
  </si>
  <si>
    <t>63</t>
  </si>
  <si>
    <t>766111820</t>
  </si>
  <si>
    <t>Demontáž truhlářských stěn dřevěných plných</t>
  </si>
  <si>
    <t>1493449626</t>
  </si>
  <si>
    <t xml:space="preserve">Poznámka k souboru cen:
1. Demontáž stěn záchodových se oceňuje cenou -1820. 2. V cenách je započtena demontáž lišt i vysklení. </t>
  </si>
  <si>
    <t>2,4*3,33</t>
  </si>
  <si>
    <t>64</t>
  </si>
  <si>
    <t>766-4OSTb</t>
  </si>
  <si>
    <t>Dodávka a montáž policové sestavy místnost 4.024b dle PSV 4/OST</t>
  </si>
  <si>
    <t>kpl</t>
  </si>
  <si>
    <t>-790527098</t>
  </si>
  <si>
    <t>65</t>
  </si>
  <si>
    <t>766-4OSTd</t>
  </si>
  <si>
    <t>Dodávka a montáž policové sestavy místnost 4.024d dle PSV 4/OST</t>
  </si>
  <si>
    <t>928517863</t>
  </si>
  <si>
    <t>66</t>
  </si>
  <si>
    <t>766-6/OST</t>
  </si>
  <si>
    <t>Úpravy stávající prosklené stěny dle PSV 6/OST</t>
  </si>
  <si>
    <t>soubor</t>
  </si>
  <si>
    <t>1083859415</t>
  </si>
  <si>
    <t>67</t>
  </si>
  <si>
    <t>766660001</t>
  </si>
  <si>
    <t>Montáž dveřních křídel otvíravých 1křídlových š do 0,8 m do ocelové zárubně</t>
  </si>
  <si>
    <t>1447398563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</si>
  <si>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</si>
  <si>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"PSV 1/T</t>
  </si>
  <si>
    <t>"PSV 2/T</t>
  </si>
  <si>
    <t>68</t>
  </si>
  <si>
    <t>PSV-1/T</t>
  </si>
  <si>
    <t>dveře plné vnitřní jednokřídlové 600 x 1970 mm dle PSV 1/T</t>
  </si>
  <si>
    <t>1832543685</t>
  </si>
  <si>
    <t xml:space="preserve">Poznámka k položce:
dveře plné dodávané jako komplet s prvky uvedenými v odkazu 1/T, není-li uvedeno jinak. Součástí je tedy kování, zámek aj.
</t>
  </si>
  <si>
    <t>69</t>
  </si>
  <si>
    <t>PSV-2/T</t>
  </si>
  <si>
    <t>dveře plné vnitřní jednokřídlové 700 x 1970 mm dle PSV 2/T</t>
  </si>
  <si>
    <t>218645244</t>
  </si>
  <si>
    <t xml:space="preserve">Poznámka k položce:
dveře plné dodávané jako komplet s prvky uvedenými v odkazu 2/T, není-li uvedeno jinak. Součástí je tedy kování, zámek aj.
</t>
  </si>
  <si>
    <t>70</t>
  </si>
  <si>
    <t>766660002</t>
  </si>
  <si>
    <t>Montáž dveřních křídel otvíravých 1křídlových š přes 0,8 m do ocelové zárubně</t>
  </si>
  <si>
    <t>1738534993</t>
  </si>
  <si>
    <t>"PSV 3/T</t>
  </si>
  <si>
    <t>71</t>
  </si>
  <si>
    <t>PSV-3/T</t>
  </si>
  <si>
    <t>Dveře plné vnitřní jednokřídlové 900 x 1970 mm dle PSV 3/T</t>
  </si>
  <si>
    <t>1470390050</t>
  </si>
  <si>
    <t xml:space="preserve">Poznámka k položce:
dveře plné dodávané jako komplet s prvky uvedenými v odkazu 3/T, není-li uvedeno jinak. Součástí je tedy kování, zámek aj.
</t>
  </si>
  <si>
    <t>72</t>
  </si>
  <si>
    <t>766662811</t>
  </si>
  <si>
    <t>Demontáž truhlářských prahů dveří jednokřídlových</t>
  </si>
  <si>
    <t>-846020599</t>
  </si>
  <si>
    <t>73</t>
  </si>
  <si>
    <t>766691914</t>
  </si>
  <si>
    <t>Vyvěšení nebo zavěšení dřevěných křídel dveří pl do 2 m2</t>
  </si>
  <si>
    <t>-7080423</t>
  </si>
  <si>
    <t xml:space="preserve">Poznámka k souboru cen:
1. Ceny -1931 a -1932 lze užít jen pro křídlo mající současně obě jmenované funkce. </t>
  </si>
  <si>
    <t>74</t>
  </si>
  <si>
    <t>766695213</t>
  </si>
  <si>
    <t>Montáž truhlářských prahů dveří 1křídlových šířky přes 10 cm</t>
  </si>
  <si>
    <t>-1972467441</t>
  </si>
  <si>
    <t xml:space="preserve">Poznámka k souboru cen:
1. Cenami -8111 a -8112 se oceňuje montáž vrat oboru JKPOV 611. 2. Cenami -97 . . nelze oceňovat venkovní krycí lišty balkónových dveří; tato montáž se oceňuje cenou -1610. </t>
  </si>
  <si>
    <t>75</t>
  </si>
  <si>
    <t>61187401</t>
  </si>
  <si>
    <t>práh dveřní dřevěný bukový tl 2cm dl 82cm š 15cm</t>
  </si>
  <si>
    <t>1690741149</t>
  </si>
  <si>
    <t>76</t>
  </si>
  <si>
    <t>61187421</t>
  </si>
  <si>
    <t>práh dveřní dřevěný bukový tl 2cm dl 92cm š 15cm</t>
  </si>
  <si>
    <t>-852341936</t>
  </si>
  <si>
    <t>77</t>
  </si>
  <si>
    <t>998766203</t>
  </si>
  <si>
    <t>Přesun hmot procentní pro konstrukce truhlářské v objektech v do 24 m</t>
  </si>
  <si>
    <t>1234415701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</si>
  <si>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</si>
  <si>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t>
  </si>
  <si>
    <t>998766292</t>
  </si>
  <si>
    <t>Příplatek k přesunu hmot procentní 766 za zvětšený přesun do 100 m</t>
  </si>
  <si>
    <t>-1169487145</t>
  </si>
  <si>
    <t>767</t>
  </si>
  <si>
    <t>Konstrukce zámečnické</t>
  </si>
  <si>
    <t>79</t>
  </si>
  <si>
    <t>767640224</t>
  </si>
  <si>
    <t>Montáž dveří ocelových vchodových dvoukřídlových s pevným bočním dílem a nadsvětlíkem</t>
  </si>
  <si>
    <t>-1151863937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</si>
  <si>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</si>
  <si>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PSV-2/H</t>
  </si>
  <si>
    <t xml:space="preserve">Hliníková prosklená stěna s jdvoukřídlími dveřmi 2800 x 3000 mm dle PSV 2/H </t>
  </si>
  <si>
    <t>1548342486</t>
  </si>
  <si>
    <t>81</t>
  </si>
  <si>
    <t>767996801</t>
  </si>
  <si>
    <t>Demontáž atypických zámečnických konstrukcí rozebráním hmotnosti jednotlivých dílů do 50 kg</t>
  </si>
  <si>
    <t>kg</t>
  </si>
  <si>
    <t>1310746573</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</si>
  <si>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</si>
  <si>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různých prvků kinde neuvedených (např. rozvody VZT aj.)</t>
  </si>
  <si>
    <t>150</t>
  </si>
  <si>
    <t>82</t>
  </si>
  <si>
    <t>998767203</t>
  </si>
  <si>
    <t>Přesun hmot procentní pro zámečnické konstrukce v objektech v do 24 m</t>
  </si>
  <si>
    <t>531520780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</si>
  <si>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</si>
  <si>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83</t>
  </si>
  <si>
    <t>998767292</t>
  </si>
  <si>
    <t>Příplatek k přesunu hmot procentní 767 za zvětšený přesun do 100 m</t>
  </si>
  <si>
    <t>861886635</t>
  </si>
  <si>
    <t>771</t>
  </si>
  <si>
    <t>Podlahy z dlaždic</t>
  </si>
  <si>
    <t>84</t>
  </si>
  <si>
    <t>771471810</t>
  </si>
  <si>
    <t>Demontáž soklíků z dlaždic keramických kladených do malty rovných</t>
  </si>
  <si>
    <t>1862472073</t>
  </si>
  <si>
    <t>uvažovat že větší část je sokl z teraca!</t>
  </si>
  <si>
    <t>(3,45+2*6,1)</t>
  </si>
  <si>
    <t>-0,9</t>
  </si>
  <si>
    <t>2*28,675</t>
  </si>
  <si>
    <t>-16*0,9</t>
  </si>
  <si>
    <t>(2*1,25+2*0,25)</t>
  </si>
  <si>
    <t>-0,8</t>
  </si>
  <si>
    <t>(2*0,8+2*0,25)</t>
  </si>
  <si>
    <t>-0,7</t>
  </si>
  <si>
    <t>(2*1,425+2*0,95)</t>
  </si>
  <si>
    <t>-0,6</t>
  </si>
  <si>
    <t>(2*3,45+2*6,1)</t>
  </si>
  <si>
    <t>85</t>
  </si>
  <si>
    <t>771574116</t>
  </si>
  <si>
    <t>Montáž podlah keramických režných hladkých lepených flexibilním lepidlem do 25 ks/m2</t>
  </si>
  <si>
    <t>1200586901</t>
  </si>
  <si>
    <t>86</t>
  </si>
  <si>
    <t>597-KD1</t>
  </si>
  <si>
    <t>keramická dlažby vnitřní</t>
  </si>
  <si>
    <t>-521094922</t>
  </si>
  <si>
    <t>Poznámka k položce:
standard KD2</t>
  </si>
  <si>
    <t>7,18*1,15 'Přepočtené koeficientem množství</t>
  </si>
  <si>
    <t>87</t>
  </si>
  <si>
    <t>771579191</t>
  </si>
  <si>
    <t>Příplatek k montáž podlah keramických za plochu do 5 m2</t>
  </si>
  <si>
    <t>865471060</t>
  </si>
  <si>
    <t>88</t>
  </si>
  <si>
    <t>771591111</t>
  </si>
  <si>
    <t>Podlahy penetrace podkladu</t>
  </si>
  <si>
    <t>1048769626</t>
  </si>
  <si>
    <t xml:space="preserve">Poznámka k souboru cen:
1. Množství měrných jednotek u ceny -1185 se stanoví podle počtu řezaných dlaždic, nezávisle na jejich velikosti. 2. Položkou -1185 lze ocenit provádění více řezů na jednom kusu dlažby. </t>
  </si>
  <si>
    <t>89</t>
  </si>
  <si>
    <t>771591115</t>
  </si>
  <si>
    <t>Podlahy spárování silikonem</t>
  </si>
  <si>
    <t>-1214036293</t>
  </si>
  <si>
    <t>90</t>
  </si>
  <si>
    <t>771591185</t>
  </si>
  <si>
    <t>Podlahy řezání keramických dlaždic rovné</t>
  </si>
  <si>
    <t>-1010010829</t>
  </si>
  <si>
    <t>91</t>
  </si>
  <si>
    <t>771990111</t>
  </si>
  <si>
    <t>Vyrovnání podkladu samonivelační stěrkou tl 4 mm pevnosti 15 Mpa</t>
  </si>
  <si>
    <t>-462609726</t>
  </si>
  <si>
    <t xml:space="preserve">Poznámka k souboru cen:
1. V cenách souboru cen 771 99-01 jsou započteny i náklady na dodání samonivelační stěrky. </t>
  </si>
  <si>
    <t>92</t>
  </si>
  <si>
    <t>998771203</t>
  </si>
  <si>
    <t>Přesun hmot procentní pro podlahy z dlaždic v objektech v do 24 m</t>
  </si>
  <si>
    <t>889853551</t>
  </si>
  <si>
    <t>93</t>
  </si>
  <si>
    <t>998771292</t>
  </si>
  <si>
    <t>Příplatek k přesunu hmot procentní 771 za zvětšený přesun do 100 m</t>
  </si>
  <si>
    <t>1101533851</t>
  </si>
  <si>
    <t>776</t>
  </si>
  <si>
    <t>Podlahy povlakové</t>
  </si>
  <si>
    <t>94</t>
  </si>
  <si>
    <t>776141114</t>
  </si>
  <si>
    <t>Vyrovnání podkladu povlakových podlah stěrkou pevnosti t do 10 mm</t>
  </si>
  <si>
    <t>-1326833336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</si>
  <si>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</si>
  <si>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Poznámka k položce:
standard SS2</t>
  </si>
  <si>
    <t>vizvýpoče lepení podlah</t>
  </si>
  <si>
    <t>283,83</t>
  </si>
  <si>
    <t>95</t>
  </si>
  <si>
    <t>776201812</t>
  </si>
  <si>
    <t>Demontáž lepených povlakových podlah s podložkou ručně</t>
  </si>
  <si>
    <t>450597420</t>
  </si>
  <si>
    <t>4,19</t>
  </si>
  <si>
    <t>19,77</t>
  </si>
  <si>
    <t>8,04</t>
  </si>
  <si>
    <t>11,48</t>
  </si>
  <si>
    <t>96</t>
  </si>
  <si>
    <t>776221111</t>
  </si>
  <si>
    <t>Lepení pásů z PVC standardním lepidlem</t>
  </si>
  <si>
    <t>-1846337948</t>
  </si>
  <si>
    <t>97</t>
  </si>
  <si>
    <t>284-PL1</t>
  </si>
  <si>
    <t>PVC lino dle standarduPL1</t>
  </si>
  <si>
    <t>1478937909</t>
  </si>
  <si>
    <t>283,83*1,1 'Přepočtené koeficientem množství</t>
  </si>
  <si>
    <t>98</t>
  </si>
  <si>
    <t>776410811</t>
  </si>
  <si>
    <t>Odstranění soklíků a lišt pryžových nebo plastových</t>
  </si>
  <si>
    <t>570546901</t>
  </si>
  <si>
    <t>2*3,45+2*6,1</t>
  </si>
  <si>
    <t>2*1,425+2*0,95</t>
  </si>
  <si>
    <t>2*3,415+2*3,75</t>
  </si>
  <si>
    <t>2*3,415+2*1,4</t>
  </si>
  <si>
    <t>2*3,45+2*2,5</t>
  </si>
  <si>
    <t>2*3,45+2*3,25</t>
  </si>
  <si>
    <t>99</t>
  </si>
  <si>
    <t>776421111</t>
  </si>
  <si>
    <t>Montáž obvodových lišt lepením</t>
  </si>
  <si>
    <t>1405072028</t>
  </si>
  <si>
    <t>2*7,075</t>
  </si>
  <si>
    <t>-4*0,9</t>
  </si>
  <si>
    <t>2*1,425+2*0,9</t>
  </si>
  <si>
    <t>2*3,415+2*3,8</t>
  </si>
  <si>
    <t>-0,6-0,8</t>
  </si>
  <si>
    <t>2*3,415+2*6,1</t>
  </si>
  <si>
    <t>-0,9-0,8</t>
  </si>
  <si>
    <t>100</t>
  </si>
  <si>
    <t>28411007R</t>
  </si>
  <si>
    <t>lišta speciální soklová PVC</t>
  </si>
  <si>
    <t>1537572308</t>
  </si>
  <si>
    <t>237,21*1,05 'Přepočtené koeficientem množství</t>
  </si>
  <si>
    <t>101</t>
  </si>
  <si>
    <t>776525115R</t>
  </si>
  <si>
    <t>Spoj podlah z plastů svařováním za studena</t>
  </si>
  <si>
    <t>-842522887</t>
  </si>
  <si>
    <t>"provedení spoje který není vidět - odhad nutno do ceny zakalkulovat technologhii provádění a skutečný rozsah</t>
  </si>
  <si>
    <t>350</t>
  </si>
  <si>
    <t>102</t>
  </si>
  <si>
    <t>776590150</t>
  </si>
  <si>
    <t>Úprava podkladu nášlapných ploch penetrací</t>
  </si>
  <si>
    <t>CS ÚRS 2014 02</t>
  </si>
  <si>
    <t>-68561617</t>
  </si>
  <si>
    <t xml:space="preserve">Poznámka k souboru cen:
1. V ceně -0210 jsou započteny i náklady na dodání pasty. </t>
  </si>
  <si>
    <t>103</t>
  </si>
  <si>
    <t>5812418R1</t>
  </si>
  <si>
    <t>Penetrace podkladu na bázi epoxidu + zásyp křem. pískem</t>
  </si>
  <si>
    <t>353050625</t>
  </si>
  <si>
    <t>Poznámka k položce:
Celoplošná penetrace na bázi epoxidu (dvousložkový). Zásyp křemičitým pískem frakce 0,8 až 1,2 mm do čerstvé penetrace. (Pozn.: Přebytečný křemičitý písek odstranit po 24 hodinách.) standard PE2</t>
  </si>
  <si>
    <t>104</t>
  </si>
  <si>
    <t>998776203</t>
  </si>
  <si>
    <t>Přesun hmot procentní pro podlahy povlakové v objektech v do 24 m</t>
  </si>
  <si>
    <t>-1494947436</t>
  </si>
  <si>
    <t>105</t>
  </si>
  <si>
    <t>998776292</t>
  </si>
  <si>
    <t>Příplatek k přesunu hmot procentní 776 za zvětšený přesun do 100 m</t>
  </si>
  <si>
    <t>368307430</t>
  </si>
  <si>
    <t>781</t>
  </si>
  <si>
    <t>Dokončovací práce - obklady</t>
  </si>
  <si>
    <t>106</t>
  </si>
  <si>
    <t>781474115</t>
  </si>
  <si>
    <t>Montáž obkladů vnitřních keramických hladkých do 25 ks/m2 lepených flexibilním lepidlem</t>
  </si>
  <si>
    <t>625080069</t>
  </si>
  <si>
    <t>(0,9+0,3)*1,8</t>
  </si>
  <si>
    <t>(2*1,45+2*1,95)*2</t>
  </si>
  <si>
    <t>-2*(0,6*2)</t>
  </si>
  <si>
    <t>(2*0,9+2*1,075)*2</t>
  </si>
  <si>
    <t>(2*0,95+2*1,075)*2</t>
  </si>
  <si>
    <t>107</t>
  </si>
  <si>
    <t>597611KO1</t>
  </si>
  <si>
    <t>dlaždice keramické 198 x 198 barevné standard KO1</t>
  </si>
  <si>
    <t>-1146067965</t>
  </si>
  <si>
    <t>38,32*1,1 'Přepočtené koeficientem množství</t>
  </si>
  <si>
    <t>108</t>
  </si>
  <si>
    <t>781479191</t>
  </si>
  <si>
    <t>Příplatek k montáži obkladů vnitřních keramických hladkých za plochu do 10 m2</t>
  </si>
  <si>
    <t>1747370715</t>
  </si>
  <si>
    <t>109</t>
  </si>
  <si>
    <t>781495111</t>
  </si>
  <si>
    <t>Penetrace podkladu vnitřních obkladů</t>
  </si>
  <si>
    <t>-1375215077</t>
  </si>
  <si>
    <t xml:space="preserve">Poznámka k souboru cen:
1. Množství měrných jednotek u ceny -5185 se stanoví podle počtu řezaných obkladaček, nezávisle na jejich velikosti. 2. Položkou -5185 lze ocenit provádění více řezů na jednom kusu obkladu. </t>
  </si>
  <si>
    <t>110</t>
  </si>
  <si>
    <t>781495115</t>
  </si>
  <si>
    <t>Spárování vnitřních obkladů silikonem</t>
  </si>
  <si>
    <t>914332322</t>
  </si>
  <si>
    <t>111</t>
  </si>
  <si>
    <t>781495141</t>
  </si>
  <si>
    <t>Průnik obkladem kruhový do DN 30 bez izolace</t>
  </si>
  <si>
    <t>1044548947</t>
  </si>
  <si>
    <t>112</t>
  </si>
  <si>
    <t>781495185</t>
  </si>
  <si>
    <t>Řezání rovné keramických obkládaček</t>
  </si>
  <si>
    <t>2014283827</t>
  </si>
  <si>
    <t>113</t>
  </si>
  <si>
    <t>998781203</t>
  </si>
  <si>
    <t>Přesun hmot procentní pro obklady keramické v objektech v do 24 m</t>
  </si>
  <si>
    <t>1943419653</t>
  </si>
  <si>
    <t>114</t>
  </si>
  <si>
    <t>998781292</t>
  </si>
  <si>
    <t>Příplatek k přesunu hmot procentní 781 za zvětšený přesun do 100 m</t>
  </si>
  <si>
    <t>259369179</t>
  </si>
  <si>
    <t>783</t>
  </si>
  <si>
    <t>Dokončovací práce - nátěry</t>
  </si>
  <si>
    <t>115</t>
  </si>
  <si>
    <t>783306807</t>
  </si>
  <si>
    <t>Odstranění nátěru ze zámečnických konstrukcí odstraňovačem nátěrů</t>
  </si>
  <si>
    <t>-64926435</t>
  </si>
  <si>
    <t>PSV 1/OST</t>
  </si>
  <si>
    <t>1*2</t>
  </si>
  <si>
    <t>PSV 2/OST</t>
  </si>
  <si>
    <t>3*2</t>
  </si>
  <si>
    <t>PSV 3/OST</t>
  </si>
  <si>
    <t>15*2</t>
  </si>
  <si>
    <t>ostatní</t>
  </si>
  <si>
    <t>116</t>
  </si>
  <si>
    <t>783314101</t>
  </si>
  <si>
    <t>Základní jednonásobný syntetický nátěr zámečnických konstrukcí</t>
  </si>
  <si>
    <t>1119685469</t>
  </si>
  <si>
    <t>druhá vrstva</t>
  </si>
  <si>
    <t>117</t>
  </si>
  <si>
    <t>783317101</t>
  </si>
  <si>
    <t>Krycí jednonásobný syntetický standardní nátěr zámečnických konstrukcí</t>
  </si>
  <si>
    <t>1362516359</t>
  </si>
  <si>
    <t>784</t>
  </si>
  <si>
    <t>Dokončovací práce - malby a tapety</t>
  </si>
  <si>
    <t>118</t>
  </si>
  <si>
    <t>784121001</t>
  </si>
  <si>
    <t>Oškrabání malby v mísnostech výšky do 3,80 m</t>
  </si>
  <si>
    <t>-938896695</t>
  </si>
  <si>
    <t xml:space="preserve">Poznámka k souboru cen:
1. Cenami souboru cen se oceňuje jakýkoli počet současně škrabaných vrstev barvy. </t>
  </si>
  <si>
    <t>stěny</t>
  </si>
  <si>
    <t>strop</t>
  </si>
  <si>
    <t>odpočet nové omítky</t>
  </si>
  <si>
    <t>119</t>
  </si>
  <si>
    <t>784161001</t>
  </si>
  <si>
    <t>Tmelení spar a rohů šířky do 3 mm akrylátovým tmelem v místnostech výšky do 3,80 m</t>
  </si>
  <si>
    <t>240601839</t>
  </si>
  <si>
    <t>tmelení dle potřeby</t>
  </si>
  <si>
    <t>120</t>
  </si>
  <si>
    <t>784181101</t>
  </si>
  <si>
    <t>Základní akrylátová jednonásobná penetrace podkladu v místnostech výšky do 3,80m</t>
  </si>
  <si>
    <t>-1013059124</t>
  </si>
  <si>
    <t>121</t>
  </si>
  <si>
    <t>784221101</t>
  </si>
  <si>
    <t>Dvojnásobné bílé malby  ze směsí za sucha dobře otěruvzdorných v místnostech do 3,80 m</t>
  </si>
  <si>
    <t>165801058</t>
  </si>
  <si>
    <t>odpočet obklady</t>
  </si>
  <si>
    <t>-38,32</t>
  </si>
  <si>
    <t>786</t>
  </si>
  <si>
    <t>Dokončovací práce - čalounické úpravy</t>
  </si>
  <si>
    <t>122</t>
  </si>
  <si>
    <t>786626111</t>
  </si>
  <si>
    <t>Montáž lamelové žaluzie vnitřní nebo do oken dvojitých dřevěných</t>
  </si>
  <si>
    <t>-1836177512</t>
  </si>
  <si>
    <t>Poznámka k položce:
viz prvky PSV OST09</t>
  </si>
  <si>
    <t>5/OST</t>
  </si>
  <si>
    <t>8*(((1,075*1,29)+(1,075*0,45)))</t>
  </si>
  <si>
    <t>123</t>
  </si>
  <si>
    <t>6114059R01</t>
  </si>
  <si>
    <t>žaluzie lamelová k oknům 1075 x 1290 mm dle PSV 5/OST</t>
  </si>
  <si>
    <t>2136406436</t>
  </si>
  <si>
    <t>124</t>
  </si>
  <si>
    <t>6114059R02</t>
  </si>
  <si>
    <t>žaluzie lamelová k oknům 1075 x 450 mm dle PSV 5/OST</t>
  </si>
  <si>
    <t>1632602298</t>
  </si>
  <si>
    <t>125</t>
  </si>
  <si>
    <t>998786203</t>
  </si>
  <si>
    <t>Přesun hmot procentní pro čalounické úpravy v objektech v do 24 m</t>
  </si>
  <si>
    <t>1377339284</t>
  </si>
  <si>
    <t>126</t>
  </si>
  <si>
    <t>998786292</t>
  </si>
  <si>
    <t>Příplatek k přesunu hmot procentní 786 za zvětšený přesun do 100 m</t>
  </si>
  <si>
    <t>1676975019</t>
  </si>
  <si>
    <t>ZTI - Zdravotechnické instalace</t>
  </si>
  <si>
    <t>9 - Dokončovací konstrukce na pozemních stavbách</t>
  </si>
  <si>
    <t>721 - Vnitřní kanalizace</t>
  </si>
  <si>
    <t>722 - Vnitřní vodovod</t>
  </si>
  <si>
    <t>725 - Zařizovací předměty</t>
  </si>
  <si>
    <t>Dokončovací konstrukce na pozemních stavbách</t>
  </si>
  <si>
    <t>952901111R00</t>
  </si>
  <si>
    <t>Vyčištění budov o výšce podlaží do 4 m</t>
  </si>
  <si>
    <t>kpl.</t>
  </si>
  <si>
    <t>96-722</t>
  </si>
  <si>
    <t>Stavební práce a dodávky spojené s provedením funkčního celku</t>
  </si>
  <si>
    <t>Poznámka k položce:
provedení a zapravení drážek a průrazů</t>
  </si>
  <si>
    <t>9970135</t>
  </si>
  <si>
    <t>Náklady spojené s manipulací, odvozem a likvidací stavební suti</t>
  </si>
  <si>
    <t>Poznámka k položce:
cenová soustava: vlastní; *v položce zahrnut svislý a vodorovný přesun v rámci prostoru staveniště; *naložení, odvoz  stavební suti; *likvidace v souladu se zákonem č. 185/2001 Sb. o odpadech; *dle technologie a místa určené zhotovitelem, včetně poplatků za uložení na skládku</t>
  </si>
  <si>
    <t>721</t>
  </si>
  <si>
    <t>Vnitřní kanalizace</t>
  </si>
  <si>
    <t>721171808R00</t>
  </si>
  <si>
    <t>Demontáž potrubí z PVC do DN 114</t>
  </si>
  <si>
    <t>721176103R00</t>
  </si>
  <si>
    <t>Potrubí HT připojovací DN 50 x 1,8 mm Dodávka + montáž</t>
  </si>
  <si>
    <t>721176105R00</t>
  </si>
  <si>
    <t>Potrubí HT připojovací DN 100 x 2,7 mm Dodávka + montáž</t>
  </si>
  <si>
    <t>721290111R00</t>
  </si>
  <si>
    <t>Zkouška těsnosti kanalizace vodou DN 125</t>
  </si>
  <si>
    <t>Poznámka k položce:
Včetně technické prohlídky a utěsnění zkoušeného úseku</t>
  </si>
  <si>
    <t>721290123R00</t>
  </si>
  <si>
    <t>Zkouška těsnosti kanalizace kouřem DN 300</t>
  </si>
  <si>
    <t>722 17-R01</t>
  </si>
  <si>
    <t>Vysazení odbočky na stoupacím potrubí</t>
  </si>
  <si>
    <t>ks</t>
  </si>
  <si>
    <t>723 17-R02</t>
  </si>
  <si>
    <t>Zazátkování potrubí DN50</t>
  </si>
  <si>
    <t>724 17-R03</t>
  </si>
  <si>
    <t>Napojení na stávající potrubí</t>
  </si>
  <si>
    <t>998721102R00</t>
  </si>
  <si>
    <t>Přesun hmot pro vnitřní kanalizaci, výšky do 12 m</t>
  </si>
  <si>
    <t>909      R00</t>
  </si>
  <si>
    <t>Hzs-nezmeritelne stavebni prace</t>
  </si>
  <si>
    <t>h</t>
  </si>
  <si>
    <t>722</t>
  </si>
  <si>
    <t>Vnitřní vodovod</t>
  </si>
  <si>
    <t>722130801R00</t>
  </si>
  <si>
    <t>Demontáž potrubí ocelových závitových DN 25</t>
  </si>
  <si>
    <t>722172311R00</t>
  </si>
  <si>
    <t>Potrubí z PPR, studená, D 20/2,8 mm Dodávka+montáž</t>
  </si>
  <si>
    <t>722172331R00</t>
  </si>
  <si>
    <t>Potrubí z PPR, teplá, D 20/3,4 mm Dodávka+montáž</t>
  </si>
  <si>
    <t>722181211RT7</t>
  </si>
  <si>
    <t>Izolace návleková tl. stěny 6 mm vnitřní průměr 22 mm</t>
  </si>
  <si>
    <t>Poznámka k položce:
Dodávka+montáž</t>
  </si>
  <si>
    <t>722235112R00</t>
  </si>
  <si>
    <t>Kohout kulový, vnitř.-vnitř.z. DN 20 Dodávka + montáž</t>
  </si>
  <si>
    <t>722-R01</t>
  </si>
  <si>
    <t>Záslepka 1/2" Dodávka + montáž</t>
  </si>
  <si>
    <t>722-R02</t>
  </si>
  <si>
    <t>Napojení potrubí na stávající rozvody Dodávka+montáž</t>
  </si>
  <si>
    <t>Poznámka k položce:
Položka obsahuje:; -napojení vodovodního potrubí na stávající potrubí, tvarovky, armatury pro zajištění napojení; (např. pomoci GEBO T kus nebo rovnocenného řešení]</t>
  </si>
  <si>
    <t>722-R03</t>
  </si>
  <si>
    <t>Vysazení odbočky na stávajícím pozink potrubí</t>
  </si>
  <si>
    <t>722-R04</t>
  </si>
  <si>
    <t>Revizní dvířka 150x300 plastová Dodávka + montáž</t>
  </si>
  <si>
    <t>722280106R00</t>
  </si>
  <si>
    <t>Tlaková zkouška vodovodního potrubí DN 32</t>
  </si>
  <si>
    <t>722290234R00</t>
  </si>
  <si>
    <t>Proplach a dezinfekce vodovod.potrubí DN 80</t>
  </si>
  <si>
    <t>998722102R00</t>
  </si>
  <si>
    <t>Přesun hmot pro vnitřní vodovod, výšky do 12 m</t>
  </si>
  <si>
    <t>725</t>
  </si>
  <si>
    <t>Zařizovací předměty</t>
  </si>
  <si>
    <t>725110811R00</t>
  </si>
  <si>
    <t>Demontáž klozetů splachovacích</t>
  </si>
  <si>
    <t>Poznámka k položce:
Demontované ZP jsou uvedeny v koordinačních výkresech ve stavební části</t>
  </si>
  <si>
    <t>725210821R00</t>
  </si>
  <si>
    <t>Demontáž umyvadel bez výtokových armatur</t>
  </si>
  <si>
    <t>725310823R00</t>
  </si>
  <si>
    <t>Demontáž dřezů 1dílných v kuchyňské sestavě</t>
  </si>
  <si>
    <t>725102-WC</t>
  </si>
  <si>
    <t>Klozet keramický, závěsný Dodávka+montáž</t>
  </si>
  <si>
    <t>Poznámka k položce:
Položka obsahuje:; - klozet závěsný, keramický, bílý, hluboké splachování,včetně montážní sady a připojovacího kolene; - klozetové sedátko s antibakteriální úpravou, s pomalým sklápěním - softclose a poklopem; - připojení na odpad a vodu; - podomítkový modul v112cm pro konstrukce prováděné suchým způsobem, do předstěnových instalací apod.   (např. GEBERIT DUOFIX Sigma 12cm); - splachovací tlačítko z nerezové oceli pro 2 množství splachování; -cena zahrnuje náklady na přípojné potrubí (vodovodní i kanalizační), včetně tvarovek, armatur, montážního materiálu a zednické výpomoci</t>
  </si>
  <si>
    <t>725103-Um</t>
  </si>
  <si>
    <t>Umyvadlo keramické závěsné Dodávka+montáž</t>
  </si>
  <si>
    <t>Poznámka k položce:
Položka obsahuje:; -umyvadlo keramické závěsné 500x410x145 s otvorem pro baterii, s přepadem; -sifon vodní umyvadlový - chrom nerez; -baterie stojánková směšovací páková; -připojení na odpad a vodu; -rohové ventily DN 15 - 1/2"; -cena zahrnuje náklady na přípojné potrubí (vodovodní i kanalizační), včetně tvarovek, armatur, montážního materiálu a zednické výpomoci</t>
  </si>
  <si>
    <t>998725101R00</t>
  </si>
  <si>
    <t>Přesun hmot pro zařizovací předměty, výšky do 6 m</t>
  </si>
  <si>
    <t>EL - Elektroinstalace</t>
  </si>
  <si>
    <t>ELEKTRO - Silnoproudé elektroinstalace</t>
  </si>
  <si>
    <t xml:space="preserve">    EL - Elektroinstalace</t>
  </si>
  <si>
    <t xml:space="preserve">    PP - Pomocné práce</t>
  </si>
  <si>
    <t xml:space="preserve">    D - Demontáže</t>
  </si>
  <si>
    <t xml:space="preserve">    DO - Dodávky</t>
  </si>
  <si>
    <t>ELEKTRO</t>
  </si>
  <si>
    <t>Silnoproudé elektroinstalace</t>
  </si>
  <si>
    <t>EL-01</t>
  </si>
  <si>
    <t>Trubka ohebná pod omítku, typ 23.. 23 mm</t>
  </si>
  <si>
    <t>EL-02</t>
  </si>
  <si>
    <t>Trubka tuhá z PVC uložená pevně, 23 mm</t>
  </si>
  <si>
    <t>EL-03</t>
  </si>
  <si>
    <t>Krabice přístrojová KP 68, KZ 3, bez zapojení</t>
  </si>
  <si>
    <t>EL-04</t>
  </si>
  <si>
    <t>Krabice odbočná KR 68, se zapojením-kruhová</t>
  </si>
  <si>
    <t>EL-05</t>
  </si>
  <si>
    <t>Krabice odbočná KR 97, se zapojením-kruhová</t>
  </si>
  <si>
    <t>EL-06</t>
  </si>
  <si>
    <t>Rozvodka krabicová z lis. izol. 6455-11 do 4 mm2</t>
  </si>
  <si>
    <t>EL-07</t>
  </si>
  <si>
    <t>Osazení hmoždinky do cihlového zdiva, HM 8</t>
  </si>
  <si>
    <t>EL-08</t>
  </si>
  <si>
    <t>Ukončení vodičů v rozvaděči + zapojení do 2,5 mm2</t>
  </si>
  <si>
    <t>EL-09</t>
  </si>
  <si>
    <t>Spínač vestavný jednopól.- řaz. 1, obyč.prostředí , 230V/10A</t>
  </si>
  <si>
    <t>EL-10</t>
  </si>
  <si>
    <t>Spínač vestavný jednopól.- řaz. 5, obyč.prostředí , 230V/10A</t>
  </si>
  <si>
    <t>EL-11</t>
  </si>
  <si>
    <t>Tlačítkový ovladač s orientací 230V/10A</t>
  </si>
  <si>
    <t>EL-12</t>
  </si>
  <si>
    <t>Spínač PIR 230V/16A 120°</t>
  </si>
  <si>
    <t>EL-13</t>
  </si>
  <si>
    <t>Zásuvka ,  230V/16A, IP20</t>
  </si>
  <si>
    <t>EL-14</t>
  </si>
  <si>
    <t>Zásuvka ,  230V/16A, IP20,  ochrana T3</t>
  </si>
  <si>
    <t>EL-15</t>
  </si>
  <si>
    <t>Kabelový žlab125/50 vč.konstrukce</t>
  </si>
  <si>
    <t>EL-16</t>
  </si>
  <si>
    <t>Kabel CYKY-m 750 V 2 x 1,5 mm2 volně uložený</t>
  </si>
  <si>
    <t>EL-17</t>
  </si>
  <si>
    <t>Kabel CYKY-m 750 V 3 x 1,5 mm2 volně uložený</t>
  </si>
  <si>
    <t>EL-18</t>
  </si>
  <si>
    <t>Kabel CYKY-m 750 V 3 x 2,5 mm2 volně uložený</t>
  </si>
  <si>
    <t>EL-19</t>
  </si>
  <si>
    <t>Kabel CYKY-m 750 V 5 x 1,5 mm2 volně uložený</t>
  </si>
  <si>
    <t>EL-20</t>
  </si>
  <si>
    <t>A-Svítidlo zářivkové 2x58W, Parabolocká mřížka z vysoce leštěného hloníku, elektronický předřadník, přisazené, bílé práškově lakované, ocelový plech, IP 20</t>
  </si>
  <si>
    <t>EL-21</t>
  </si>
  <si>
    <t>AN-Svítidlo zářivkové 2x58W, Parabolocká mřížka z vysoce leštěného hloníku, elektronický předřadník, přisazené, bílé práškově lakované, ocelový plech, IP 20 s invertorem a zdrojem 60 min</t>
  </si>
  <si>
    <t>EL-22</t>
  </si>
  <si>
    <t>N - Nouzové univerzální svítidlo k označení únikových cest. Osazeno LED modulem o příkonu 2W. Těleso svítidla z nehořlavého plastu. Opálový difuzor + piktogram s označením směru úniku. Rozměry 325x134x126mm. Stupeň krytí IP44. Třída ochrany II.</t>
  </si>
  <si>
    <t>EL-23</t>
  </si>
  <si>
    <t>Třmen uchycovací</t>
  </si>
  <si>
    <t>EL-24</t>
  </si>
  <si>
    <t>Revize elektro</t>
  </si>
  <si>
    <t>hod</t>
  </si>
  <si>
    <t>PP</t>
  </si>
  <si>
    <t>Pomocné práce</t>
  </si>
  <si>
    <t>PP-01</t>
  </si>
  <si>
    <t>Vysekání rýh 30/30</t>
  </si>
  <si>
    <t>PP-02</t>
  </si>
  <si>
    <t>Zaplnění rýh úprava omítek</t>
  </si>
  <si>
    <t>PP-03</t>
  </si>
  <si>
    <t>Vrtání děr do d=50mm</t>
  </si>
  <si>
    <t>PP-04</t>
  </si>
  <si>
    <t>Výmalba stěn hlinka bílá 2x</t>
  </si>
  <si>
    <t>PP-05</t>
  </si>
  <si>
    <t>Požární ucpávka</t>
  </si>
  <si>
    <t>Demontáže</t>
  </si>
  <si>
    <t>D-01</t>
  </si>
  <si>
    <t>Likvidace odpadu</t>
  </si>
  <si>
    <t>DO</t>
  </si>
  <si>
    <t>Dodávky</t>
  </si>
  <si>
    <t>DO-01</t>
  </si>
  <si>
    <t>Doplnění rozvaděče RP 4NP viz výkres 03</t>
  </si>
  <si>
    <t>SLP - Slaboproudé rozvody</t>
  </si>
  <si>
    <t>SK - Strukturovaná kabeláž</t>
  </si>
  <si>
    <t>DT - Domácí telefon</t>
  </si>
  <si>
    <t>PP - Pomocné práce</t>
  </si>
  <si>
    <t>D - Demontáže</t>
  </si>
  <si>
    <t>SK</t>
  </si>
  <si>
    <t>Strukturovaná kabeláž</t>
  </si>
  <si>
    <t>SK-01</t>
  </si>
  <si>
    <t>RAX-CH-X04-X3, vent. jednotka,4x ventilátor,termostat,spodní-horní</t>
  </si>
  <si>
    <t>SK-02</t>
  </si>
  <si>
    <t>Rozvodný panel  6 x 230 V, 3m s vaničkou 1,5U, přep. ochrana</t>
  </si>
  <si>
    <t>SK-03</t>
  </si>
  <si>
    <t>Patch cord UTP 1m, Cat.6, RJ45-RJ45, LSZH,</t>
  </si>
  <si>
    <t>SK-04</t>
  </si>
  <si>
    <t>FPC opt.vana pro 24xSC,LC-DUPLEX;vyvázání+držák svárů</t>
  </si>
  <si>
    <t>SK-05</t>
  </si>
  <si>
    <t>SC-SC, optická spojka pro opt. kon. SC MM,</t>
  </si>
  <si>
    <t>SK-06</t>
  </si>
  <si>
    <t>Pigtail SC, 50/125um, 1m, 900um, LSZH,</t>
  </si>
  <si>
    <t>SK-07</t>
  </si>
  <si>
    <t>Smrštitelná trubička na ochranu sváru 60mm</t>
  </si>
  <si>
    <t>SK-08</t>
  </si>
  <si>
    <t>RAX-D1-X44-X3 vertikální vyvazovací kovové oko 40x40</t>
  </si>
  <si>
    <t>SK-09</t>
  </si>
  <si>
    <t>RAX-UP-450-A3 Polička pevná s perforací 1U/450mm 80kg</t>
  </si>
  <si>
    <t>SK-10</t>
  </si>
  <si>
    <t>RAX-VP-X02-A1, 19"vyvazovací panel 1U jednostranná plast. lišta</t>
  </si>
  <si>
    <t>SK-11</t>
  </si>
  <si>
    <t>RMA-04-AS3, 19" datový rozvaděč</t>
  </si>
  <si>
    <t>SK-12</t>
  </si>
  <si>
    <t>Patch Panel 48 port UTP Cat.6 1U, management,</t>
  </si>
  <si>
    <t>SK-13</t>
  </si>
  <si>
    <t>Faceplate French Style 80x80/45x45mm,</t>
  </si>
  <si>
    <t>SK-14</t>
  </si>
  <si>
    <t>Shuttered module 22,5x45mm,</t>
  </si>
  <si>
    <t>SK-15</t>
  </si>
  <si>
    <t>Keystone RJ45, Cat.6, UTP,</t>
  </si>
  <si>
    <t>SK-16</t>
  </si>
  <si>
    <t>UTP Cat.6 PVC, 4pár, drát, 23 AWG,</t>
  </si>
  <si>
    <t>SK-17</t>
  </si>
  <si>
    <t>AT-SPSX 1000Base-SX, MM, 850nm</t>
  </si>
  <si>
    <t>SK-18</t>
  </si>
  <si>
    <t>SWI AT-FS750/48 L2 Smart 48x10/100TX +2xSFP  WebSmart</t>
  </si>
  <si>
    <t>SK-19</t>
  </si>
  <si>
    <t>Anténa WiFi PoE</t>
  </si>
  <si>
    <t>SK-20</t>
  </si>
  <si>
    <t>Kabelový žlab drátěný 125/50  vč. Závěsů</t>
  </si>
  <si>
    <t>SK-21</t>
  </si>
  <si>
    <t>Trubka flexi 23mm pod omítku</t>
  </si>
  <si>
    <t>SK-22</t>
  </si>
  <si>
    <t>Krabice přístrojová pod omítku KP68</t>
  </si>
  <si>
    <t>SK-23</t>
  </si>
  <si>
    <t>Krabice spojovací na žlab IP44</t>
  </si>
  <si>
    <t>DT</t>
  </si>
  <si>
    <t>Domácí telefon</t>
  </si>
  <si>
    <t>DT-02</t>
  </si>
  <si>
    <t>Elektrický vrátný kov, 2 BUS, tlačítkové tablo 16x tlačítko</t>
  </si>
  <si>
    <t>DT-03</t>
  </si>
  <si>
    <t>Zdroj pro telefonní sestavu 2 BUS 230/12V</t>
  </si>
  <si>
    <t>DT-04</t>
  </si>
  <si>
    <t>Domácí telefon bílý s otvíracím tlačítkem 2BUS</t>
  </si>
  <si>
    <t>DT-05</t>
  </si>
  <si>
    <t>Elektrický zámek nízkoodběrový 12V</t>
  </si>
  <si>
    <t>DT-06</t>
  </si>
  <si>
    <t>Instalační krabice,přístrojová</t>
  </si>
  <si>
    <t>DT-07</t>
  </si>
  <si>
    <t>FTP Cat.5e LSZH, 4pár, drát, 24 AWG</t>
  </si>
  <si>
    <t>DT-08</t>
  </si>
  <si>
    <t>JYSTY 5x2x0,8</t>
  </si>
  <si>
    <t>DT-09</t>
  </si>
  <si>
    <t>JYSTY 2x2x0,8</t>
  </si>
  <si>
    <t>DT-10</t>
  </si>
  <si>
    <t>Zaplnění rýh + zapravení omítky</t>
  </si>
  <si>
    <t>Demontáž stávajících rozvodů</t>
  </si>
  <si>
    <t>D-02</t>
  </si>
  <si>
    <t>B2-5NP - Sekce B2-5NP</t>
  </si>
  <si>
    <t xml:space="preserve">    714 - Akustická a protiotřesová opatření</t>
  </si>
  <si>
    <t xml:space="preserve">    775 - Podlahy skládané</t>
  </si>
  <si>
    <t>699830894</t>
  </si>
  <si>
    <t>místnost 5.068</t>
  </si>
  <si>
    <t>místnost 5.069</t>
  </si>
  <si>
    <t>-288700928</t>
  </si>
  <si>
    <t>-1213878287</t>
  </si>
  <si>
    <t>2,82+1,11+10,27+20,04+21,32+39,9+30,08+24,57+40,32+19,26+20,55</t>
  </si>
  <si>
    <t>-159873890</t>
  </si>
  <si>
    <t>-2120211128</t>
  </si>
  <si>
    <t>-1070377894</t>
  </si>
  <si>
    <t>místnost 5.066</t>
  </si>
  <si>
    <t>(2*2,25+2*1,3)*2</t>
  </si>
  <si>
    <t>(0,9+0,3)*1,5</t>
  </si>
  <si>
    <t>místnost 5.088</t>
  </si>
  <si>
    <t>místnost 5.086</t>
  </si>
  <si>
    <t>236846804</t>
  </si>
  <si>
    <t>-1378948398</t>
  </si>
  <si>
    <t>(2*1,3+2*2,25)*3,26</t>
  </si>
  <si>
    <t>místnost 5.067</t>
  </si>
  <si>
    <t>(2*3,35+2*3,125)*3,26</t>
  </si>
  <si>
    <t>(2,55+2*1,8)*0,25</t>
  </si>
  <si>
    <t>-2,55*1,8</t>
  </si>
  <si>
    <t>(2*6,95+2*6,1+2*2*0,3)*3,26</t>
  </si>
  <si>
    <t>2*(2,55+2*1,8)*0,25</t>
  </si>
  <si>
    <t>-2*2,55*1,8</t>
  </si>
  <si>
    <t>místnost 5.070</t>
  </si>
  <si>
    <t>(2*3,45+2*6,1)*3,26</t>
  </si>
  <si>
    <t>místnost 5.071</t>
  </si>
  <si>
    <t>(2*3,7+2*6,1)*3,26</t>
  </si>
  <si>
    <t>místnost 5.072</t>
  </si>
  <si>
    <t>2*14,25*3,26</t>
  </si>
  <si>
    <t>-7*0,9*2</t>
  </si>
  <si>
    <t>místnost 5.072a</t>
  </si>
  <si>
    <t>2*11*3,26</t>
  </si>
  <si>
    <t>-4*0,9*2</t>
  </si>
  <si>
    <t>(2*4,29+2*6,1)*3,26</t>
  </si>
  <si>
    <t>místnost 5.087</t>
  </si>
  <si>
    <t>(2*7,015+2*6,1+2*2*0,3)*3,26</t>
  </si>
  <si>
    <t>místnost 5.089</t>
  </si>
  <si>
    <t>místnost 5.090</t>
  </si>
  <si>
    <t>místnost 5.091</t>
  </si>
  <si>
    <t>odpočet nových omítek</t>
  </si>
  <si>
    <t>-19,6</t>
  </si>
  <si>
    <t>-1379426981</t>
  </si>
  <si>
    <t>1860430599</t>
  </si>
  <si>
    <t>14*2,55*1,8</t>
  </si>
  <si>
    <t>2*2*2,8*3,33</t>
  </si>
  <si>
    <t>-1577699186</t>
  </si>
  <si>
    <t>viz výpočet podlah</t>
  </si>
  <si>
    <t>326,31</t>
  </si>
  <si>
    <t>1286872435</t>
  </si>
  <si>
    <t>326,31*2 'Přepočtené koeficientem množství</t>
  </si>
  <si>
    <t>-1883168925</t>
  </si>
  <si>
    <t>-1977440930</t>
  </si>
  <si>
    <t>2,82+1,11+1,11+2,8+10,27+39,83+40,36+20,04+21,32+39,9+30,08+24,57+19,81+40,32+19,26+20,55</t>
  </si>
  <si>
    <t>225246834</t>
  </si>
  <si>
    <t>25,95*16</t>
  </si>
  <si>
    <t>136603285</t>
  </si>
  <si>
    <t>5,15*3,26</t>
  </si>
  <si>
    <t>962032231</t>
  </si>
  <si>
    <t>Bourání zdiva z cihel pálených nebo vápenopískových na MV nebo MVC přes 1 m3</t>
  </si>
  <si>
    <t>271696755</t>
  </si>
  <si>
    <t xml:space="preserve">Poznámka k souboru cen:
1. Bourání pilířů o průřezu přes 0,36 m2 se oceňuje příslušnými cenami -2230, -2231, -2240, -2241,-2253 a -2254 jako bourání zdiva nadzákladového cihelného. </t>
  </si>
  <si>
    <t>5,15*3,26*0,2</t>
  </si>
  <si>
    <t>-99006683</t>
  </si>
  <si>
    <t>"vybourání betonových prvků v rámci podlah odhad</t>
  </si>
  <si>
    <t>0,3</t>
  </si>
  <si>
    <t>1561982655</t>
  </si>
  <si>
    <t>39,9*0,02</t>
  </si>
  <si>
    <t>30,08*0,02</t>
  </si>
  <si>
    <t>místnost 5.072b</t>
  </si>
  <si>
    <t>0,38*0,02</t>
  </si>
  <si>
    <t>-686093772</t>
  </si>
  <si>
    <t>39,9</t>
  </si>
  <si>
    <t>30,08</t>
  </si>
  <si>
    <t>0,38</t>
  </si>
  <si>
    <t>-2034381288</t>
  </si>
  <si>
    <t>"místnost 5.068</t>
  </si>
  <si>
    <t>"místnost 5.069</t>
  </si>
  <si>
    <t>"místnost 5.087</t>
  </si>
  <si>
    <t>376312803</t>
  </si>
  <si>
    <t>1,35*2,05</t>
  </si>
  <si>
    <t>-1653840603</t>
  </si>
  <si>
    <t>1705123616</t>
  </si>
  <si>
    <t>-893899555</t>
  </si>
  <si>
    <t>13*0,22*3,15</t>
  </si>
  <si>
    <t>3,515*0,22*3,15</t>
  </si>
  <si>
    <t>3,45*(1,3+0,6)</t>
  </si>
  <si>
    <t>1101354405</t>
  </si>
  <si>
    <t>-1163969037</t>
  </si>
  <si>
    <t>1526520872</t>
  </si>
  <si>
    <t>1921843298</t>
  </si>
  <si>
    <t>20*30</t>
  </si>
  <si>
    <t>-408126572</t>
  </si>
  <si>
    <t>522885076</t>
  </si>
  <si>
    <t>25,919*14 'Přepočtené koeficientem množství</t>
  </si>
  <si>
    <t>127065229</t>
  </si>
  <si>
    <t>-1987225882</t>
  </si>
  <si>
    <t>714</t>
  </si>
  <si>
    <t>Akustická a protiotřesová opatření</t>
  </si>
  <si>
    <t>714123002</t>
  </si>
  <si>
    <t>Montáž akustických stěnových obkladů z demontovatelných panelů na skrytý rošt</t>
  </si>
  <si>
    <t>1372999049</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</si>
  <si>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</si>
  <si>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19*2*0,6</t>
  </si>
  <si>
    <t>590-3/OST</t>
  </si>
  <si>
    <t>panel akustický 2000 x 600 mm tl. 40 mm s vyztuženým povrchem dle PSV 3/OST</t>
  </si>
  <si>
    <t>-1553220452</t>
  </si>
  <si>
    <t>22,8*1,05 'Přepočtené koeficientem množství</t>
  </si>
  <si>
    <t>998714203</t>
  </si>
  <si>
    <t>Přesun hmot procentní pro akustická a protiotřesová opatření v objektech v do 24 m</t>
  </si>
  <si>
    <t>-1400478014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</si>
  <si>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</si>
  <si>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763111313</t>
  </si>
  <si>
    <t>SDK příčka tl 100 mm profil CW+UW 75 desky 1xA 12,5 bez TI EI 15 Rw</t>
  </si>
  <si>
    <t>839137310</t>
  </si>
  <si>
    <t>v místě zazděných otvorů</t>
  </si>
  <si>
    <t>3*1,35*3,05</t>
  </si>
  <si>
    <t>763111417</t>
  </si>
  <si>
    <t>SDK příčka tl 150 mm profil CW+UW 100 desky 2xA 12,5 TI 100 mm EI 60 Rw 55 DB</t>
  </si>
  <si>
    <t>1224568615</t>
  </si>
  <si>
    <t>2126966772</t>
  </si>
  <si>
    <t>763131713</t>
  </si>
  <si>
    <t>SDK podhled napojení na obvodové konstrukce profilem</t>
  </si>
  <si>
    <t>453052528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</si>
  <si>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</si>
  <si>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(2*6,95+2*6,1+2*2*0,3)</t>
  </si>
  <si>
    <t>(2*7,015+2*6,1+2*2*0,3)</t>
  </si>
  <si>
    <t>946026345</t>
  </si>
  <si>
    <t>2.8</t>
  </si>
  <si>
    <t>1240102695</t>
  </si>
  <si>
    <t>Poznámka k položce:
standard RMP1</t>
  </si>
  <si>
    <t>2,8*1,1 'Přepočtené koeficientem množství</t>
  </si>
  <si>
    <t>7631352R</t>
  </si>
  <si>
    <t>Montáž minerálního lamelového podhledu na nosný rošt z lamel do 2400 mm</t>
  </si>
  <si>
    <t>414993698</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</si>
  <si>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</si>
  <si>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místnost  5.068</t>
  </si>
  <si>
    <t>39,83</t>
  </si>
  <si>
    <t>místnost  5.069</t>
  </si>
  <si>
    <t>40,36</t>
  </si>
  <si>
    <t>místnost  5.087</t>
  </si>
  <si>
    <t>19,81</t>
  </si>
  <si>
    <t>5903RMP2</t>
  </si>
  <si>
    <t>lamela stropní z minerálních desek akustických 600 x 1200 mm tl. 15 mm - odrazivý</t>
  </si>
  <si>
    <t>-687345191</t>
  </si>
  <si>
    <t>2,24*5,7</t>
  </si>
  <si>
    <t>2,224*5,7</t>
  </si>
  <si>
    <t>38,122*1,05 'Přepočtené koeficientem množství</t>
  </si>
  <si>
    <t>5903RMP3</t>
  </si>
  <si>
    <t>lamela stropní z minerálních desek akustických 600 x 1200 mm tl. 15 mm - pohltivý</t>
  </si>
  <si>
    <t>662865394</t>
  </si>
  <si>
    <t>100-38,122</t>
  </si>
  <si>
    <t>61,878*1,05 'Přepočtené koeficientem množství</t>
  </si>
  <si>
    <t>-338661259</t>
  </si>
  <si>
    <t>-560647836</t>
  </si>
  <si>
    <t>766-4/OST</t>
  </si>
  <si>
    <t>Dodávka a montážkuchyňská linka dle PSV 4/OST</t>
  </si>
  <si>
    <t>-952751273</t>
  </si>
  <si>
    <t>669478031</t>
  </si>
  <si>
    <t>766-7/OST</t>
  </si>
  <si>
    <t>Úpravy stávající prosklené stěny dle PSV 7/OST</t>
  </si>
  <si>
    <t>1039822614</t>
  </si>
  <si>
    <t>1817249964</t>
  </si>
  <si>
    <t>dveře plné vnitřní jednokřídlové 800 x 1970 mm dle PSV 2/T</t>
  </si>
  <si>
    <t>-1392903790</t>
  </si>
  <si>
    <t>-1926070827</t>
  </si>
  <si>
    <t>dveře plné vnitřní jednokřídlové 900 x 1970 mm dle PSV 1/T</t>
  </si>
  <si>
    <t>-823563101</t>
  </si>
  <si>
    <t>1433839365</t>
  </si>
  <si>
    <t>389900689</t>
  </si>
  <si>
    <t>-144541344</t>
  </si>
  <si>
    <t>2145153677</t>
  </si>
  <si>
    <t>194962172</t>
  </si>
  <si>
    <t>-1687515533</t>
  </si>
  <si>
    <t>973273671</t>
  </si>
  <si>
    <t>-764778377</t>
  </si>
  <si>
    <t>761701486</t>
  </si>
  <si>
    <t>2*14,25</t>
  </si>
  <si>
    <t>-7*0,9</t>
  </si>
  <si>
    <t>2*11</t>
  </si>
  <si>
    <t>-729461354</t>
  </si>
  <si>
    <t>233652351</t>
  </si>
  <si>
    <t xml:space="preserve">Poznámka k položce:
standard KD1
</t>
  </si>
  <si>
    <t>2,8*1,15 'Přepočtené koeficientem množství</t>
  </si>
  <si>
    <t>1016706265</t>
  </si>
  <si>
    <t>1837517701</t>
  </si>
  <si>
    <t>1684165358</t>
  </si>
  <si>
    <t>476618200</t>
  </si>
  <si>
    <t>700662515</t>
  </si>
  <si>
    <t>-1412524681</t>
  </si>
  <si>
    <t>513762760</t>
  </si>
  <si>
    <t>775</t>
  </si>
  <si>
    <t>Podlahy skládané</t>
  </si>
  <si>
    <t>775411820</t>
  </si>
  <si>
    <t>Demontáž soklíků nebo lišt dřevěných připevňovaných vruty</t>
  </si>
  <si>
    <t>-1712604303</t>
  </si>
  <si>
    <t>(2*3,7+2*6,1)</t>
  </si>
  <si>
    <t>776141119</t>
  </si>
  <si>
    <t>Vyrovnání podkladu povlakových podlah stěrkou s vlákny pevnosti t do 10 mm</t>
  </si>
  <si>
    <t>-1849218361</t>
  </si>
  <si>
    <t>Poznámka k položce:
standard SS1</t>
  </si>
  <si>
    <t>2015741979</t>
  </si>
  <si>
    <t>PVC a koberce</t>
  </si>
  <si>
    <t>10,27</t>
  </si>
  <si>
    <t>60,58</t>
  </si>
  <si>
    <t>24,57</t>
  </si>
  <si>
    <t>40,32</t>
  </si>
  <si>
    <t>-211650100</t>
  </si>
  <si>
    <t>21,32</t>
  </si>
  <si>
    <t>19,26</t>
  </si>
  <si>
    <t>20,55</t>
  </si>
  <si>
    <t>1318736956</t>
  </si>
  <si>
    <t>326,31*1,1 'Přepočtené koeficientem množství</t>
  </si>
  <si>
    <t>-991522369</t>
  </si>
  <si>
    <t>(2*3,35+2*3,125)</t>
  </si>
  <si>
    <t>(2*4,29+2*6,1)</t>
  </si>
  <si>
    <t>místnost 5.087 + místnost 5.088</t>
  </si>
  <si>
    <t>(2*7,015+2*2*6,1+2*2*0,3)</t>
  </si>
  <si>
    <t>1035682240</t>
  </si>
  <si>
    <t>-336062128</t>
  </si>
  <si>
    <t>251,49*1,05 'Přepočtené koeficientem množství</t>
  </si>
  <si>
    <t>2039601764</t>
  </si>
  <si>
    <t>400</t>
  </si>
  <si>
    <t>-2004829076</t>
  </si>
  <si>
    <t>827415720</t>
  </si>
  <si>
    <t>1800010017</t>
  </si>
  <si>
    <t>-1921413244</t>
  </si>
  <si>
    <t>-273521494</t>
  </si>
  <si>
    <t>(1,3+2*0,6)*0,6</t>
  </si>
  <si>
    <t>(0,8+0,3)*1,8</t>
  </si>
  <si>
    <t>1113078564</t>
  </si>
  <si>
    <t>7,8*1,1 'Přepočtené koeficientem množství</t>
  </si>
  <si>
    <t>-424090853</t>
  </si>
  <si>
    <t>-709142587</t>
  </si>
  <si>
    <t>2091923995</t>
  </si>
  <si>
    <t>-1385602008</t>
  </si>
  <si>
    <t>-1373575638</t>
  </si>
  <si>
    <t>453646141</t>
  </si>
  <si>
    <t>-1639541598</t>
  </si>
  <si>
    <t>885842912</t>
  </si>
  <si>
    <t>6*2</t>
  </si>
  <si>
    <t>-1434661193</t>
  </si>
  <si>
    <t>-2032603755</t>
  </si>
  <si>
    <t>984024537</t>
  </si>
  <si>
    <t>-1716512001</t>
  </si>
  <si>
    <t>77508269</t>
  </si>
  <si>
    <t>-1807204201</t>
  </si>
  <si>
    <t>stropy</t>
  </si>
  <si>
    <t>10,27+20,04+21,32+39,9+30,08+24,57+40,32+19,26+20,55</t>
  </si>
  <si>
    <t>-7,8</t>
  </si>
  <si>
    <t>1233326361</t>
  </si>
  <si>
    <t>14*1,075*1,8</t>
  </si>
  <si>
    <t>žaluzie lamelová k oknům 1075 x 1800 mm dle PSV 5/OST</t>
  </si>
  <si>
    <t>245699614</t>
  </si>
  <si>
    <t>-56076046</t>
  </si>
  <si>
    <t>-247650185</t>
  </si>
  <si>
    <t>Krabice přístrojová KP 68, KZ 3, bez zapojení , na hořlavý podklad</t>
  </si>
  <si>
    <t>Spínač vestavný .- řaz. 66, obyč.prostředí , 230V/10A</t>
  </si>
  <si>
    <t>A-Svítidlo zářivkové 2x58W, Parabolocká mřížka z vysoce leštěného hloníku, elektronický předřadník, zapuštěné, bílé práškově lakované, ocelový plech, IP 20</t>
  </si>
  <si>
    <t>Doplnění rozvaděče RP 5NP viz výkres 03</t>
  </si>
  <si>
    <t>RMA-04-AS3, 19" datový rozvaděč TRITON</t>
  </si>
  <si>
    <t>DT-01</t>
  </si>
  <si>
    <t>SO-03 - přístavba LF- stavební úpravy místnosti č.3.567</t>
  </si>
  <si>
    <t>611325223</t>
  </si>
  <si>
    <t>Vápenocementová štuková omítka malých ploch do 1,0 m2 na stropech</t>
  </si>
  <si>
    <t>-92324876</t>
  </si>
  <si>
    <t>oprava omítky v místě napojeních nových konstrukcí na stěnu apod.</t>
  </si>
  <si>
    <t>611325225</t>
  </si>
  <si>
    <t>Vápenocementová štuková omítka malých ploch do 4,0 m2 na stropech</t>
  </si>
  <si>
    <t>-368609283</t>
  </si>
  <si>
    <t>oprava omítky v místě otlučeného obkladu</t>
  </si>
  <si>
    <t>9-001R</t>
  </si>
  <si>
    <t>Zapravení podlah po demontáži části hliníkové stěny a v místě provedení nové příčky</t>
  </si>
  <si>
    <t>1960202248</t>
  </si>
  <si>
    <t>9-002R</t>
  </si>
  <si>
    <t>Přesun a dopojení přivolávacího telefonu dle standardu E</t>
  </si>
  <si>
    <t>764081920</t>
  </si>
  <si>
    <t>9-003R</t>
  </si>
  <si>
    <t>Úprava osvětlení v podhledu vč. dopojení</t>
  </si>
  <si>
    <t>941647258</t>
  </si>
  <si>
    <t>9-004R</t>
  </si>
  <si>
    <t>Přesun stávajícího zrcadla, oční sprchy boxu na papírové ubrousky apod.</t>
  </si>
  <si>
    <t>-1440359600</t>
  </si>
  <si>
    <t>1760858264</t>
  </si>
  <si>
    <t>upravované prostory</t>
  </si>
  <si>
    <t>1181727990</t>
  </si>
  <si>
    <t>rozsah upravovaných prostor</t>
  </si>
  <si>
    <t>-271405740</t>
  </si>
  <si>
    <t>1,45*2</t>
  </si>
  <si>
    <t>2072043556</t>
  </si>
  <si>
    <t>-630338149</t>
  </si>
  <si>
    <t>662405736</t>
  </si>
  <si>
    <t>-568396695</t>
  </si>
  <si>
    <t>0,379*14 'Přepočtené koeficientem množství</t>
  </si>
  <si>
    <t>-1023893742</t>
  </si>
  <si>
    <t>927416655</t>
  </si>
  <si>
    <t>763-01R</t>
  </si>
  <si>
    <t>Úprava stávajícího kazetového podhledu, doplnění svítidla úpravy v míste demontáže stěna a montáže nové stěny</t>
  </si>
  <si>
    <t>-738380021</t>
  </si>
  <si>
    <t>763111411</t>
  </si>
  <si>
    <t>SDK příčka tl 100 mm profil CW+UW 50 desky 2xA 12,5 TI 50 mm EI 60 Rw 50 dB</t>
  </si>
  <si>
    <t>-1489033162</t>
  </si>
  <si>
    <t>1,45*3,45</t>
  </si>
  <si>
    <t>0,3*3,45</t>
  </si>
  <si>
    <t>763111714</t>
  </si>
  <si>
    <t>SDK příčka zalomení</t>
  </si>
  <si>
    <t>1035454798</t>
  </si>
  <si>
    <t>346270648</t>
  </si>
  <si>
    <t>763111721</t>
  </si>
  <si>
    <t>SDK příčka plastový úhelník k ochraně rohů</t>
  </si>
  <si>
    <t>-2013806795</t>
  </si>
  <si>
    <t>-2116295953</t>
  </si>
  <si>
    <t>766-01</t>
  </si>
  <si>
    <t>Dodávka a montáž laminátové desky kotvené k výtahové šachtě a SDK stěně dle standardu B</t>
  </si>
  <si>
    <t>1486662515</t>
  </si>
  <si>
    <t>766-02</t>
  </si>
  <si>
    <t>Dodávka a montáž parapetní sestavy s poličkou dle standardu C</t>
  </si>
  <si>
    <t>-738277934</t>
  </si>
  <si>
    <t>-1902703481</t>
  </si>
  <si>
    <t>767112811</t>
  </si>
  <si>
    <t>Demontáž stěn pro zasklení šroubovaných</t>
  </si>
  <si>
    <t>-841838885</t>
  </si>
  <si>
    <t>demontáž stěny</t>
  </si>
  <si>
    <t>1,43*3,45</t>
  </si>
  <si>
    <t>767610122</t>
  </si>
  <si>
    <t>Montáž oken kovových jednoduchých otevíravých do panelů nebo ocelové konstrukce plochy do 1,5 m2</t>
  </si>
  <si>
    <t>-821739714</t>
  </si>
  <si>
    <t xml:space="preserve">Poznámka k souboru cen:
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</si>
  <si>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okno</t>
  </si>
  <si>
    <t>1,2*0,9</t>
  </si>
  <si>
    <t>55341-A</t>
  </si>
  <si>
    <t>okno hliníkové 1200 x 900 mm s otevíravým okýnkem s uzamykatelnou klikou dle standard A</t>
  </si>
  <si>
    <t>-185228278</t>
  </si>
  <si>
    <t>2083281038</t>
  </si>
  <si>
    <t>1631009938</t>
  </si>
  <si>
    <t>-648093577</t>
  </si>
  <si>
    <t>2,9*1,1 'Přepočtené koeficientem množství</t>
  </si>
  <si>
    <t>1655478821</t>
  </si>
  <si>
    <t>113436784</t>
  </si>
  <si>
    <t>-1209660760</t>
  </si>
  <si>
    <t>-1204700339</t>
  </si>
  <si>
    <t>-1776903999</t>
  </si>
  <si>
    <t>-726172093</t>
  </si>
  <si>
    <t>2088977652</t>
  </si>
  <si>
    <t>viz výmalba</t>
  </si>
  <si>
    <t>-512304327</t>
  </si>
  <si>
    <t>2036753781</t>
  </si>
  <si>
    <t>-1468758579</t>
  </si>
  <si>
    <t>výmalby po provedených opravách</t>
  </si>
  <si>
    <t>95 - Dokončovací konstrukce na pozemních stavbách</t>
  </si>
  <si>
    <t>SOUP - Soupis ostatních a vedlejších rozpočtových nákladů</t>
  </si>
  <si>
    <t>VRN - Vedlejší rozpočtové náklady</t>
  </si>
  <si>
    <t xml:space="preserve">    0 - Vedlejší rozpočtové náklady</t>
  </si>
  <si>
    <t>VRN</t>
  </si>
  <si>
    <t>Vedlejší rozpočtové náklady</t>
  </si>
  <si>
    <t>013254000</t>
  </si>
  <si>
    <t>Dokumentace skutečného provedení stavby</t>
  </si>
  <si>
    <t>1024</t>
  </si>
  <si>
    <t>1874104749</t>
  </si>
  <si>
    <t>013254050</t>
  </si>
  <si>
    <t>Výrobní dokumentace (realizační)</t>
  </si>
  <si>
    <t>-934011927</t>
  </si>
  <si>
    <t>Poznámka k položce:
výrobní dokumentace jednotlivých celků bude předložena projektantovi</t>
  </si>
  <si>
    <t>013254100</t>
  </si>
  <si>
    <t>Monitoring průběhu výstavby</t>
  </si>
  <si>
    <t>-1401374901</t>
  </si>
  <si>
    <t>Poznámka k položce:
fotografie nebo videozáznamy zakrývaných konstrukcí a jiných skutečností rozhodných např. pro vícepráce a méněpráce</t>
  </si>
  <si>
    <t>031002000</t>
  </si>
  <si>
    <t>Související práce pro zařízení staveniště</t>
  </si>
  <si>
    <t>-1009186668</t>
  </si>
  <si>
    <t>Poznámka k položce:
dokumentace zařízení staveniště, příprava území pro ZS včetně odstranění materiálu a konstrukcí, vybudování odběrný míst, zřízení přípojek energií, vlastní vybudování objektů ZS a provizornich komunikací</t>
  </si>
  <si>
    <t>032903000</t>
  </si>
  <si>
    <t>Náklady na provoz a údržbu vybavení staveniště</t>
  </si>
  <si>
    <t>139654583</t>
  </si>
  <si>
    <t xml:space="preserve">Poznámka k položce:
náklady na vybavení objektů, náklady na energie, úklid, údržba, osvětlení, oplocení, opravy na objektech ZS, zimní údržba, čištění ploch, zabezpečení staveniště </t>
  </si>
  <si>
    <t>039002000</t>
  </si>
  <si>
    <t>Zrušení zařízení staveniště</t>
  </si>
  <si>
    <t>1421859353</t>
  </si>
  <si>
    <t>Poznámka k položce:
odstranění objektu ZS včetně přípojek a jejich odvozu, uvedení pozemku do původního stavu včetně nákladů s tím spojených</t>
  </si>
  <si>
    <t>044002000</t>
  </si>
  <si>
    <t>Revize</t>
  </si>
  <si>
    <t>kpl)</t>
  </si>
  <si>
    <t>963038892</t>
  </si>
  <si>
    <t>Poznámka k položce:
dle norem a předpisů např. elektroinstalace</t>
  </si>
  <si>
    <t>045002000</t>
  </si>
  <si>
    <t>Kompletační a koordinační činnost</t>
  </si>
  <si>
    <t>Kč</t>
  </si>
  <si>
    <t>1042546433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</si>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</sst>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9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spans="2:71" ht="18.45"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spans="2:71" ht="13.5">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21</v>
      </c>
      <c r="AO16" s="30"/>
      <c r="AP16" s="30"/>
      <c r="AQ16" s="32"/>
      <c r="BE16" s="40"/>
      <c r="BS16" s="25" t="s">
        <v>6</v>
      </c>
    </row>
    <row r="17" spans="2:71" ht="18.45"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21</v>
      </c>
      <c r="AO17" s="30"/>
      <c r="AP17" s="30"/>
      <c r="AQ17" s="32"/>
      <c r="BE17" s="40"/>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16.5" customHeight="1">
      <c r="B20" s="29"/>
      <c r="C20" s="30"/>
      <c r="D20" s="30"/>
      <c r="E20" s="45" t="s">
        <v>21</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35</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37</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38</v>
      </c>
      <c r="M25" s="53"/>
      <c r="N25" s="53"/>
      <c r="O25" s="53"/>
      <c r="P25" s="48"/>
      <c r="Q25" s="48"/>
      <c r="R25" s="48"/>
      <c r="S25" s="48"/>
      <c r="T25" s="48"/>
      <c r="U25" s="48"/>
      <c r="V25" s="48"/>
      <c r="W25" s="53" t="s">
        <v>39</v>
      </c>
      <c r="X25" s="53"/>
      <c r="Y25" s="53"/>
      <c r="Z25" s="53"/>
      <c r="AA25" s="53"/>
      <c r="AB25" s="53"/>
      <c r="AC25" s="53"/>
      <c r="AD25" s="53"/>
      <c r="AE25" s="53"/>
      <c r="AF25" s="48"/>
      <c r="AG25" s="48"/>
      <c r="AH25" s="48"/>
      <c r="AI25" s="48"/>
      <c r="AJ25" s="48"/>
      <c r="AK25" s="53" t="s">
        <v>40</v>
      </c>
      <c r="AL25" s="53"/>
      <c r="AM25" s="53"/>
      <c r="AN25" s="53"/>
      <c r="AO25" s="53"/>
      <c r="AP25" s="48"/>
      <c r="AQ25" s="52"/>
      <c r="BE25" s="40"/>
    </row>
    <row r="26" spans="2:57" s="2" customFormat="1" ht="14.4" customHeight="1">
      <c r="B26" s="54"/>
      <c r="C26" s="55"/>
      <c r="D26" s="56" t="s">
        <v>41</v>
      </c>
      <c r="E26" s="55"/>
      <c r="F26" s="56" t="s">
        <v>42</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43</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44</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45</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46</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47</v>
      </c>
      <c r="E32" s="62"/>
      <c r="F32" s="62"/>
      <c r="G32" s="62"/>
      <c r="H32" s="62"/>
      <c r="I32" s="62"/>
      <c r="J32" s="62"/>
      <c r="K32" s="62"/>
      <c r="L32" s="62"/>
      <c r="M32" s="62"/>
      <c r="N32" s="62"/>
      <c r="O32" s="62"/>
      <c r="P32" s="62"/>
      <c r="Q32" s="62"/>
      <c r="R32" s="62"/>
      <c r="S32" s="62"/>
      <c r="T32" s="63" t="s">
        <v>48</v>
      </c>
      <c r="U32" s="62"/>
      <c r="V32" s="62"/>
      <c r="W32" s="62"/>
      <c r="X32" s="64" t="s">
        <v>49</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50</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31-136/346</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 xml:space="preserve">Teoretické Ústavy  LF v Olomouci úpravy sekcí</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Olomouc</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11. 6. 2018</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Univerzita Palackého v Olomouci</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Stavoprojekt Olomouc a.s.</v>
      </c>
      <c r="AN46" s="78"/>
      <c r="AO46" s="78"/>
      <c r="AP46" s="78"/>
      <c r="AQ46" s="75"/>
      <c r="AR46" s="73"/>
      <c r="AS46" s="87" t="s">
        <v>51</v>
      </c>
      <c r="AT46" s="88"/>
      <c r="AU46" s="89"/>
      <c r="AV46" s="89"/>
      <c r="AW46" s="89"/>
      <c r="AX46" s="89"/>
      <c r="AY46" s="89"/>
      <c r="AZ46" s="89"/>
      <c r="BA46" s="89"/>
      <c r="BB46" s="89"/>
      <c r="BC46" s="89"/>
      <c r="BD46" s="90"/>
    </row>
    <row r="47" spans="2:56" s="1" customFormat="1" ht="13.5">
      <c r="B47" s="47"/>
      <c r="C47" s="77" t="s">
        <v>31</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52</v>
      </c>
      <c r="D49" s="98"/>
      <c r="E49" s="98"/>
      <c r="F49" s="98"/>
      <c r="G49" s="98"/>
      <c r="H49" s="99"/>
      <c r="I49" s="100" t="s">
        <v>53</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54</v>
      </c>
      <c r="AH49" s="98"/>
      <c r="AI49" s="98"/>
      <c r="AJ49" s="98"/>
      <c r="AK49" s="98"/>
      <c r="AL49" s="98"/>
      <c r="AM49" s="98"/>
      <c r="AN49" s="100" t="s">
        <v>55</v>
      </c>
      <c r="AO49" s="98"/>
      <c r="AP49" s="98"/>
      <c r="AQ49" s="102" t="s">
        <v>56</v>
      </c>
      <c r="AR49" s="73"/>
      <c r="AS49" s="103" t="s">
        <v>57</v>
      </c>
      <c r="AT49" s="104" t="s">
        <v>58</v>
      </c>
      <c r="AU49" s="104" t="s">
        <v>59</v>
      </c>
      <c r="AV49" s="104" t="s">
        <v>60</v>
      </c>
      <c r="AW49" s="104" t="s">
        <v>61</v>
      </c>
      <c r="AX49" s="104" t="s">
        <v>62</v>
      </c>
      <c r="AY49" s="104" t="s">
        <v>63</v>
      </c>
      <c r="AZ49" s="104" t="s">
        <v>64</v>
      </c>
      <c r="BA49" s="104" t="s">
        <v>65</v>
      </c>
      <c r="BB49" s="104" t="s">
        <v>66</v>
      </c>
      <c r="BC49" s="104" t="s">
        <v>67</v>
      </c>
      <c r="BD49" s="105" t="s">
        <v>68</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69</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ROUND(AG52+AG57+AG62+AG65,2)</f>
        <v>0</v>
      </c>
      <c r="AH51" s="111"/>
      <c r="AI51" s="111"/>
      <c r="AJ51" s="111"/>
      <c r="AK51" s="111"/>
      <c r="AL51" s="111"/>
      <c r="AM51" s="111"/>
      <c r="AN51" s="112">
        <f>SUM(AG51,AT51)</f>
        <v>0</v>
      </c>
      <c r="AO51" s="112"/>
      <c r="AP51" s="112"/>
      <c r="AQ51" s="113" t="s">
        <v>21</v>
      </c>
      <c r="AR51" s="84"/>
      <c r="AS51" s="114">
        <f>ROUND(AS52+AS57+AS62+AS65,2)</f>
        <v>0</v>
      </c>
      <c r="AT51" s="115">
        <f>ROUND(SUM(AV51:AW51),2)</f>
        <v>0</v>
      </c>
      <c r="AU51" s="116">
        <f>ROUND(AU52+AU57+AU62+AU65,5)</f>
        <v>0</v>
      </c>
      <c r="AV51" s="115">
        <f>ROUND(AZ51*L26,2)</f>
        <v>0</v>
      </c>
      <c r="AW51" s="115">
        <f>ROUND(BA51*L27,2)</f>
        <v>0</v>
      </c>
      <c r="AX51" s="115">
        <f>ROUND(BB51*L26,2)</f>
        <v>0</v>
      </c>
      <c r="AY51" s="115">
        <f>ROUND(BC51*L27,2)</f>
        <v>0</v>
      </c>
      <c r="AZ51" s="115">
        <f>ROUND(AZ52+AZ57+AZ62+AZ65,2)</f>
        <v>0</v>
      </c>
      <c r="BA51" s="115">
        <f>ROUND(BA52+BA57+BA62+BA65,2)</f>
        <v>0</v>
      </c>
      <c r="BB51" s="115">
        <f>ROUND(BB52+BB57+BB62+BB65,2)</f>
        <v>0</v>
      </c>
      <c r="BC51" s="115">
        <f>ROUND(BC52+BC57+BC62+BC65,2)</f>
        <v>0</v>
      </c>
      <c r="BD51" s="117">
        <f>ROUND(BD52+BD57+BD62+BD65,2)</f>
        <v>0</v>
      </c>
      <c r="BS51" s="118" t="s">
        <v>70</v>
      </c>
      <c r="BT51" s="118" t="s">
        <v>71</v>
      </c>
      <c r="BU51" s="119" t="s">
        <v>72</v>
      </c>
      <c r="BV51" s="118" t="s">
        <v>73</v>
      </c>
      <c r="BW51" s="118" t="s">
        <v>7</v>
      </c>
      <c r="BX51" s="118" t="s">
        <v>74</v>
      </c>
      <c r="CL51" s="118" t="s">
        <v>21</v>
      </c>
    </row>
    <row r="52" spans="2:91" s="5" customFormat="1" ht="16.5" customHeight="1">
      <c r="B52" s="120"/>
      <c r="C52" s="121"/>
      <c r="D52" s="122" t="s">
        <v>75</v>
      </c>
      <c r="E52" s="122"/>
      <c r="F52" s="122"/>
      <c r="G52" s="122"/>
      <c r="H52" s="122"/>
      <c r="I52" s="123"/>
      <c r="J52" s="122" t="s">
        <v>76</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ROUND(SUM(AG53:AG56),2)</f>
        <v>0</v>
      </c>
      <c r="AH52" s="123"/>
      <c r="AI52" s="123"/>
      <c r="AJ52" s="123"/>
      <c r="AK52" s="123"/>
      <c r="AL52" s="123"/>
      <c r="AM52" s="123"/>
      <c r="AN52" s="125">
        <f>SUM(AG52,AT52)</f>
        <v>0</v>
      </c>
      <c r="AO52" s="123"/>
      <c r="AP52" s="123"/>
      <c r="AQ52" s="126" t="s">
        <v>77</v>
      </c>
      <c r="AR52" s="127"/>
      <c r="AS52" s="128">
        <f>ROUND(SUM(AS53:AS56),2)</f>
        <v>0</v>
      </c>
      <c r="AT52" s="129">
        <f>ROUND(SUM(AV52:AW52),2)</f>
        <v>0</v>
      </c>
      <c r="AU52" s="130">
        <f>ROUND(SUM(AU53:AU56),5)</f>
        <v>0</v>
      </c>
      <c r="AV52" s="129">
        <f>ROUND(AZ52*L26,2)</f>
        <v>0</v>
      </c>
      <c r="AW52" s="129">
        <f>ROUND(BA52*L27,2)</f>
        <v>0</v>
      </c>
      <c r="AX52" s="129">
        <f>ROUND(BB52*L26,2)</f>
        <v>0</v>
      </c>
      <c r="AY52" s="129">
        <f>ROUND(BC52*L27,2)</f>
        <v>0</v>
      </c>
      <c r="AZ52" s="129">
        <f>ROUND(SUM(AZ53:AZ56),2)</f>
        <v>0</v>
      </c>
      <c r="BA52" s="129">
        <f>ROUND(SUM(BA53:BA56),2)</f>
        <v>0</v>
      </c>
      <c r="BB52" s="129">
        <f>ROUND(SUM(BB53:BB56),2)</f>
        <v>0</v>
      </c>
      <c r="BC52" s="129">
        <f>ROUND(SUM(BC53:BC56),2)</f>
        <v>0</v>
      </c>
      <c r="BD52" s="131">
        <f>ROUND(SUM(BD53:BD56),2)</f>
        <v>0</v>
      </c>
      <c r="BS52" s="132" t="s">
        <v>70</v>
      </c>
      <c r="BT52" s="132" t="s">
        <v>78</v>
      </c>
      <c r="BU52" s="132" t="s">
        <v>72</v>
      </c>
      <c r="BV52" s="132" t="s">
        <v>73</v>
      </c>
      <c r="BW52" s="132" t="s">
        <v>79</v>
      </c>
      <c r="BX52" s="132" t="s">
        <v>7</v>
      </c>
      <c r="CL52" s="132" t="s">
        <v>21</v>
      </c>
      <c r="CM52" s="132" t="s">
        <v>80</v>
      </c>
    </row>
    <row r="53" spans="1:90" s="6" customFormat="1" ht="16.5" customHeight="1">
      <c r="A53" s="133" t="s">
        <v>81</v>
      </c>
      <c r="B53" s="134"/>
      <c r="C53" s="135"/>
      <c r="D53" s="135"/>
      <c r="E53" s="136" t="s">
        <v>82</v>
      </c>
      <c r="F53" s="136"/>
      <c r="G53" s="136"/>
      <c r="H53" s="136"/>
      <c r="I53" s="136"/>
      <c r="J53" s="135"/>
      <c r="K53" s="136" t="s">
        <v>83</v>
      </c>
      <c r="L53" s="136"/>
      <c r="M53" s="136"/>
      <c r="N53" s="136"/>
      <c r="O53" s="136"/>
      <c r="P53" s="136"/>
      <c r="Q53" s="136"/>
      <c r="R53" s="136"/>
      <c r="S53" s="136"/>
      <c r="T53" s="136"/>
      <c r="U53" s="136"/>
      <c r="V53" s="136"/>
      <c r="W53" s="136"/>
      <c r="X53" s="136"/>
      <c r="Y53" s="136"/>
      <c r="Z53" s="136"/>
      <c r="AA53" s="136"/>
      <c r="AB53" s="136"/>
      <c r="AC53" s="136"/>
      <c r="AD53" s="136"/>
      <c r="AE53" s="136"/>
      <c r="AF53" s="136"/>
      <c r="AG53" s="137">
        <f>'ST - Stavební část'!J29</f>
        <v>0</v>
      </c>
      <c r="AH53" s="135"/>
      <c r="AI53" s="135"/>
      <c r="AJ53" s="135"/>
      <c r="AK53" s="135"/>
      <c r="AL53" s="135"/>
      <c r="AM53" s="135"/>
      <c r="AN53" s="137">
        <f>SUM(AG53,AT53)</f>
        <v>0</v>
      </c>
      <c r="AO53" s="135"/>
      <c r="AP53" s="135"/>
      <c r="AQ53" s="138" t="s">
        <v>84</v>
      </c>
      <c r="AR53" s="139"/>
      <c r="AS53" s="140">
        <v>0</v>
      </c>
      <c r="AT53" s="141">
        <f>ROUND(SUM(AV53:AW53),2)</f>
        <v>0</v>
      </c>
      <c r="AU53" s="142">
        <f>'ST - Stavební část'!P99</f>
        <v>0</v>
      </c>
      <c r="AV53" s="141">
        <f>'ST - Stavební část'!J32</f>
        <v>0</v>
      </c>
      <c r="AW53" s="141">
        <f>'ST - Stavební část'!J33</f>
        <v>0</v>
      </c>
      <c r="AX53" s="141">
        <f>'ST - Stavební část'!J34</f>
        <v>0</v>
      </c>
      <c r="AY53" s="141">
        <f>'ST - Stavební část'!J35</f>
        <v>0</v>
      </c>
      <c r="AZ53" s="141">
        <f>'ST - Stavební část'!F32</f>
        <v>0</v>
      </c>
      <c r="BA53" s="141">
        <f>'ST - Stavební část'!F33</f>
        <v>0</v>
      </c>
      <c r="BB53" s="141">
        <f>'ST - Stavební část'!F34</f>
        <v>0</v>
      </c>
      <c r="BC53" s="141">
        <f>'ST - Stavební část'!F35</f>
        <v>0</v>
      </c>
      <c r="BD53" s="143">
        <f>'ST - Stavební část'!F36</f>
        <v>0</v>
      </c>
      <c r="BT53" s="144" t="s">
        <v>80</v>
      </c>
      <c r="BV53" s="144" t="s">
        <v>73</v>
      </c>
      <c r="BW53" s="144" t="s">
        <v>85</v>
      </c>
      <c r="BX53" s="144" t="s">
        <v>79</v>
      </c>
      <c r="CL53" s="144" t="s">
        <v>21</v>
      </c>
    </row>
    <row r="54" spans="1:90" s="6" customFormat="1" ht="16.5" customHeight="1">
      <c r="A54" s="133" t="s">
        <v>81</v>
      </c>
      <c r="B54" s="134"/>
      <c r="C54" s="135"/>
      <c r="D54" s="135"/>
      <c r="E54" s="136" t="s">
        <v>86</v>
      </c>
      <c r="F54" s="136"/>
      <c r="G54" s="136"/>
      <c r="H54" s="136"/>
      <c r="I54" s="136"/>
      <c r="J54" s="135"/>
      <c r="K54" s="136" t="s">
        <v>87</v>
      </c>
      <c r="L54" s="136"/>
      <c r="M54" s="136"/>
      <c r="N54" s="136"/>
      <c r="O54" s="136"/>
      <c r="P54" s="136"/>
      <c r="Q54" s="136"/>
      <c r="R54" s="136"/>
      <c r="S54" s="136"/>
      <c r="T54" s="136"/>
      <c r="U54" s="136"/>
      <c r="V54" s="136"/>
      <c r="W54" s="136"/>
      <c r="X54" s="136"/>
      <c r="Y54" s="136"/>
      <c r="Z54" s="136"/>
      <c r="AA54" s="136"/>
      <c r="AB54" s="136"/>
      <c r="AC54" s="136"/>
      <c r="AD54" s="136"/>
      <c r="AE54" s="136"/>
      <c r="AF54" s="136"/>
      <c r="AG54" s="137">
        <f>'ZTI - Zdravotechnické ins...'!J29</f>
        <v>0</v>
      </c>
      <c r="AH54" s="135"/>
      <c r="AI54" s="135"/>
      <c r="AJ54" s="135"/>
      <c r="AK54" s="135"/>
      <c r="AL54" s="135"/>
      <c r="AM54" s="135"/>
      <c r="AN54" s="137">
        <f>SUM(AG54,AT54)</f>
        <v>0</v>
      </c>
      <c r="AO54" s="135"/>
      <c r="AP54" s="135"/>
      <c r="AQ54" s="138" t="s">
        <v>84</v>
      </c>
      <c r="AR54" s="139"/>
      <c r="AS54" s="140">
        <v>0</v>
      </c>
      <c r="AT54" s="141">
        <f>ROUND(SUM(AV54:AW54),2)</f>
        <v>0</v>
      </c>
      <c r="AU54" s="142">
        <f>'ZTI - Zdravotechnické ins...'!P86</f>
        <v>0</v>
      </c>
      <c r="AV54" s="141">
        <f>'ZTI - Zdravotechnické ins...'!J32</f>
        <v>0</v>
      </c>
      <c r="AW54" s="141">
        <f>'ZTI - Zdravotechnické ins...'!J33</f>
        <v>0</v>
      </c>
      <c r="AX54" s="141">
        <f>'ZTI - Zdravotechnické ins...'!J34</f>
        <v>0</v>
      </c>
      <c r="AY54" s="141">
        <f>'ZTI - Zdravotechnické ins...'!J35</f>
        <v>0</v>
      </c>
      <c r="AZ54" s="141">
        <f>'ZTI - Zdravotechnické ins...'!F32</f>
        <v>0</v>
      </c>
      <c r="BA54" s="141">
        <f>'ZTI - Zdravotechnické ins...'!F33</f>
        <v>0</v>
      </c>
      <c r="BB54" s="141">
        <f>'ZTI - Zdravotechnické ins...'!F34</f>
        <v>0</v>
      </c>
      <c r="BC54" s="141">
        <f>'ZTI - Zdravotechnické ins...'!F35</f>
        <v>0</v>
      </c>
      <c r="BD54" s="143">
        <f>'ZTI - Zdravotechnické ins...'!F36</f>
        <v>0</v>
      </c>
      <c r="BT54" s="144" t="s">
        <v>80</v>
      </c>
      <c r="BV54" s="144" t="s">
        <v>73</v>
      </c>
      <c r="BW54" s="144" t="s">
        <v>88</v>
      </c>
      <c r="BX54" s="144" t="s">
        <v>79</v>
      </c>
      <c r="CL54" s="144" t="s">
        <v>21</v>
      </c>
    </row>
    <row r="55" spans="1:90" s="6" customFormat="1" ht="16.5" customHeight="1">
      <c r="A55" s="133" t="s">
        <v>81</v>
      </c>
      <c r="B55" s="134"/>
      <c r="C55" s="135"/>
      <c r="D55" s="135"/>
      <c r="E55" s="136" t="s">
        <v>89</v>
      </c>
      <c r="F55" s="136"/>
      <c r="G55" s="136"/>
      <c r="H55" s="136"/>
      <c r="I55" s="136"/>
      <c r="J55" s="135"/>
      <c r="K55" s="136" t="s">
        <v>90</v>
      </c>
      <c r="L55" s="136"/>
      <c r="M55" s="136"/>
      <c r="N55" s="136"/>
      <c r="O55" s="136"/>
      <c r="P55" s="136"/>
      <c r="Q55" s="136"/>
      <c r="R55" s="136"/>
      <c r="S55" s="136"/>
      <c r="T55" s="136"/>
      <c r="U55" s="136"/>
      <c r="V55" s="136"/>
      <c r="W55" s="136"/>
      <c r="X55" s="136"/>
      <c r="Y55" s="136"/>
      <c r="Z55" s="136"/>
      <c r="AA55" s="136"/>
      <c r="AB55" s="136"/>
      <c r="AC55" s="136"/>
      <c r="AD55" s="136"/>
      <c r="AE55" s="136"/>
      <c r="AF55" s="136"/>
      <c r="AG55" s="137">
        <f>'EL - Elektroinstalace'!J29</f>
        <v>0</v>
      </c>
      <c r="AH55" s="135"/>
      <c r="AI55" s="135"/>
      <c r="AJ55" s="135"/>
      <c r="AK55" s="135"/>
      <c r="AL55" s="135"/>
      <c r="AM55" s="135"/>
      <c r="AN55" s="137">
        <f>SUM(AG55,AT55)</f>
        <v>0</v>
      </c>
      <c r="AO55" s="135"/>
      <c r="AP55" s="135"/>
      <c r="AQ55" s="138" t="s">
        <v>84</v>
      </c>
      <c r="AR55" s="139"/>
      <c r="AS55" s="140">
        <v>0</v>
      </c>
      <c r="AT55" s="141">
        <f>ROUND(SUM(AV55:AW55),2)</f>
        <v>0</v>
      </c>
      <c r="AU55" s="142">
        <f>'EL - Elektroinstalace'!P87</f>
        <v>0</v>
      </c>
      <c r="AV55" s="141">
        <f>'EL - Elektroinstalace'!J32</f>
        <v>0</v>
      </c>
      <c r="AW55" s="141">
        <f>'EL - Elektroinstalace'!J33</f>
        <v>0</v>
      </c>
      <c r="AX55" s="141">
        <f>'EL - Elektroinstalace'!J34</f>
        <v>0</v>
      </c>
      <c r="AY55" s="141">
        <f>'EL - Elektroinstalace'!J35</f>
        <v>0</v>
      </c>
      <c r="AZ55" s="141">
        <f>'EL - Elektroinstalace'!F32</f>
        <v>0</v>
      </c>
      <c r="BA55" s="141">
        <f>'EL - Elektroinstalace'!F33</f>
        <v>0</v>
      </c>
      <c r="BB55" s="141">
        <f>'EL - Elektroinstalace'!F34</f>
        <v>0</v>
      </c>
      <c r="BC55" s="141">
        <f>'EL - Elektroinstalace'!F35</f>
        <v>0</v>
      </c>
      <c r="BD55" s="143">
        <f>'EL - Elektroinstalace'!F36</f>
        <v>0</v>
      </c>
      <c r="BT55" s="144" t="s">
        <v>80</v>
      </c>
      <c r="BV55" s="144" t="s">
        <v>73</v>
      </c>
      <c r="BW55" s="144" t="s">
        <v>91</v>
      </c>
      <c r="BX55" s="144" t="s">
        <v>79</v>
      </c>
      <c r="CL55" s="144" t="s">
        <v>21</v>
      </c>
    </row>
    <row r="56" spans="1:90" s="6" customFormat="1" ht="16.5" customHeight="1">
      <c r="A56" s="133" t="s">
        <v>81</v>
      </c>
      <c r="B56" s="134"/>
      <c r="C56" s="135"/>
      <c r="D56" s="135"/>
      <c r="E56" s="136" t="s">
        <v>92</v>
      </c>
      <c r="F56" s="136"/>
      <c r="G56" s="136"/>
      <c r="H56" s="136"/>
      <c r="I56" s="136"/>
      <c r="J56" s="135"/>
      <c r="K56" s="136" t="s">
        <v>93</v>
      </c>
      <c r="L56" s="136"/>
      <c r="M56" s="136"/>
      <c r="N56" s="136"/>
      <c r="O56" s="136"/>
      <c r="P56" s="136"/>
      <c r="Q56" s="136"/>
      <c r="R56" s="136"/>
      <c r="S56" s="136"/>
      <c r="T56" s="136"/>
      <c r="U56" s="136"/>
      <c r="V56" s="136"/>
      <c r="W56" s="136"/>
      <c r="X56" s="136"/>
      <c r="Y56" s="136"/>
      <c r="Z56" s="136"/>
      <c r="AA56" s="136"/>
      <c r="AB56" s="136"/>
      <c r="AC56" s="136"/>
      <c r="AD56" s="136"/>
      <c r="AE56" s="136"/>
      <c r="AF56" s="136"/>
      <c r="AG56" s="137">
        <f>'SLP - Slaboproudé rozvody'!J29</f>
        <v>0</v>
      </c>
      <c r="AH56" s="135"/>
      <c r="AI56" s="135"/>
      <c r="AJ56" s="135"/>
      <c r="AK56" s="135"/>
      <c r="AL56" s="135"/>
      <c r="AM56" s="135"/>
      <c r="AN56" s="137">
        <f>SUM(AG56,AT56)</f>
        <v>0</v>
      </c>
      <c r="AO56" s="135"/>
      <c r="AP56" s="135"/>
      <c r="AQ56" s="138" t="s">
        <v>84</v>
      </c>
      <c r="AR56" s="139"/>
      <c r="AS56" s="140">
        <v>0</v>
      </c>
      <c r="AT56" s="141">
        <f>ROUND(SUM(AV56:AW56),2)</f>
        <v>0</v>
      </c>
      <c r="AU56" s="142">
        <f>'SLP - Slaboproudé rozvody'!P86</f>
        <v>0</v>
      </c>
      <c r="AV56" s="141">
        <f>'SLP - Slaboproudé rozvody'!J32</f>
        <v>0</v>
      </c>
      <c r="AW56" s="141">
        <f>'SLP - Slaboproudé rozvody'!J33</f>
        <v>0</v>
      </c>
      <c r="AX56" s="141">
        <f>'SLP - Slaboproudé rozvody'!J34</f>
        <v>0</v>
      </c>
      <c r="AY56" s="141">
        <f>'SLP - Slaboproudé rozvody'!J35</f>
        <v>0</v>
      </c>
      <c r="AZ56" s="141">
        <f>'SLP - Slaboproudé rozvody'!F32</f>
        <v>0</v>
      </c>
      <c r="BA56" s="141">
        <f>'SLP - Slaboproudé rozvody'!F33</f>
        <v>0</v>
      </c>
      <c r="BB56" s="141">
        <f>'SLP - Slaboproudé rozvody'!F34</f>
        <v>0</v>
      </c>
      <c r="BC56" s="141">
        <f>'SLP - Slaboproudé rozvody'!F35</f>
        <v>0</v>
      </c>
      <c r="BD56" s="143">
        <f>'SLP - Slaboproudé rozvody'!F36</f>
        <v>0</v>
      </c>
      <c r="BT56" s="144" t="s">
        <v>80</v>
      </c>
      <c r="BV56" s="144" t="s">
        <v>73</v>
      </c>
      <c r="BW56" s="144" t="s">
        <v>94</v>
      </c>
      <c r="BX56" s="144" t="s">
        <v>79</v>
      </c>
      <c r="CL56" s="144" t="s">
        <v>21</v>
      </c>
    </row>
    <row r="57" spans="2:91" s="5" customFormat="1" ht="16.5" customHeight="1">
      <c r="B57" s="120"/>
      <c r="C57" s="121"/>
      <c r="D57" s="122" t="s">
        <v>95</v>
      </c>
      <c r="E57" s="122"/>
      <c r="F57" s="122"/>
      <c r="G57" s="122"/>
      <c r="H57" s="122"/>
      <c r="I57" s="123"/>
      <c r="J57" s="122" t="s">
        <v>96</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ROUND(SUM(AG58:AG61),2)</f>
        <v>0</v>
      </c>
      <c r="AH57" s="123"/>
      <c r="AI57" s="123"/>
      <c r="AJ57" s="123"/>
      <c r="AK57" s="123"/>
      <c r="AL57" s="123"/>
      <c r="AM57" s="123"/>
      <c r="AN57" s="125">
        <f>SUM(AG57,AT57)</f>
        <v>0</v>
      </c>
      <c r="AO57" s="123"/>
      <c r="AP57" s="123"/>
      <c r="AQ57" s="126" t="s">
        <v>77</v>
      </c>
      <c r="AR57" s="127"/>
      <c r="AS57" s="128">
        <f>ROUND(SUM(AS58:AS61),2)</f>
        <v>0</v>
      </c>
      <c r="AT57" s="129">
        <f>ROUND(SUM(AV57:AW57),2)</f>
        <v>0</v>
      </c>
      <c r="AU57" s="130">
        <f>ROUND(SUM(AU58:AU61),5)</f>
        <v>0</v>
      </c>
      <c r="AV57" s="129">
        <f>ROUND(AZ57*L26,2)</f>
        <v>0</v>
      </c>
      <c r="AW57" s="129">
        <f>ROUND(BA57*L27,2)</f>
        <v>0</v>
      </c>
      <c r="AX57" s="129">
        <f>ROUND(BB57*L26,2)</f>
        <v>0</v>
      </c>
      <c r="AY57" s="129">
        <f>ROUND(BC57*L27,2)</f>
        <v>0</v>
      </c>
      <c r="AZ57" s="129">
        <f>ROUND(SUM(AZ58:AZ61),2)</f>
        <v>0</v>
      </c>
      <c r="BA57" s="129">
        <f>ROUND(SUM(BA58:BA61),2)</f>
        <v>0</v>
      </c>
      <c r="BB57" s="129">
        <f>ROUND(SUM(BB58:BB61),2)</f>
        <v>0</v>
      </c>
      <c r="BC57" s="129">
        <f>ROUND(SUM(BC58:BC61),2)</f>
        <v>0</v>
      </c>
      <c r="BD57" s="131">
        <f>ROUND(SUM(BD58:BD61),2)</f>
        <v>0</v>
      </c>
      <c r="BS57" s="132" t="s">
        <v>70</v>
      </c>
      <c r="BT57" s="132" t="s">
        <v>78</v>
      </c>
      <c r="BU57" s="132" t="s">
        <v>72</v>
      </c>
      <c r="BV57" s="132" t="s">
        <v>73</v>
      </c>
      <c r="BW57" s="132" t="s">
        <v>97</v>
      </c>
      <c r="BX57" s="132" t="s">
        <v>7</v>
      </c>
      <c r="CL57" s="132" t="s">
        <v>21</v>
      </c>
      <c r="CM57" s="132" t="s">
        <v>80</v>
      </c>
    </row>
    <row r="58" spans="1:90" s="6" customFormat="1" ht="16.5" customHeight="1">
      <c r="A58" s="133" t="s">
        <v>81</v>
      </c>
      <c r="B58" s="134"/>
      <c r="C58" s="135"/>
      <c r="D58" s="135"/>
      <c r="E58" s="136" t="s">
        <v>82</v>
      </c>
      <c r="F58" s="136"/>
      <c r="G58" s="136"/>
      <c r="H58" s="136"/>
      <c r="I58" s="136"/>
      <c r="J58" s="135"/>
      <c r="K58" s="136" t="s">
        <v>83</v>
      </c>
      <c r="L58" s="136"/>
      <c r="M58" s="136"/>
      <c r="N58" s="136"/>
      <c r="O58" s="136"/>
      <c r="P58" s="136"/>
      <c r="Q58" s="136"/>
      <c r="R58" s="136"/>
      <c r="S58" s="136"/>
      <c r="T58" s="136"/>
      <c r="U58" s="136"/>
      <c r="V58" s="136"/>
      <c r="W58" s="136"/>
      <c r="X58" s="136"/>
      <c r="Y58" s="136"/>
      <c r="Z58" s="136"/>
      <c r="AA58" s="136"/>
      <c r="AB58" s="136"/>
      <c r="AC58" s="136"/>
      <c r="AD58" s="136"/>
      <c r="AE58" s="136"/>
      <c r="AF58" s="136"/>
      <c r="AG58" s="137">
        <f>'ST - Stavební část_01'!J29</f>
        <v>0</v>
      </c>
      <c r="AH58" s="135"/>
      <c r="AI58" s="135"/>
      <c r="AJ58" s="135"/>
      <c r="AK58" s="135"/>
      <c r="AL58" s="135"/>
      <c r="AM58" s="135"/>
      <c r="AN58" s="137">
        <f>SUM(AG58,AT58)</f>
        <v>0</v>
      </c>
      <c r="AO58" s="135"/>
      <c r="AP58" s="135"/>
      <c r="AQ58" s="138" t="s">
        <v>84</v>
      </c>
      <c r="AR58" s="139"/>
      <c r="AS58" s="140">
        <v>0</v>
      </c>
      <c r="AT58" s="141">
        <f>ROUND(SUM(AV58:AW58),2)</f>
        <v>0</v>
      </c>
      <c r="AU58" s="142">
        <f>'ST - Stavební část_01'!P100</f>
        <v>0</v>
      </c>
      <c r="AV58" s="141">
        <f>'ST - Stavební část_01'!J32</f>
        <v>0</v>
      </c>
      <c r="AW58" s="141">
        <f>'ST - Stavební část_01'!J33</f>
        <v>0</v>
      </c>
      <c r="AX58" s="141">
        <f>'ST - Stavební část_01'!J34</f>
        <v>0</v>
      </c>
      <c r="AY58" s="141">
        <f>'ST - Stavební část_01'!J35</f>
        <v>0</v>
      </c>
      <c r="AZ58" s="141">
        <f>'ST - Stavební část_01'!F32</f>
        <v>0</v>
      </c>
      <c r="BA58" s="141">
        <f>'ST - Stavební část_01'!F33</f>
        <v>0</v>
      </c>
      <c r="BB58" s="141">
        <f>'ST - Stavební část_01'!F34</f>
        <v>0</v>
      </c>
      <c r="BC58" s="141">
        <f>'ST - Stavební část_01'!F35</f>
        <v>0</v>
      </c>
      <c r="BD58" s="143">
        <f>'ST - Stavební část_01'!F36</f>
        <v>0</v>
      </c>
      <c r="BT58" s="144" t="s">
        <v>80</v>
      </c>
      <c r="BV58" s="144" t="s">
        <v>73</v>
      </c>
      <c r="BW58" s="144" t="s">
        <v>98</v>
      </c>
      <c r="BX58" s="144" t="s">
        <v>97</v>
      </c>
      <c r="CL58" s="144" t="s">
        <v>21</v>
      </c>
    </row>
    <row r="59" spans="1:90" s="6" customFormat="1" ht="16.5" customHeight="1">
      <c r="A59" s="133" t="s">
        <v>81</v>
      </c>
      <c r="B59" s="134"/>
      <c r="C59" s="135"/>
      <c r="D59" s="135"/>
      <c r="E59" s="136" t="s">
        <v>86</v>
      </c>
      <c r="F59" s="136"/>
      <c r="G59" s="136"/>
      <c r="H59" s="136"/>
      <c r="I59" s="136"/>
      <c r="J59" s="135"/>
      <c r="K59" s="136" t="s">
        <v>87</v>
      </c>
      <c r="L59" s="136"/>
      <c r="M59" s="136"/>
      <c r="N59" s="136"/>
      <c r="O59" s="136"/>
      <c r="P59" s="136"/>
      <c r="Q59" s="136"/>
      <c r="R59" s="136"/>
      <c r="S59" s="136"/>
      <c r="T59" s="136"/>
      <c r="U59" s="136"/>
      <c r="V59" s="136"/>
      <c r="W59" s="136"/>
      <c r="X59" s="136"/>
      <c r="Y59" s="136"/>
      <c r="Z59" s="136"/>
      <c r="AA59" s="136"/>
      <c r="AB59" s="136"/>
      <c r="AC59" s="136"/>
      <c r="AD59" s="136"/>
      <c r="AE59" s="136"/>
      <c r="AF59" s="136"/>
      <c r="AG59" s="137">
        <f>'ZTI - Zdravotechnické ins..._01'!J29</f>
        <v>0</v>
      </c>
      <c r="AH59" s="135"/>
      <c r="AI59" s="135"/>
      <c r="AJ59" s="135"/>
      <c r="AK59" s="135"/>
      <c r="AL59" s="135"/>
      <c r="AM59" s="135"/>
      <c r="AN59" s="137">
        <f>SUM(AG59,AT59)</f>
        <v>0</v>
      </c>
      <c r="AO59" s="135"/>
      <c r="AP59" s="135"/>
      <c r="AQ59" s="138" t="s">
        <v>84</v>
      </c>
      <c r="AR59" s="139"/>
      <c r="AS59" s="140">
        <v>0</v>
      </c>
      <c r="AT59" s="141">
        <f>ROUND(SUM(AV59:AW59),2)</f>
        <v>0</v>
      </c>
      <c r="AU59" s="142">
        <f>'ZTI - Zdravotechnické ins..._01'!P84</f>
        <v>0</v>
      </c>
      <c r="AV59" s="141">
        <f>'ZTI - Zdravotechnické ins..._01'!J32</f>
        <v>0</v>
      </c>
      <c r="AW59" s="141">
        <f>'ZTI - Zdravotechnické ins..._01'!J33</f>
        <v>0</v>
      </c>
      <c r="AX59" s="141">
        <f>'ZTI - Zdravotechnické ins..._01'!J34</f>
        <v>0</v>
      </c>
      <c r="AY59" s="141">
        <f>'ZTI - Zdravotechnické ins..._01'!J35</f>
        <v>0</v>
      </c>
      <c r="AZ59" s="141">
        <f>'ZTI - Zdravotechnické ins..._01'!F32</f>
        <v>0</v>
      </c>
      <c r="BA59" s="141">
        <f>'ZTI - Zdravotechnické ins..._01'!F33</f>
        <v>0</v>
      </c>
      <c r="BB59" s="141">
        <f>'ZTI - Zdravotechnické ins..._01'!F34</f>
        <v>0</v>
      </c>
      <c r="BC59" s="141">
        <f>'ZTI - Zdravotechnické ins..._01'!F35</f>
        <v>0</v>
      </c>
      <c r="BD59" s="143">
        <f>'ZTI - Zdravotechnické ins..._01'!F36</f>
        <v>0</v>
      </c>
      <c r="BT59" s="144" t="s">
        <v>80</v>
      </c>
      <c r="BV59" s="144" t="s">
        <v>73</v>
      </c>
      <c r="BW59" s="144" t="s">
        <v>99</v>
      </c>
      <c r="BX59" s="144" t="s">
        <v>97</v>
      </c>
      <c r="CL59" s="144" t="s">
        <v>21</v>
      </c>
    </row>
    <row r="60" spans="1:90" s="6" customFormat="1" ht="16.5" customHeight="1">
      <c r="A60" s="133" t="s">
        <v>81</v>
      </c>
      <c r="B60" s="134"/>
      <c r="C60" s="135"/>
      <c r="D60" s="135"/>
      <c r="E60" s="136" t="s">
        <v>89</v>
      </c>
      <c r="F60" s="136"/>
      <c r="G60" s="136"/>
      <c r="H60" s="136"/>
      <c r="I60" s="136"/>
      <c r="J60" s="135"/>
      <c r="K60" s="136" t="s">
        <v>90</v>
      </c>
      <c r="L60" s="136"/>
      <c r="M60" s="136"/>
      <c r="N60" s="136"/>
      <c r="O60" s="136"/>
      <c r="P60" s="136"/>
      <c r="Q60" s="136"/>
      <c r="R60" s="136"/>
      <c r="S60" s="136"/>
      <c r="T60" s="136"/>
      <c r="U60" s="136"/>
      <c r="V60" s="136"/>
      <c r="W60" s="136"/>
      <c r="X60" s="136"/>
      <c r="Y60" s="136"/>
      <c r="Z60" s="136"/>
      <c r="AA60" s="136"/>
      <c r="AB60" s="136"/>
      <c r="AC60" s="136"/>
      <c r="AD60" s="136"/>
      <c r="AE60" s="136"/>
      <c r="AF60" s="136"/>
      <c r="AG60" s="137">
        <f>'EL - Elektroinstalace_01'!J29</f>
        <v>0</v>
      </c>
      <c r="AH60" s="135"/>
      <c r="AI60" s="135"/>
      <c r="AJ60" s="135"/>
      <c r="AK60" s="135"/>
      <c r="AL60" s="135"/>
      <c r="AM60" s="135"/>
      <c r="AN60" s="137">
        <f>SUM(AG60,AT60)</f>
        <v>0</v>
      </c>
      <c r="AO60" s="135"/>
      <c r="AP60" s="135"/>
      <c r="AQ60" s="138" t="s">
        <v>84</v>
      </c>
      <c r="AR60" s="139"/>
      <c r="AS60" s="140">
        <v>0</v>
      </c>
      <c r="AT60" s="141">
        <f>ROUND(SUM(AV60:AW60),2)</f>
        <v>0</v>
      </c>
      <c r="AU60" s="142">
        <f>'EL - Elektroinstalace_01'!P87</f>
        <v>0</v>
      </c>
      <c r="AV60" s="141">
        <f>'EL - Elektroinstalace_01'!J32</f>
        <v>0</v>
      </c>
      <c r="AW60" s="141">
        <f>'EL - Elektroinstalace_01'!J33</f>
        <v>0</v>
      </c>
      <c r="AX60" s="141">
        <f>'EL - Elektroinstalace_01'!J34</f>
        <v>0</v>
      </c>
      <c r="AY60" s="141">
        <f>'EL - Elektroinstalace_01'!J35</f>
        <v>0</v>
      </c>
      <c r="AZ60" s="141">
        <f>'EL - Elektroinstalace_01'!F32</f>
        <v>0</v>
      </c>
      <c r="BA60" s="141">
        <f>'EL - Elektroinstalace_01'!F33</f>
        <v>0</v>
      </c>
      <c r="BB60" s="141">
        <f>'EL - Elektroinstalace_01'!F34</f>
        <v>0</v>
      </c>
      <c r="BC60" s="141">
        <f>'EL - Elektroinstalace_01'!F35</f>
        <v>0</v>
      </c>
      <c r="BD60" s="143">
        <f>'EL - Elektroinstalace_01'!F36</f>
        <v>0</v>
      </c>
      <c r="BT60" s="144" t="s">
        <v>80</v>
      </c>
      <c r="BV60" s="144" t="s">
        <v>73</v>
      </c>
      <c r="BW60" s="144" t="s">
        <v>100</v>
      </c>
      <c r="BX60" s="144" t="s">
        <v>97</v>
      </c>
      <c r="CL60" s="144" t="s">
        <v>21</v>
      </c>
    </row>
    <row r="61" spans="1:90" s="6" customFormat="1" ht="16.5" customHeight="1">
      <c r="A61" s="133" t="s">
        <v>81</v>
      </c>
      <c r="B61" s="134"/>
      <c r="C61" s="135"/>
      <c r="D61" s="135"/>
      <c r="E61" s="136" t="s">
        <v>92</v>
      </c>
      <c r="F61" s="136"/>
      <c r="G61" s="136"/>
      <c r="H61" s="136"/>
      <c r="I61" s="136"/>
      <c r="J61" s="135"/>
      <c r="K61" s="136" t="s">
        <v>93</v>
      </c>
      <c r="L61" s="136"/>
      <c r="M61" s="136"/>
      <c r="N61" s="136"/>
      <c r="O61" s="136"/>
      <c r="P61" s="136"/>
      <c r="Q61" s="136"/>
      <c r="R61" s="136"/>
      <c r="S61" s="136"/>
      <c r="T61" s="136"/>
      <c r="U61" s="136"/>
      <c r="V61" s="136"/>
      <c r="W61" s="136"/>
      <c r="X61" s="136"/>
      <c r="Y61" s="136"/>
      <c r="Z61" s="136"/>
      <c r="AA61" s="136"/>
      <c r="AB61" s="136"/>
      <c r="AC61" s="136"/>
      <c r="AD61" s="136"/>
      <c r="AE61" s="136"/>
      <c r="AF61" s="136"/>
      <c r="AG61" s="137">
        <f>'SLP - Slaboproudé rozvody_01'!J29</f>
        <v>0</v>
      </c>
      <c r="AH61" s="135"/>
      <c r="AI61" s="135"/>
      <c r="AJ61" s="135"/>
      <c r="AK61" s="135"/>
      <c r="AL61" s="135"/>
      <c r="AM61" s="135"/>
      <c r="AN61" s="137">
        <f>SUM(AG61,AT61)</f>
        <v>0</v>
      </c>
      <c r="AO61" s="135"/>
      <c r="AP61" s="135"/>
      <c r="AQ61" s="138" t="s">
        <v>84</v>
      </c>
      <c r="AR61" s="139"/>
      <c r="AS61" s="140">
        <v>0</v>
      </c>
      <c r="AT61" s="141">
        <f>ROUND(SUM(AV61:AW61),2)</f>
        <v>0</v>
      </c>
      <c r="AU61" s="142">
        <f>'SLP - Slaboproudé rozvody_01'!P86</f>
        <v>0</v>
      </c>
      <c r="AV61" s="141">
        <f>'SLP - Slaboproudé rozvody_01'!J32</f>
        <v>0</v>
      </c>
      <c r="AW61" s="141">
        <f>'SLP - Slaboproudé rozvody_01'!J33</f>
        <v>0</v>
      </c>
      <c r="AX61" s="141">
        <f>'SLP - Slaboproudé rozvody_01'!J34</f>
        <v>0</v>
      </c>
      <c r="AY61" s="141">
        <f>'SLP - Slaboproudé rozvody_01'!J35</f>
        <v>0</v>
      </c>
      <c r="AZ61" s="141">
        <f>'SLP - Slaboproudé rozvody_01'!F32</f>
        <v>0</v>
      </c>
      <c r="BA61" s="141">
        <f>'SLP - Slaboproudé rozvody_01'!F33</f>
        <v>0</v>
      </c>
      <c r="BB61" s="141">
        <f>'SLP - Slaboproudé rozvody_01'!F34</f>
        <v>0</v>
      </c>
      <c r="BC61" s="141">
        <f>'SLP - Slaboproudé rozvody_01'!F35</f>
        <v>0</v>
      </c>
      <c r="BD61" s="143">
        <f>'SLP - Slaboproudé rozvody_01'!F36</f>
        <v>0</v>
      </c>
      <c r="BT61" s="144" t="s">
        <v>80</v>
      </c>
      <c r="BV61" s="144" t="s">
        <v>73</v>
      </c>
      <c r="BW61" s="144" t="s">
        <v>101</v>
      </c>
      <c r="BX61" s="144" t="s">
        <v>97</v>
      </c>
      <c r="CL61" s="144" t="s">
        <v>21</v>
      </c>
    </row>
    <row r="62" spans="2:91" s="5" customFormat="1" ht="31.5" customHeight="1">
      <c r="B62" s="120"/>
      <c r="C62" s="121"/>
      <c r="D62" s="122" t="s">
        <v>102</v>
      </c>
      <c r="E62" s="122"/>
      <c r="F62" s="122"/>
      <c r="G62" s="122"/>
      <c r="H62" s="122"/>
      <c r="I62" s="123"/>
      <c r="J62" s="122" t="s">
        <v>103</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4">
        <f>ROUND(SUM(AG63:AG64),2)</f>
        <v>0</v>
      </c>
      <c r="AH62" s="123"/>
      <c r="AI62" s="123"/>
      <c r="AJ62" s="123"/>
      <c r="AK62" s="123"/>
      <c r="AL62" s="123"/>
      <c r="AM62" s="123"/>
      <c r="AN62" s="125">
        <f>SUM(AG62,AT62)</f>
        <v>0</v>
      </c>
      <c r="AO62" s="123"/>
      <c r="AP62" s="123"/>
      <c r="AQ62" s="126" t="s">
        <v>77</v>
      </c>
      <c r="AR62" s="127"/>
      <c r="AS62" s="128">
        <f>ROUND(SUM(AS63:AS64),2)</f>
        <v>0</v>
      </c>
      <c r="AT62" s="129">
        <f>ROUND(SUM(AV62:AW62),2)</f>
        <v>0</v>
      </c>
      <c r="AU62" s="130">
        <f>ROUND(SUM(AU63:AU64),5)</f>
        <v>0</v>
      </c>
      <c r="AV62" s="129">
        <f>ROUND(AZ62*L26,2)</f>
        <v>0</v>
      </c>
      <c r="AW62" s="129">
        <f>ROUND(BA62*L27,2)</f>
        <v>0</v>
      </c>
      <c r="AX62" s="129">
        <f>ROUND(BB62*L26,2)</f>
        <v>0</v>
      </c>
      <c r="AY62" s="129">
        <f>ROUND(BC62*L27,2)</f>
        <v>0</v>
      </c>
      <c r="AZ62" s="129">
        <f>ROUND(SUM(AZ63:AZ64),2)</f>
        <v>0</v>
      </c>
      <c r="BA62" s="129">
        <f>ROUND(SUM(BA63:BA64),2)</f>
        <v>0</v>
      </c>
      <c r="BB62" s="129">
        <f>ROUND(SUM(BB63:BB64),2)</f>
        <v>0</v>
      </c>
      <c r="BC62" s="129">
        <f>ROUND(SUM(BC63:BC64),2)</f>
        <v>0</v>
      </c>
      <c r="BD62" s="131">
        <f>ROUND(SUM(BD63:BD64),2)</f>
        <v>0</v>
      </c>
      <c r="BS62" s="132" t="s">
        <v>70</v>
      </c>
      <c r="BT62" s="132" t="s">
        <v>78</v>
      </c>
      <c r="BU62" s="132" t="s">
        <v>72</v>
      </c>
      <c r="BV62" s="132" t="s">
        <v>73</v>
      </c>
      <c r="BW62" s="132" t="s">
        <v>104</v>
      </c>
      <c r="BX62" s="132" t="s">
        <v>7</v>
      </c>
      <c r="CL62" s="132" t="s">
        <v>21</v>
      </c>
      <c r="CM62" s="132" t="s">
        <v>80</v>
      </c>
    </row>
    <row r="63" spans="1:90" s="6" customFormat="1" ht="16.5" customHeight="1">
      <c r="A63" s="133" t="s">
        <v>81</v>
      </c>
      <c r="B63" s="134"/>
      <c r="C63" s="135"/>
      <c r="D63" s="135"/>
      <c r="E63" s="136" t="s">
        <v>82</v>
      </c>
      <c r="F63" s="136"/>
      <c r="G63" s="136"/>
      <c r="H63" s="136"/>
      <c r="I63" s="136"/>
      <c r="J63" s="135"/>
      <c r="K63" s="136" t="s">
        <v>83</v>
      </c>
      <c r="L63" s="136"/>
      <c r="M63" s="136"/>
      <c r="N63" s="136"/>
      <c r="O63" s="136"/>
      <c r="P63" s="136"/>
      <c r="Q63" s="136"/>
      <c r="R63" s="136"/>
      <c r="S63" s="136"/>
      <c r="T63" s="136"/>
      <c r="U63" s="136"/>
      <c r="V63" s="136"/>
      <c r="W63" s="136"/>
      <c r="X63" s="136"/>
      <c r="Y63" s="136"/>
      <c r="Z63" s="136"/>
      <c r="AA63" s="136"/>
      <c r="AB63" s="136"/>
      <c r="AC63" s="136"/>
      <c r="AD63" s="136"/>
      <c r="AE63" s="136"/>
      <c r="AF63" s="136"/>
      <c r="AG63" s="137">
        <f>'ST - Stavební část_02'!J29</f>
        <v>0</v>
      </c>
      <c r="AH63" s="135"/>
      <c r="AI63" s="135"/>
      <c r="AJ63" s="135"/>
      <c r="AK63" s="135"/>
      <c r="AL63" s="135"/>
      <c r="AM63" s="135"/>
      <c r="AN63" s="137">
        <f>SUM(AG63,AT63)</f>
        <v>0</v>
      </c>
      <c r="AO63" s="135"/>
      <c r="AP63" s="135"/>
      <c r="AQ63" s="138" t="s">
        <v>84</v>
      </c>
      <c r="AR63" s="139"/>
      <c r="AS63" s="140">
        <v>0</v>
      </c>
      <c r="AT63" s="141">
        <f>ROUND(SUM(AV63:AW63),2)</f>
        <v>0</v>
      </c>
      <c r="AU63" s="142">
        <f>'ST - Stavební část_02'!P93</f>
        <v>0</v>
      </c>
      <c r="AV63" s="141">
        <f>'ST - Stavební část_02'!J32</f>
        <v>0</v>
      </c>
      <c r="AW63" s="141">
        <f>'ST - Stavební část_02'!J33</f>
        <v>0</v>
      </c>
      <c r="AX63" s="141">
        <f>'ST - Stavební část_02'!J34</f>
        <v>0</v>
      </c>
      <c r="AY63" s="141">
        <f>'ST - Stavební část_02'!J35</f>
        <v>0</v>
      </c>
      <c r="AZ63" s="141">
        <f>'ST - Stavební část_02'!F32</f>
        <v>0</v>
      </c>
      <c r="BA63" s="141">
        <f>'ST - Stavební část_02'!F33</f>
        <v>0</v>
      </c>
      <c r="BB63" s="141">
        <f>'ST - Stavební část_02'!F34</f>
        <v>0</v>
      </c>
      <c r="BC63" s="141">
        <f>'ST - Stavební část_02'!F35</f>
        <v>0</v>
      </c>
      <c r="BD63" s="143">
        <f>'ST - Stavební část_02'!F36</f>
        <v>0</v>
      </c>
      <c r="BT63" s="144" t="s">
        <v>80</v>
      </c>
      <c r="BV63" s="144" t="s">
        <v>73</v>
      </c>
      <c r="BW63" s="144" t="s">
        <v>105</v>
      </c>
      <c r="BX63" s="144" t="s">
        <v>104</v>
      </c>
      <c r="CL63" s="144" t="s">
        <v>21</v>
      </c>
    </row>
    <row r="64" spans="1:90" s="6" customFormat="1" ht="16.5" customHeight="1">
      <c r="A64" s="133" t="s">
        <v>81</v>
      </c>
      <c r="B64" s="134"/>
      <c r="C64" s="135"/>
      <c r="D64" s="135"/>
      <c r="E64" s="136" t="s">
        <v>86</v>
      </c>
      <c r="F64" s="136"/>
      <c r="G64" s="136"/>
      <c r="H64" s="136"/>
      <c r="I64" s="136"/>
      <c r="J64" s="135"/>
      <c r="K64" s="136" t="s">
        <v>87</v>
      </c>
      <c r="L64" s="136"/>
      <c r="M64" s="136"/>
      <c r="N64" s="136"/>
      <c r="O64" s="136"/>
      <c r="P64" s="136"/>
      <c r="Q64" s="136"/>
      <c r="R64" s="136"/>
      <c r="S64" s="136"/>
      <c r="T64" s="136"/>
      <c r="U64" s="136"/>
      <c r="V64" s="136"/>
      <c r="W64" s="136"/>
      <c r="X64" s="136"/>
      <c r="Y64" s="136"/>
      <c r="Z64" s="136"/>
      <c r="AA64" s="136"/>
      <c r="AB64" s="136"/>
      <c r="AC64" s="136"/>
      <c r="AD64" s="136"/>
      <c r="AE64" s="136"/>
      <c r="AF64" s="136"/>
      <c r="AG64" s="137">
        <f>'ZTI - Zdravotechnické ins..._02'!J29</f>
        <v>0</v>
      </c>
      <c r="AH64" s="135"/>
      <c r="AI64" s="135"/>
      <c r="AJ64" s="135"/>
      <c r="AK64" s="135"/>
      <c r="AL64" s="135"/>
      <c r="AM64" s="135"/>
      <c r="AN64" s="137">
        <f>SUM(AG64,AT64)</f>
        <v>0</v>
      </c>
      <c r="AO64" s="135"/>
      <c r="AP64" s="135"/>
      <c r="AQ64" s="138" t="s">
        <v>84</v>
      </c>
      <c r="AR64" s="139"/>
      <c r="AS64" s="140">
        <v>0</v>
      </c>
      <c r="AT64" s="141">
        <f>ROUND(SUM(AV64:AW64),2)</f>
        <v>0</v>
      </c>
      <c r="AU64" s="142">
        <f>'ZTI - Zdravotechnické ins..._02'!P84</f>
        <v>0</v>
      </c>
      <c r="AV64" s="141">
        <f>'ZTI - Zdravotechnické ins..._02'!J32</f>
        <v>0</v>
      </c>
      <c r="AW64" s="141">
        <f>'ZTI - Zdravotechnické ins..._02'!J33</f>
        <v>0</v>
      </c>
      <c r="AX64" s="141">
        <f>'ZTI - Zdravotechnické ins..._02'!J34</f>
        <v>0</v>
      </c>
      <c r="AY64" s="141">
        <f>'ZTI - Zdravotechnické ins..._02'!J35</f>
        <v>0</v>
      </c>
      <c r="AZ64" s="141">
        <f>'ZTI - Zdravotechnické ins..._02'!F32</f>
        <v>0</v>
      </c>
      <c r="BA64" s="141">
        <f>'ZTI - Zdravotechnické ins..._02'!F33</f>
        <v>0</v>
      </c>
      <c r="BB64" s="141">
        <f>'ZTI - Zdravotechnické ins..._02'!F34</f>
        <v>0</v>
      </c>
      <c r="BC64" s="141">
        <f>'ZTI - Zdravotechnické ins..._02'!F35</f>
        <v>0</v>
      </c>
      <c r="BD64" s="143">
        <f>'ZTI - Zdravotechnické ins..._02'!F36</f>
        <v>0</v>
      </c>
      <c r="BT64" s="144" t="s">
        <v>80</v>
      </c>
      <c r="BV64" s="144" t="s">
        <v>73</v>
      </c>
      <c r="BW64" s="144" t="s">
        <v>106</v>
      </c>
      <c r="BX64" s="144" t="s">
        <v>104</v>
      </c>
      <c r="CL64" s="144" t="s">
        <v>21</v>
      </c>
    </row>
    <row r="65" spans="1:91" s="5" customFormat="1" ht="31.5" customHeight="1">
      <c r="A65" s="133" t="s">
        <v>81</v>
      </c>
      <c r="B65" s="120"/>
      <c r="C65" s="121"/>
      <c r="D65" s="122" t="s">
        <v>107</v>
      </c>
      <c r="E65" s="122"/>
      <c r="F65" s="122"/>
      <c r="G65" s="122"/>
      <c r="H65" s="122"/>
      <c r="I65" s="123"/>
      <c r="J65" s="122" t="s">
        <v>108</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5">
        <f>'SOUP - Soupis ostatních a...'!J27</f>
        <v>0</v>
      </c>
      <c r="AH65" s="123"/>
      <c r="AI65" s="123"/>
      <c r="AJ65" s="123"/>
      <c r="AK65" s="123"/>
      <c r="AL65" s="123"/>
      <c r="AM65" s="123"/>
      <c r="AN65" s="125">
        <f>SUM(AG65,AT65)</f>
        <v>0</v>
      </c>
      <c r="AO65" s="123"/>
      <c r="AP65" s="123"/>
      <c r="AQ65" s="126" t="s">
        <v>77</v>
      </c>
      <c r="AR65" s="127"/>
      <c r="AS65" s="145">
        <v>0</v>
      </c>
      <c r="AT65" s="146">
        <f>ROUND(SUM(AV65:AW65),2)</f>
        <v>0</v>
      </c>
      <c r="AU65" s="147">
        <f>'SOUP - Soupis ostatních a...'!P78</f>
        <v>0</v>
      </c>
      <c r="AV65" s="146">
        <f>'SOUP - Soupis ostatních a...'!J30</f>
        <v>0</v>
      </c>
      <c r="AW65" s="146">
        <f>'SOUP - Soupis ostatních a...'!J31</f>
        <v>0</v>
      </c>
      <c r="AX65" s="146">
        <f>'SOUP - Soupis ostatních a...'!J32</f>
        <v>0</v>
      </c>
      <c r="AY65" s="146">
        <f>'SOUP - Soupis ostatních a...'!J33</f>
        <v>0</v>
      </c>
      <c r="AZ65" s="146">
        <f>'SOUP - Soupis ostatních a...'!F30</f>
        <v>0</v>
      </c>
      <c r="BA65" s="146">
        <f>'SOUP - Soupis ostatních a...'!F31</f>
        <v>0</v>
      </c>
      <c r="BB65" s="146">
        <f>'SOUP - Soupis ostatních a...'!F32</f>
        <v>0</v>
      </c>
      <c r="BC65" s="146">
        <f>'SOUP - Soupis ostatních a...'!F33</f>
        <v>0</v>
      </c>
      <c r="BD65" s="148">
        <f>'SOUP - Soupis ostatních a...'!F34</f>
        <v>0</v>
      </c>
      <c r="BT65" s="132" t="s">
        <v>78</v>
      </c>
      <c r="BV65" s="132" t="s">
        <v>73</v>
      </c>
      <c r="BW65" s="132" t="s">
        <v>109</v>
      </c>
      <c r="BX65" s="132" t="s">
        <v>7</v>
      </c>
      <c r="CL65" s="132" t="s">
        <v>21</v>
      </c>
      <c r="CM65" s="132" t="s">
        <v>80</v>
      </c>
    </row>
    <row r="66" spans="2:44" s="1" customFormat="1" ht="30" customHeight="1">
      <c r="B66" s="47"/>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3"/>
    </row>
    <row r="67" spans="2:44" s="1" customFormat="1" ht="6.95" customHeight="1">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73"/>
    </row>
  </sheetData>
  <sheetProtection password="CC35" sheet="1" objects="1" scenarios="1" formatColumns="0" formatRows="0"/>
  <mergeCells count="9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D57:H57"/>
    <mergeCell ref="J57:AF57"/>
    <mergeCell ref="AN58:AP58"/>
    <mergeCell ref="AG58:AM58"/>
    <mergeCell ref="E58:I58"/>
    <mergeCell ref="K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D62:H62"/>
    <mergeCell ref="J62:AF62"/>
    <mergeCell ref="AN63:AP63"/>
    <mergeCell ref="AG63:AM63"/>
    <mergeCell ref="E63:I63"/>
    <mergeCell ref="K63:AF63"/>
    <mergeCell ref="AN64:AP64"/>
    <mergeCell ref="AG64:AM64"/>
    <mergeCell ref="E64:I64"/>
    <mergeCell ref="K64:AF64"/>
    <mergeCell ref="AN65:AP65"/>
    <mergeCell ref="AG65:AM65"/>
    <mergeCell ref="D65:H65"/>
    <mergeCell ref="J65:AF65"/>
    <mergeCell ref="AG51:AM51"/>
    <mergeCell ref="AN51:AP51"/>
    <mergeCell ref="AR2:BE2"/>
  </mergeCells>
  <hyperlinks>
    <hyperlink ref="K1:S1" location="C2" display="1) Rekapitulace stavby"/>
    <hyperlink ref="W1:AI1" location="C51" display="2) Rekapitulace objektů stavby a soupisů prací"/>
    <hyperlink ref="A53" location="'ST - Stavební část'!C2" display="/"/>
    <hyperlink ref="A54" location="'ZTI - Zdravotechnické ins...'!C2" display="/"/>
    <hyperlink ref="A55" location="'EL - Elektroinstalace'!C2" display="/"/>
    <hyperlink ref="A56" location="'SLP - Slaboproudé rozvody'!C2" display="/"/>
    <hyperlink ref="A58" location="'ST - Stavební část_01'!C2" display="/"/>
    <hyperlink ref="A59" location="'ZTI - Zdravotechnické ins..._01'!C2" display="/"/>
    <hyperlink ref="A60" location="'EL - Elektroinstalace_01'!C2" display="/"/>
    <hyperlink ref="A61" location="'SLP - Slaboproudé rozvody_01'!C2" display="/"/>
    <hyperlink ref="A63" location="'ST - Stavební část_02'!C2" display="/"/>
    <hyperlink ref="A64" location="'ZTI - Zdravotechnické ins..._02'!C2" display="/"/>
    <hyperlink ref="A65" location="'SOUP - Soupis ostatních 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105</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1496</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119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ROUND(J93,2)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ROUND(SUM(BE93:BE193),2)</f>
        <v>0</v>
      </c>
      <c r="G32" s="48"/>
      <c r="H32" s="48"/>
      <c r="I32" s="171">
        <v>0.21</v>
      </c>
      <c r="J32" s="170">
        <f>ROUND(ROUND((SUM(BE93:BE193)),2)*I32,2)</f>
        <v>0</v>
      </c>
      <c r="K32" s="52"/>
    </row>
    <row r="33" spans="2:11" s="1" customFormat="1" ht="14.4" customHeight="1">
      <c r="B33" s="47"/>
      <c r="C33" s="48"/>
      <c r="D33" s="48"/>
      <c r="E33" s="56" t="s">
        <v>43</v>
      </c>
      <c r="F33" s="170">
        <f>ROUND(SUM(BF93:BF193),2)</f>
        <v>0</v>
      </c>
      <c r="G33" s="48"/>
      <c r="H33" s="48"/>
      <c r="I33" s="171">
        <v>0.15</v>
      </c>
      <c r="J33" s="170">
        <f>ROUND(ROUND((SUM(BF93:BF193)),2)*I33,2)</f>
        <v>0</v>
      </c>
      <c r="K33" s="52"/>
    </row>
    <row r="34" spans="2:11" s="1" customFormat="1" ht="14.4" customHeight="1" hidden="1">
      <c r="B34" s="47"/>
      <c r="C34" s="48"/>
      <c r="D34" s="48"/>
      <c r="E34" s="56" t="s">
        <v>44</v>
      </c>
      <c r="F34" s="170">
        <f>ROUND(SUM(BG93:BG193),2)</f>
        <v>0</v>
      </c>
      <c r="G34" s="48"/>
      <c r="H34" s="48"/>
      <c r="I34" s="171">
        <v>0.21</v>
      </c>
      <c r="J34" s="170">
        <v>0</v>
      </c>
      <c r="K34" s="52"/>
    </row>
    <row r="35" spans="2:11" s="1" customFormat="1" ht="14.4" customHeight="1" hidden="1">
      <c r="B35" s="47"/>
      <c r="C35" s="48"/>
      <c r="D35" s="48"/>
      <c r="E35" s="56" t="s">
        <v>45</v>
      </c>
      <c r="F35" s="170">
        <f>ROUND(SUM(BH93:BH193),2)</f>
        <v>0</v>
      </c>
      <c r="G35" s="48"/>
      <c r="H35" s="48"/>
      <c r="I35" s="171">
        <v>0.15</v>
      </c>
      <c r="J35" s="170">
        <v>0</v>
      </c>
      <c r="K35" s="52"/>
    </row>
    <row r="36" spans="2:11" s="1" customFormat="1" ht="14.4" customHeight="1" hidden="1">
      <c r="B36" s="47"/>
      <c r="C36" s="48"/>
      <c r="D36" s="48"/>
      <c r="E36" s="56" t="s">
        <v>46</v>
      </c>
      <c r="F36" s="170">
        <f>ROUND(SUM(BI93:BI193),2)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1496</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ST -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J93</f>
        <v>0</v>
      </c>
      <c r="K60" s="52"/>
      <c r="AU60" s="25" t="s">
        <v>124</v>
      </c>
    </row>
    <row r="61" spans="2:11" s="8" customFormat="1" ht="24.95" customHeight="1">
      <c r="B61" s="190"/>
      <c r="C61" s="191"/>
      <c r="D61" s="192" t="s">
        <v>125</v>
      </c>
      <c r="E61" s="193"/>
      <c r="F61" s="193"/>
      <c r="G61" s="193"/>
      <c r="H61" s="193"/>
      <c r="I61" s="194"/>
      <c r="J61" s="195">
        <f>J94</f>
        <v>0</v>
      </c>
      <c r="K61" s="196"/>
    </row>
    <row r="62" spans="2:11" s="9" customFormat="1" ht="19.9" customHeight="1">
      <c r="B62" s="197"/>
      <c r="C62" s="198"/>
      <c r="D62" s="199" t="s">
        <v>127</v>
      </c>
      <c r="E62" s="200"/>
      <c r="F62" s="200"/>
      <c r="G62" s="200"/>
      <c r="H62" s="200"/>
      <c r="I62" s="201"/>
      <c r="J62" s="202">
        <f>J95</f>
        <v>0</v>
      </c>
      <c r="K62" s="203"/>
    </row>
    <row r="63" spans="2:11" s="9" customFormat="1" ht="19.9" customHeight="1">
      <c r="B63" s="197"/>
      <c r="C63" s="198"/>
      <c r="D63" s="199" t="s">
        <v>128</v>
      </c>
      <c r="E63" s="200"/>
      <c r="F63" s="200"/>
      <c r="G63" s="200"/>
      <c r="H63" s="200"/>
      <c r="I63" s="201"/>
      <c r="J63" s="202">
        <f>J102</f>
        <v>0</v>
      </c>
      <c r="K63" s="203"/>
    </row>
    <row r="64" spans="2:11" s="9" customFormat="1" ht="19.9" customHeight="1">
      <c r="B64" s="197"/>
      <c r="C64" s="198"/>
      <c r="D64" s="199" t="s">
        <v>129</v>
      </c>
      <c r="E64" s="200"/>
      <c r="F64" s="200"/>
      <c r="G64" s="200"/>
      <c r="H64" s="200"/>
      <c r="I64" s="201"/>
      <c r="J64" s="202">
        <f>J119</f>
        <v>0</v>
      </c>
      <c r="K64" s="203"/>
    </row>
    <row r="65" spans="2:11" s="9" customFormat="1" ht="19.9" customHeight="1">
      <c r="B65" s="197"/>
      <c r="C65" s="198"/>
      <c r="D65" s="199" t="s">
        <v>130</v>
      </c>
      <c r="E65" s="200"/>
      <c r="F65" s="200"/>
      <c r="G65" s="200"/>
      <c r="H65" s="200"/>
      <c r="I65" s="201"/>
      <c r="J65" s="202">
        <f>J131</f>
        <v>0</v>
      </c>
      <c r="K65" s="203"/>
    </row>
    <row r="66" spans="2:11" s="8" customFormat="1" ht="24.95" customHeight="1">
      <c r="B66" s="190"/>
      <c r="C66" s="191"/>
      <c r="D66" s="192" t="s">
        <v>131</v>
      </c>
      <c r="E66" s="193"/>
      <c r="F66" s="193"/>
      <c r="G66" s="193"/>
      <c r="H66" s="193"/>
      <c r="I66" s="194"/>
      <c r="J66" s="195">
        <f>J134</f>
        <v>0</v>
      </c>
      <c r="K66" s="196"/>
    </row>
    <row r="67" spans="2:11" s="9" customFormat="1" ht="19.9" customHeight="1">
      <c r="B67" s="197"/>
      <c r="C67" s="198"/>
      <c r="D67" s="199" t="s">
        <v>133</v>
      </c>
      <c r="E67" s="200"/>
      <c r="F67" s="200"/>
      <c r="G67" s="200"/>
      <c r="H67" s="200"/>
      <c r="I67" s="201"/>
      <c r="J67" s="202">
        <f>J135</f>
        <v>0</v>
      </c>
      <c r="K67" s="203"/>
    </row>
    <row r="68" spans="2:11" s="9" customFormat="1" ht="19.9" customHeight="1">
      <c r="B68" s="197"/>
      <c r="C68" s="198"/>
      <c r="D68" s="199" t="s">
        <v>134</v>
      </c>
      <c r="E68" s="200"/>
      <c r="F68" s="200"/>
      <c r="G68" s="200"/>
      <c r="H68" s="200"/>
      <c r="I68" s="201"/>
      <c r="J68" s="202">
        <f>J150</f>
        <v>0</v>
      </c>
      <c r="K68" s="203"/>
    </row>
    <row r="69" spans="2:11" s="9" customFormat="1" ht="19.9" customHeight="1">
      <c r="B69" s="197"/>
      <c r="C69" s="198"/>
      <c r="D69" s="199" t="s">
        <v>135</v>
      </c>
      <c r="E69" s="200"/>
      <c r="F69" s="200"/>
      <c r="G69" s="200"/>
      <c r="H69" s="200"/>
      <c r="I69" s="201"/>
      <c r="J69" s="202">
        <f>J155</f>
        <v>0</v>
      </c>
      <c r="K69" s="203"/>
    </row>
    <row r="70" spans="2:11" s="9" customFormat="1" ht="19.9" customHeight="1">
      <c r="B70" s="197"/>
      <c r="C70" s="198"/>
      <c r="D70" s="199" t="s">
        <v>138</v>
      </c>
      <c r="E70" s="200"/>
      <c r="F70" s="200"/>
      <c r="G70" s="200"/>
      <c r="H70" s="200"/>
      <c r="I70" s="201"/>
      <c r="J70" s="202">
        <f>J166</f>
        <v>0</v>
      </c>
      <c r="K70" s="203"/>
    </row>
    <row r="71" spans="2:11" s="9" customFormat="1" ht="19.9" customHeight="1">
      <c r="B71" s="197"/>
      <c r="C71" s="198"/>
      <c r="D71" s="199" t="s">
        <v>140</v>
      </c>
      <c r="E71" s="200"/>
      <c r="F71" s="200"/>
      <c r="G71" s="200"/>
      <c r="H71" s="200"/>
      <c r="I71" s="201"/>
      <c r="J71" s="202">
        <f>J182</f>
        <v>0</v>
      </c>
      <c r="K71" s="203"/>
    </row>
    <row r="72" spans="2:11" s="1" customFormat="1" ht="21.8" customHeight="1">
      <c r="B72" s="47"/>
      <c r="C72" s="48"/>
      <c r="D72" s="48"/>
      <c r="E72" s="48"/>
      <c r="F72" s="48"/>
      <c r="G72" s="48"/>
      <c r="H72" s="48"/>
      <c r="I72" s="157"/>
      <c r="J72" s="48"/>
      <c r="K72" s="52"/>
    </row>
    <row r="73" spans="2:11" s="1" customFormat="1" ht="6.95" customHeight="1">
      <c r="B73" s="68"/>
      <c r="C73" s="69"/>
      <c r="D73" s="69"/>
      <c r="E73" s="69"/>
      <c r="F73" s="69"/>
      <c r="G73" s="69"/>
      <c r="H73" s="69"/>
      <c r="I73" s="179"/>
      <c r="J73" s="69"/>
      <c r="K73" s="70"/>
    </row>
    <row r="77" spans="2:12" s="1" customFormat="1" ht="6.95" customHeight="1">
      <c r="B77" s="71"/>
      <c r="C77" s="72"/>
      <c r="D77" s="72"/>
      <c r="E77" s="72"/>
      <c r="F77" s="72"/>
      <c r="G77" s="72"/>
      <c r="H77" s="72"/>
      <c r="I77" s="182"/>
      <c r="J77" s="72"/>
      <c r="K77" s="72"/>
      <c r="L77" s="73"/>
    </row>
    <row r="78" spans="2:12" s="1" customFormat="1" ht="36.95" customHeight="1">
      <c r="B78" s="47"/>
      <c r="C78" s="74" t="s">
        <v>142</v>
      </c>
      <c r="D78" s="75"/>
      <c r="E78" s="75"/>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4.4" customHeight="1">
      <c r="B80" s="47"/>
      <c r="C80" s="77" t="s">
        <v>18</v>
      </c>
      <c r="D80" s="75"/>
      <c r="E80" s="75"/>
      <c r="F80" s="75"/>
      <c r="G80" s="75"/>
      <c r="H80" s="75"/>
      <c r="I80" s="204"/>
      <c r="J80" s="75"/>
      <c r="K80" s="75"/>
      <c r="L80" s="73"/>
    </row>
    <row r="81" spans="2:12" s="1" customFormat="1" ht="16.5" customHeight="1">
      <c r="B81" s="47"/>
      <c r="C81" s="75"/>
      <c r="D81" s="75"/>
      <c r="E81" s="205" t="str">
        <f>E7</f>
        <v xml:space="preserve">Teoretické Ústavy  LF v Olomouci úpravy sekcí</v>
      </c>
      <c r="F81" s="77"/>
      <c r="G81" s="77"/>
      <c r="H81" s="77"/>
      <c r="I81" s="204"/>
      <c r="J81" s="75"/>
      <c r="K81" s="75"/>
      <c r="L81" s="73"/>
    </row>
    <row r="82" spans="2:12" ht="13.5">
      <c r="B82" s="29"/>
      <c r="C82" s="77" t="s">
        <v>116</v>
      </c>
      <c r="D82" s="206"/>
      <c r="E82" s="206"/>
      <c r="F82" s="206"/>
      <c r="G82" s="206"/>
      <c r="H82" s="206"/>
      <c r="I82" s="149"/>
      <c r="J82" s="206"/>
      <c r="K82" s="206"/>
      <c r="L82" s="207"/>
    </row>
    <row r="83" spans="2:12" s="1" customFormat="1" ht="16.5" customHeight="1">
      <c r="B83" s="47"/>
      <c r="C83" s="75"/>
      <c r="D83" s="75"/>
      <c r="E83" s="205" t="s">
        <v>1496</v>
      </c>
      <c r="F83" s="75"/>
      <c r="G83" s="75"/>
      <c r="H83" s="75"/>
      <c r="I83" s="204"/>
      <c r="J83" s="75"/>
      <c r="K83" s="75"/>
      <c r="L83" s="73"/>
    </row>
    <row r="84" spans="2:12" s="1" customFormat="1" ht="14.4" customHeight="1">
      <c r="B84" s="47"/>
      <c r="C84" s="77" t="s">
        <v>118</v>
      </c>
      <c r="D84" s="75"/>
      <c r="E84" s="75"/>
      <c r="F84" s="75"/>
      <c r="G84" s="75"/>
      <c r="H84" s="75"/>
      <c r="I84" s="204"/>
      <c r="J84" s="75"/>
      <c r="K84" s="75"/>
      <c r="L84" s="73"/>
    </row>
    <row r="85" spans="2:12" s="1" customFormat="1" ht="17.25" customHeight="1">
      <c r="B85" s="47"/>
      <c r="C85" s="75"/>
      <c r="D85" s="75"/>
      <c r="E85" s="83" t="str">
        <f>E11</f>
        <v>ST - Stavební část</v>
      </c>
      <c r="F85" s="75"/>
      <c r="G85" s="75"/>
      <c r="H85" s="75"/>
      <c r="I85" s="204"/>
      <c r="J85" s="75"/>
      <c r="K85" s="75"/>
      <c r="L85" s="73"/>
    </row>
    <row r="86" spans="2:12" s="1" customFormat="1" ht="6.95" customHeight="1">
      <c r="B86" s="47"/>
      <c r="C86" s="75"/>
      <c r="D86" s="75"/>
      <c r="E86" s="75"/>
      <c r="F86" s="75"/>
      <c r="G86" s="75"/>
      <c r="H86" s="75"/>
      <c r="I86" s="204"/>
      <c r="J86" s="75"/>
      <c r="K86" s="75"/>
      <c r="L86" s="73"/>
    </row>
    <row r="87" spans="2:12" s="1" customFormat="1" ht="18" customHeight="1">
      <c r="B87" s="47"/>
      <c r="C87" s="77" t="s">
        <v>23</v>
      </c>
      <c r="D87" s="75"/>
      <c r="E87" s="75"/>
      <c r="F87" s="208" t="str">
        <f>F14</f>
        <v>Olomouc</v>
      </c>
      <c r="G87" s="75"/>
      <c r="H87" s="75"/>
      <c r="I87" s="209" t="s">
        <v>25</v>
      </c>
      <c r="J87" s="86" t="str">
        <f>IF(J14="","",J14)</f>
        <v>11. 6. 2018</v>
      </c>
      <c r="K87" s="75"/>
      <c r="L87" s="73"/>
    </row>
    <row r="88" spans="2:12" s="1" customFormat="1" ht="6.95" customHeight="1">
      <c r="B88" s="47"/>
      <c r="C88" s="75"/>
      <c r="D88" s="75"/>
      <c r="E88" s="75"/>
      <c r="F88" s="75"/>
      <c r="G88" s="75"/>
      <c r="H88" s="75"/>
      <c r="I88" s="204"/>
      <c r="J88" s="75"/>
      <c r="K88" s="75"/>
      <c r="L88" s="73"/>
    </row>
    <row r="89" spans="2:12" s="1" customFormat="1" ht="13.5">
      <c r="B89" s="47"/>
      <c r="C89" s="77" t="s">
        <v>27</v>
      </c>
      <c r="D89" s="75"/>
      <c r="E89" s="75"/>
      <c r="F89" s="208" t="str">
        <f>E17</f>
        <v>Univerzita Palackého v Olomouci</v>
      </c>
      <c r="G89" s="75"/>
      <c r="H89" s="75"/>
      <c r="I89" s="209" t="s">
        <v>33</v>
      </c>
      <c r="J89" s="208" t="str">
        <f>E23</f>
        <v>Stavoprojekt Olomouc a.s.</v>
      </c>
      <c r="K89" s="75"/>
      <c r="L89" s="73"/>
    </row>
    <row r="90" spans="2:12" s="1" customFormat="1" ht="14.4" customHeight="1">
      <c r="B90" s="47"/>
      <c r="C90" s="77" t="s">
        <v>31</v>
      </c>
      <c r="D90" s="75"/>
      <c r="E90" s="75"/>
      <c r="F90" s="208" t="str">
        <f>IF(E20="","",E20)</f>
        <v/>
      </c>
      <c r="G90" s="75"/>
      <c r="H90" s="75"/>
      <c r="I90" s="204"/>
      <c r="J90" s="75"/>
      <c r="K90" s="75"/>
      <c r="L90" s="73"/>
    </row>
    <row r="91" spans="2:12" s="1" customFormat="1" ht="10.3" customHeight="1">
      <c r="B91" s="47"/>
      <c r="C91" s="75"/>
      <c r="D91" s="75"/>
      <c r="E91" s="75"/>
      <c r="F91" s="75"/>
      <c r="G91" s="75"/>
      <c r="H91" s="75"/>
      <c r="I91" s="204"/>
      <c r="J91" s="75"/>
      <c r="K91" s="75"/>
      <c r="L91" s="73"/>
    </row>
    <row r="92" spans="2:20" s="10" customFormat="1" ht="29.25" customHeight="1">
      <c r="B92" s="210"/>
      <c r="C92" s="211" t="s">
        <v>143</v>
      </c>
      <c r="D92" s="212" t="s">
        <v>56</v>
      </c>
      <c r="E92" s="212" t="s">
        <v>52</v>
      </c>
      <c r="F92" s="212" t="s">
        <v>144</v>
      </c>
      <c r="G92" s="212" t="s">
        <v>145</v>
      </c>
      <c r="H92" s="212" t="s">
        <v>146</v>
      </c>
      <c r="I92" s="213" t="s">
        <v>147</v>
      </c>
      <c r="J92" s="212" t="s">
        <v>122</v>
      </c>
      <c r="K92" s="214" t="s">
        <v>148</v>
      </c>
      <c r="L92" s="215"/>
      <c r="M92" s="103" t="s">
        <v>149</v>
      </c>
      <c r="N92" s="104" t="s">
        <v>41</v>
      </c>
      <c r="O92" s="104" t="s">
        <v>150</v>
      </c>
      <c r="P92" s="104" t="s">
        <v>151</v>
      </c>
      <c r="Q92" s="104" t="s">
        <v>152</v>
      </c>
      <c r="R92" s="104" t="s">
        <v>153</v>
      </c>
      <c r="S92" s="104" t="s">
        <v>154</v>
      </c>
      <c r="T92" s="105" t="s">
        <v>155</v>
      </c>
    </row>
    <row r="93" spans="2:63" s="1" customFormat="1" ht="29.25" customHeight="1">
      <c r="B93" s="47"/>
      <c r="C93" s="109" t="s">
        <v>123</v>
      </c>
      <c r="D93" s="75"/>
      <c r="E93" s="75"/>
      <c r="F93" s="75"/>
      <c r="G93" s="75"/>
      <c r="H93" s="75"/>
      <c r="I93" s="204"/>
      <c r="J93" s="216">
        <f>BK93</f>
        <v>0</v>
      </c>
      <c r="K93" s="75"/>
      <c r="L93" s="73"/>
      <c r="M93" s="106"/>
      <c r="N93" s="107"/>
      <c r="O93" s="107"/>
      <c r="P93" s="217">
        <f>P94+P134</f>
        <v>0</v>
      </c>
      <c r="Q93" s="107"/>
      <c r="R93" s="217">
        <f>R94+R134</f>
        <v>0.7020845</v>
      </c>
      <c r="S93" s="107"/>
      <c r="T93" s="218">
        <f>T94+T134</f>
        <v>0.378622</v>
      </c>
      <c r="AT93" s="25" t="s">
        <v>70</v>
      </c>
      <c r="AU93" s="25" t="s">
        <v>124</v>
      </c>
      <c r="BK93" s="219">
        <f>BK94+BK134</f>
        <v>0</v>
      </c>
    </row>
    <row r="94" spans="2:63" s="11" customFormat="1" ht="37.4" customHeight="1">
      <c r="B94" s="220"/>
      <c r="C94" s="221"/>
      <c r="D94" s="222" t="s">
        <v>70</v>
      </c>
      <c r="E94" s="223" t="s">
        <v>156</v>
      </c>
      <c r="F94" s="223" t="s">
        <v>157</v>
      </c>
      <c r="G94" s="221"/>
      <c r="H94" s="221"/>
      <c r="I94" s="224"/>
      <c r="J94" s="225">
        <f>BK94</f>
        <v>0</v>
      </c>
      <c r="K94" s="221"/>
      <c r="L94" s="226"/>
      <c r="M94" s="227"/>
      <c r="N94" s="228"/>
      <c r="O94" s="228"/>
      <c r="P94" s="229">
        <f>P95+P102+P119+P131</f>
        <v>0</v>
      </c>
      <c r="Q94" s="228"/>
      <c r="R94" s="229">
        <f>R95+R102+R119+R131</f>
        <v>0.24305</v>
      </c>
      <c r="S94" s="228"/>
      <c r="T94" s="230">
        <f>T95+T102+T119+T131</f>
        <v>0.19720000000000001</v>
      </c>
      <c r="AR94" s="231" t="s">
        <v>78</v>
      </c>
      <c r="AT94" s="232" t="s">
        <v>70</v>
      </c>
      <c r="AU94" s="232" t="s">
        <v>71</v>
      </c>
      <c r="AY94" s="231" t="s">
        <v>158</v>
      </c>
      <c r="BK94" s="233">
        <f>BK95+BK102+BK119+BK131</f>
        <v>0</v>
      </c>
    </row>
    <row r="95" spans="2:63" s="11" customFormat="1" ht="19.9" customHeight="1">
      <c r="B95" s="220"/>
      <c r="C95" s="221"/>
      <c r="D95" s="222" t="s">
        <v>70</v>
      </c>
      <c r="E95" s="234" t="s">
        <v>197</v>
      </c>
      <c r="F95" s="234" t="s">
        <v>198</v>
      </c>
      <c r="G95" s="221"/>
      <c r="H95" s="221"/>
      <c r="I95" s="224"/>
      <c r="J95" s="235">
        <f>BK95</f>
        <v>0</v>
      </c>
      <c r="K95" s="221"/>
      <c r="L95" s="226"/>
      <c r="M95" s="227"/>
      <c r="N95" s="228"/>
      <c r="O95" s="228"/>
      <c r="P95" s="229">
        <f>SUM(P96:P101)</f>
        <v>0</v>
      </c>
      <c r="Q95" s="228"/>
      <c r="R95" s="229">
        <f>SUM(R96:R101)</f>
        <v>0.2405</v>
      </c>
      <c r="S95" s="228"/>
      <c r="T95" s="230">
        <f>SUM(T96:T101)</f>
        <v>0</v>
      </c>
      <c r="AR95" s="231" t="s">
        <v>78</v>
      </c>
      <c r="AT95" s="232" t="s">
        <v>70</v>
      </c>
      <c r="AU95" s="232" t="s">
        <v>78</v>
      </c>
      <c r="AY95" s="231" t="s">
        <v>158</v>
      </c>
      <c r="BK95" s="233">
        <f>SUM(BK96:BK101)</f>
        <v>0</v>
      </c>
    </row>
    <row r="96" spans="2:65" s="1" customFormat="1" ht="16.5" customHeight="1">
      <c r="B96" s="47"/>
      <c r="C96" s="236" t="s">
        <v>78</v>
      </c>
      <c r="D96" s="236" t="s">
        <v>161</v>
      </c>
      <c r="E96" s="237" t="s">
        <v>1497</v>
      </c>
      <c r="F96" s="238" t="s">
        <v>1498</v>
      </c>
      <c r="G96" s="239" t="s">
        <v>164</v>
      </c>
      <c r="H96" s="240">
        <v>2</v>
      </c>
      <c r="I96" s="241"/>
      <c r="J96" s="242">
        <f>ROUND(I96*H96,2)</f>
        <v>0</v>
      </c>
      <c r="K96" s="238" t="s">
        <v>165</v>
      </c>
      <c r="L96" s="73"/>
      <c r="M96" s="243" t="s">
        <v>21</v>
      </c>
      <c r="N96" s="244" t="s">
        <v>42</v>
      </c>
      <c r="O96" s="48"/>
      <c r="P96" s="245">
        <f>O96*H96</f>
        <v>0</v>
      </c>
      <c r="Q96" s="245">
        <v>0.0415</v>
      </c>
      <c r="R96" s="245">
        <f>Q96*H96</f>
        <v>0.083</v>
      </c>
      <c r="S96" s="245">
        <v>0</v>
      </c>
      <c r="T96" s="246">
        <f>S96*H96</f>
        <v>0</v>
      </c>
      <c r="AR96" s="25" t="s">
        <v>166</v>
      </c>
      <c r="AT96" s="25" t="s">
        <v>161</v>
      </c>
      <c r="AU96" s="25" t="s">
        <v>80</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1499</v>
      </c>
    </row>
    <row r="97" spans="2:51" s="12" customFormat="1" ht="13.5">
      <c r="B97" s="251"/>
      <c r="C97" s="252"/>
      <c r="D97" s="248" t="s">
        <v>178</v>
      </c>
      <c r="E97" s="253" t="s">
        <v>21</v>
      </c>
      <c r="F97" s="254" t="s">
        <v>1500</v>
      </c>
      <c r="G97" s="252"/>
      <c r="H97" s="253" t="s">
        <v>21</v>
      </c>
      <c r="I97" s="255"/>
      <c r="J97" s="252"/>
      <c r="K97" s="252"/>
      <c r="L97" s="256"/>
      <c r="M97" s="257"/>
      <c r="N97" s="258"/>
      <c r="O97" s="258"/>
      <c r="P97" s="258"/>
      <c r="Q97" s="258"/>
      <c r="R97" s="258"/>
      <c r="S97" s="258"/>
      <c r="T97" s="259"/>
      <c r="AT97" s="260" t="s">
        <v>178</v>
      </c>
      <c r="AU97" s="260" t="s">
        <v>80</v>
      </c>
      <c r="AV97" s="12" t="s">
        <v>78</v>
      </c>
      <c r="AW97" s="12" t="s">
        <v>35</v>
      </c>
      <c r="AX97" s="12" t="s">
        <v>71</v>
      </c>
      <c r="AY97" s="260" t="s">
        <v>158</v>
      </c>
    </row>
    <row r="98" spans="2:51" s="13" customFormat="1" ht="13.5">
      <c r="B98" s="261"/>
      <c r="C98" s="262"/>
      <c r="D98" s="248" t="s">
        <v>178</v>
      </c>
      <c r="E98" s="263" t="s">
        <v>21</v>
      </c>
      <c r="F98" s="264" t="s">
        <v>80</v>
      </c>
      <c r="G98" s="262"/>
      <c r="H98" s="265">
        <v>2</v>
      </c>
      <c r="I98" s="266"/>
      <c r="J98" s="262"/>
      <c r="K98" s="262"/>
      <c r="L98" s="267"/>
      <c r="M98" s="268"/>
      <c r="N98" s="269"/>
      <c r="O98" s="269"/>
      <c r="P98" s="269"/>
      <c r="Q98" s="269"/>
      <c r="R98" s="269"/>
      <c r="S98" s="269"/>
      <c r="T98" s="270"/>
      <c r="AT98" s="271" t="s">
        <v>178</v>
      </c>
      <c r="AU98" s="271" t="s">
        <v>80</v>
      </c>
      <c r="AV98" s="13" t="s">
        <v>80</v>
      </c>
      <c r="AW98" s="13" t="s">
        <v>35</v>
      </c>
      <c r="AX98" s="13" t="s">
        <v>78</v>
      </c>
      <c r="AY98" s="271" t="s">
        <v>158</v>
      </c>
    </row>
    <row r="99" spans="2:65" s="1" customFormat="1" ht="16.5" customHeight="1">
      <c r="B99" s="47"/>
      <c r="C99" s="236" t="s">
        <v>80</v>
      </c>
      <c r="D99" s="236" t="s">
        <v>161</v>
      </c>
      <c r="E99" s="237" t="s">
        <v>1501</v>
      </c>
      <c r="F99" s="238" t="s">
        <v>1502</v>
      </c>
      <c r="G99" s="239" t="s">
        <v>164</v>
      </c>
      <c r="H99" s="240">
        <v>1</v>
      </c>
      <c r="I99" s="241"/>
      <c r="J99" s="242">
        <f>ROUND(I99*H99,2)</f>
        <v>0</v>
      </c>
      <c r="K99" s="238" t="s">
        <v>165</v>
      </c>
      <c r="L99" s="73"/>
      <c r="M99" s="243" t="s">
        <v>21</v>
      </c>
      <c r="N99" s="244" t="s">
        <v>42</v>
      </c>
      <c r="O99" s="48"/>
      <c r="P99" s="245">
        <f>O99*H99</f>
        <v>0</v>
      </c>
      <c r="Q99" s="245">
        <v>0.1575</v>
      </c>
      <c r="R99" s="245">
        <f>Q99*H99</f>
        <v>0.1575</v>
      </c>
      <c r="S99" s="245">
        <v>0</v>
      </c>
      <c r="T99" s="246">
        <f>S99*H99</f>
        <v>0</v>
      </c>
      <c r="AR99" s="25" t="s">
        <v>166</v>
      </c>
      <c r="AT99" s="25" t="s">
        <v>161</v>
      </c>
      <c r="AU99" s="25" t="s">
        <v>80</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1503</v>
      </c>
    </row>
    <row r="100" spans="2:51" s="12" customFormat="1" ht="13.5">
      <c r="B100" s="251"/>
      <c r="C100" s="252"/>
      <c r="D100" s="248" t="s">
        <v>178</v>
      </c>
      <c r="E100" s="253" t="s">
        <v>21</v>
      </c>
      <c r="F100" s="254" t="s">
        <v>1504</v>
      </c>
      <c r="G100" s="252"/>
      <c r="H100" s="253" t="s">
        <v>21</v>
      </c>
      <c r="I100" s="255"/>
      <c r="J100" s="252"/>
      <c r="K100" s="252"/>
      <c r="L100" s="256"/>
      <c r="M100" s="257"/>
      <c r="N100" s="258"/>
      <c r="O100" s="258"/>
      <c r="P100" s="258"/>
      <c r="Q100" s="258"/>
      <c r="R100" s="258"/>
      <c r="S100" s="258"/>
      <c r="T100" s="259"/>
      <c r="AT100" s="260" t="s">
        <v>178</v>
      </c>
      <c r="AU100" s="260" t="s">
        <v>80</v>
      </c>
      <c r="AV100" s="12" t="s">
        <v>78</v>
      </c>
      <c r="AW100" s="12" t="s">
        <v>35</v>
      </c>
      <c r="AX100" s="12" t="s">
        <v>71</v>
      </c>
      <c r="AY100" s="260" t="s">
        <v>158</v>
      </c>
    </row>
    <row r="101" spans="2:51" s="13" customFormat="1" ht="13.5">
      <c r="B101" s="261"/>
      <c r="C101" s="262"/>
      <c r="D101" s="248" t="s">
        <v>178</v>
      </c>
      <c r="E101" s="263" t="s">
        <v>21</v>
      </c>
      <c r="F101" s="264" t="s">
        <v>78</v>
      </c>
      <c r="G101" s="262"/>
      <c r="H101" s="265">
        <v>1</v>
      </c>
      <c r="I101" s="266"/>
      <c r="J101" s="262"/>
      <c r="K101" s="262"/>
      <c r="L101" s="267"/>
      <c r="M101" s="268"/>
      <c r="N101" s="269"/>
      <c r="O101" s="269"/>
      <c r="P101" s="269"/>
      <c r="Q101" s="269"/>
      <c r="R101" s="269"/>
      <c r="S101" s="269"/>
      <c r="T101" s="270"/>
      <c r="AT101" s="271" t="s">
        <v>178</v>
      </c>
      <c r="AU101" s="271" t="s">
        <v>80</v>
      </c>
      <c r="AV101" s="13" t="s">
        <v>80</v>
      </c>
      <c r="AW101" s="13" t="s">
        <v>35</v>
      </c>
      <c r="AX101" s="13" t="s">
        <v>78</v>
      </c>
      <c r="AY101" s="271" t="s">
        <v>158</v>
      </c>
    </row>
    <row r="102" spans="2:63" s="11" customFormat="1" ht="29.85" customHeight="1">
      <c r="B102" s="220"/>
      <c r="C102" s="221"/>
      <c r="D102" s="222" t="s">
        <v>70</v>
      </c>
      <c r="E102" s="234" t="s">
        <v>218</v>
      </c>
      <c r="F102" s="234" t="s">
        <v>370</v>
      </c>
      <c r="G102" s="221"/>
      <c r="H102" s="221"/>
      <c r="I102" s="224"/>
      <c r="J102" s="235">
        <f>BK102</f>
        <v>0</v>
      </c>
      <c r="K102" s="221"/>
      <c r="L102" s="226"/>
      <c r="M102" s="227"/>
      <c r="N102" s="228"/>
      <c r="O102" s="228"/>
      <c r="P102" s="229">
        <f>SUM(P103:P118)</f>
        <v>0</v>
      </c>
      <c r="Q102" s="228"/>
      <c r="R102" s="229">
        <f>SUM(R103:R118)</f>
        <v>0.00255</v>
      </c>
      <c r="S102" s="228"/>
      <c r="T102" s="230">
        <f>SUM(T103:T118)</f>
        <v>0.19720000000000001</v>
      </c>
      <c r="AR102" s="231" t="s">
        <v>78</v>
      </c>
      <c r="AT102" s="232" t="s">
        <v>70</v>
      </c>
      <c r="AU102" s="232" t="s">
        <v>78</v>
      </c>
      <c r="AY102" s="231" t="s">
        <v>158</v>
      </c>
      <c r="BK102" s="233">
        <f>SUM(BK103:BK118)</f>
        <v>0</v>
      </c>
    </row>
    <row r="103" spans="2:65" s="1" customFormat="1" ht="25.5" customHeight="1">
      <c r="B103" s="47"/>
      <c r="C103" s="236" t="s">
        <v>159</v>
      </c>
      <c r="D103" s="236" t="s">
        <v>161</v>
      </c>
      <c r="E103" s="237" t="s">
        <v>1505</v>
      </c>
      <c r="F103" s="238" t="s">
        <v>1506</v>
      </c>
      <c r="G103" s="239" t="s">
        <v>646</v>
      </c>
      <c r="H103" s="240">
        <v>1</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80</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1507</v>
      </c>
    </row>
    <row r="104" spans="2:65" s="1" customFormat="1" ht="16.5" customHeight="1">
      <c r="B104" s="47"/>
      <c r="C104" s="236" t="s">
        <v>166</v>
      </c>
      <c r="D104" s="236" t="s">
        <v>161</v>
      </c>
      <c r="E104" s="237" t="s">
        <v>1508</v>
      </c>
      <c r="F104" s="238" t="s">
        <v>1509</v>
      </c>
      <c r="G104" s="239" t="s">
        <v>646</v>
      </c>
      <c r="H104" s="240">
        <v>1</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80</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1510</v>
      </c>
    </row>
    <row r="105" spans="2:65" s="1" customFormat="1" ht="16.5" customHeight="1">
      <c r="B105" s="47"/>
      <c r="C105" s="236" t="s">
        <v>190</v>
      </c>
      <c r="D105" s="236" t="s">
        <v>161</v>
      </c>
      <c r="E105" s="237" t="s">
        <v>1511</v>
      </c>
      <c r="F105" s="238" t="s">
        <v>1512</v>
      </c>
      <c r="G105" s="239" t="s">
        <v>646</v>
      </c>
      <c r="H105" s="240">
        <v>1</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80</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1513</v>
      </c>
    </row>
    <row r="106" spans="2:65" s="1" customFormat="1" ht="16.5" customHeight="1">
      <c r="B106" s="47"/>
      <c r="C106" s="236" t="s">
        <v>197</v>
      </c>
      <c r="D106" s="236" t="s">
        <v>161</v>
      </c>
      <c r="E106" s="237" t="s">
        <v>1514</v>
      </c>
      <c r="F106" s="238" t="s">
        <v>1515</v>
      </c>
      <c r="G106" s="239" t="s">
        <v>646</v>
      </c>
      <c r="H106" s="240">
        <v>1</v>
      </c>
      <c r="I106" s="241"/>
      <c r="J106" s="242">
        <f>ROUND(I106*H106,2)</f>
        <v>0</v>
      </c>
      <c r="K106" s="238" t="s">
        <v>21</v>
      </c>
      <c r="L106" s="73"/>
      <c r="M106" s="243" t="s">
        <v>21</v>
      </c>
      <c r="N106" s="244" t="s">
        <v>42</v>
      </c>
      <c r="O106" s="48"/>
      <c r="P106" s="245">
        <f>O106*H106</f>
        <v>0</v>
      </c>
      <c r="Q106" s="245">
        <v>0</v>
      </c>
      <c r="R106" s="245">
        <f>Q106*H106</f>
        <v>0</v>
      </c>
      <c r="S106" s="245">
        <v>0</v>
      </c>
      <c r="T106" s="246">
        <f>S106*H106</f>
        <v>0</v>
      </c>
      <c r="AR106" s="25" t="s">
        <v>166</v>
      </c>
      <c r="AT106" s="25" t="s">
        <v>161</v>
      </c>
      <c r="AU106" s="25" t="s">
        <v>80</v>
      </c>
      <c r="AY106" s="25" t="s">
        <v>158</v>
      </c>
      <c r="BE106" s="247">
        <f>IF(N106="základní",J106,0)</f>
        <v>0</v>
      </c>
      <c r="BF106" s="247">
        <f>IF(N106="snížená",J106,0)</f>
        <v>0</v>
      </c>
      <c r="BG106" s="247">
        <f>IF(N106="zákl. přenesená",J106,0)</f>
        <v>0</v>
      </c>
      <c r="BH106" s="247">
        <f>IF(N106="sníž. přenesená",J106,0)</f>
        <v>0</v>
      </c>
      <c r="BI106" s="247">
        <f>IF(N106="nulová",J106,0)</f>
        <v>0</v>
      </c>
      <c r="BJ106" s="25" t="s">
        <v>78</v>
      </c>
      <c r="BK106" s="247">
        <f>ROUND(I106*H106,2)</f>
        <v>0</v>
      </c>
      <c r="BL106" s="25" t="s">
        <v>166</v>
      </c>
      <c r="BM106" s="25" t="s">
        <v>1516</v>
      </c>
    </row>
    <row r="107" spans="2:65" s="1" customFormat="1" ht="25.5" customHeight="1">
      <c r="B107" s="47"/>
      <c r="C107" s="236" t="s">
        <v>206</v>
      </c>
      <c r="D107" s="236" t="s">
        <v>161</v>
      </c>
      <c r="E107" s="237" t="s">
        <v>371</v>
      </c>
      <c r="F107" s="238" t="s">
        <v>372</v>
      </c>
      <c r="G107" s="239" t="s">
        <v>184</v>
      </c>
      <c r="H107" s="240">
        <v>15</v>
      </c>
      <c r="I107" s="241"/>
      <c r="J107" s="242">
        <f>ROUND(I107*H107,2)</f>
        <v>0</v>
      </c>
      <c r="K107" s="238" t="s">
        <v>165</v>
      </c>
      <c r="L107" s="73"/>
      <c r="M107" s="243" t="s">
        <v>21</v>
      </c>
      <c r="N107" s="244" t="s">
        <v>42</v>
      </c>
      <c r="O107" s="48"/>
      <c r="P107" s="245">
        <f>O107*H107</f>
        <v>0</v>
      </c>
      <c r="Q107" s="245">
        <v>0.00013</v>
      </c>
      <c r="R107" s="245">
        <f>Q107*H107</f>
        <v>0.00195</v>
      </c>
      <c r="S107" s="245">
        <v>0</v>
      </c>
      <c r="T107" s="246">
        <f>S107*H107</f>
        <v>0</v>
      </c>
      <c r="AR107" s="25" t="s">
        <v>166</v>
      </c>
      <c r="AT107" s="25" t="s">
        <v>161</v>
      </c>
      <c r="AU107" s="25" t="s">
        <v>80</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1517</v>
      </c>
    </row>
    <row r="108" spans="2:47" s="1" customFormat="1" ht="13.5">
      <c r="B108" s="47"/>
      <c r="C108" s="75"/>
      <c r="D108" s="248" t="s">
        <v>171</v>
      </c>
      <c r="E108" s="75"/>
      <c r="F108" s="249" t="s">
        <v>374</v>
      </c>
      <c r="G108" s="75"/>
      <c r="H108" s="75"/>
      <c r="I108" s="204"/>
      <c r="J108" s="75"/>
      <c r="K108" s="75"/>
      <c r="L108" s="73"/>
      <c r="M108" s="250"/>
      <c r="N108" s="48"/>
      <c r="O108" s="48"/>
      <c r="P108" s="48"/>
      <c r="Q108" s="48"/>
      <c r="R108" s="48"/>
      <c r="S108" s="48"/>
      <c r="T108" s="96"/>
      <c r="AT108" s="25" t="s">
        <v>171</v>
      </c>
      <c r="AU108" s="25" t="s">
        <v>80</v>
      </c>
    </row>
    <row r="109" spans="2:47" s="1" customFormat="1" ht="13.5">
      <c r="B109" s="47"/>
      <c r="C109" s="75"/>
      <c r="D109" s="248" t="s">
        <v>328</v>
      </c>
      <c r="E109" s="75"/>
      <c r="F109" s="249" t="s">
        <v>375</v>
      </c>
      <c r="G109" s="75"/>
      <c r="H109" s="75"/>
      <c r="I109" s="204"/>
      <c r="J109" s="75"/>
      <c r="K109" s="75"/>
      <c r="L109" s="73"/>
      <c r="M109" s="250"/>
      <c r="N109" s="48"/>
      <c r="O109" s="48"/>
      <c r="P109" s="48"/>
      <c r="Q109" s="48"/>
      <c r="R109" s="48"/>
      <c r="S109" s="48"/>
      <c r="T109" s="96"/>
      <c r="AT109" s="25" t="s">
        <v>328</v>
      </c>
      <c r="AU109" s="25" t="s">
        <v>80</v>
      </c>
    </row>
    <row r="110" spans="2:51" s="12" customFormat="1" ht="13.5">
      <c r="B110" s="251"/>
      <c r="C110" s="252"/>
      <c r="D110" s="248" t="s">
        <v>178</v>
      </c>
      <c r="E110" s="253" t="s">
        <v>21</v>
      </c>
      <c r="F110" s="254" t="s">
        <v>1518</v>
      </c>
      <c r="G110" s="252"/>
      <c r="H110" s="253" t="s">
        <v>21</v>
      </c>
      <c r="I110" s="255"/>
      <c r="J110" s="252"/>
      <c r="K110" s="252"/>
      <c r="L110" s="256"/>
      <c r="M110" s="257"/>
      <c r="N110" s="258"/>
      <c r="O110" s="258"/>
      <c r="P110" s="258"/>
      <c r="Q110" s="258"/>
      <c r="R110" s="258"/>
      <c r="S110" s="258"/>
      <c r="T110" s="259"/>
      <c r="AT110" s="260" t="s">
        <v>178</v>
      </c>
      <c r="AU110" s="260" t="s">
        <v>80</v>
      </c>
      <c r="AV110" s="12" t="s">
        <v>78</v>
      </c>
      <c r="AW110" s="12" t="s">
        <v>35</v>
      </c>
      <c r="AX110" s="12" t="s">
        <v>71</v>
      </c>
      <c r="AY110" s="260" t="s">
        <v>158</v>
      </c>
    </row>
    <row r="111" spans="2:51" s="13" customFormat="1" ht="13.5">
      <c r="B111" s="261"/>
      <c r="C111" s="262"/>
      <c r="D111" s="248" t="s">
        <v>178</v>
      </c>
      <c r="E111" s="263" t="s">
        <v>21</v>
      </c>
      <c r="F111" s="264" t="s">
        <v>10</v>
      </c>
      <c r="G111" s="262"/>
      <c r="H111" s="265">
        <v>15</v>
      </c>
      <c r="I111" s="266"/>
      <c r="J111" s="262"/>
      <c r="K111" s="262"/>
      <c r="L111" s="267"/>
      <c r="M111" s="268"/>
      <c r="N111" s="269"/>
      <c r="O111" s="269"/>
      <c r="P111" s="269"/>
      <c r="Q111" s="269"/>
      <c r="R111" s="269"/>
      <c r="S111" s="269"/>
      <c r="T111" s="270"/>
      <c r="AT111" s="271" t="s">
        <v>178</v>
      </c>
      <c r="AU111" s="271" t="s">
        <v>80</v>
      </c>
      <c r="AV111" s="13" t="s">
        <v>80</v>
      </c>
      <c r="AW111" s="13" t="s">
        <v>35</v>
      </c>
      <c r="AX111" s="13" t="s">
        <v>78</v>
      </c>
      <c r="AY111" s="271" t="s">
        <v>158</v>
      </c>
    </row>
    <row r="112" spans="2:65" s="1" customFormat="1" ht="16.5" customHeight="1">
      <c r="B112" s="47"/>
      <c r="C112" s="236" t="s">
        <v>211</v>
      </c>
      <c r="D112" s="236" t="s">
        <v>161</v>
      </c>
      <c r="E112" s="237" t="s">
        <v>378</v>
      </c>
      <c r="F112" s="238" t="s">
        <v>379</v>
      </c>
      <c r="G112" s="239" t="s">
        <v>184</v>
      </c>
      <c r="H112" s="240">
        <v>15</v>
      </c>
      <c r="I112" s="241"/>
      <c r="J112" s="242">
        <f>ROUND(I112*H112,2)</f>
        <v>0</v>
      </c>
      <c r="K112" s="238" t="s">
        <v>165</v>
      </c>
      <c r="L112" s="73"/>
      <c r="M112" s="243" t="s">
        <v>21</v>
      </c>
      <c r="N112" s="244" t="s">
        <v>42</v>
      </c>
      <c r="O112" s="48"/>
      <c r="P112" s="245">
        <f>O112*H112</f>
        <v>0</v>
      </c>
      <c r="Q112" s="245">
        <v>4E-05</v>
      </c>
      <c r="R112" s="245">
        <f>Q112*H112</f>
        <v>0.0006000000000000001</v>
      </c>
      <c r="S112" s="245">
        <v>0</v>
      </c>
      <c r="T112" s="246">
        <f>S112*H112</f>
        <v>0</v>
      </c>
      <c r="AR112" s="25" t="s">
        <v>166</v>
      </c>
      <c r="AT112" s="25" t="s">
        <v>161</v>
      </c>
      <c r="AU112" s="25" t="s">
        <v>80</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1519</v>
      </c>
    </row>
    <row r="113" spans="2:47" s="1" customFormat="1" ht="13.5">
      <c r="B113" s="47"/>
      <c r="C113" s="75"/>
      <c r="D113" s="248" t="s">
        <v>171</v>
      </c>
      <c r="E113" s="75"/>
      <c r="F113" s="249" t="s">
        <v>381</v>
      </c>
      <c r="G113" s="75"/>
      <c r="H113" s="75"/>
      <c r="I113" s="204"/>
      <c r="J113" s="75"/>
      <c r="K113" s="75"/>
      <c r="L113" s="73"/>
      <c r="M113" s="250"/>
      <c r="N113" s="48"/>
      <c r="O113" s="48"/>
      <c r="P113" s="48"/>
      <c r="Q113" s="48"/>
      <c r="R113" s="48"/>
      <c r="S113" s="48"/>
      <c r="T113" s="96"/>
      <c r="AT113" s="25" t="s">
        <v>171</v>
      </c>
      <c r="AU113" s="25" t="s">
        <v>80</v>
      </c>
    </row>
    <row r="114" spans="2:51" s="12" customFormat="1" ht="13.5">
      <c r="B114" s="251"/>
      <c r="C114" s="252"/>
      <c r="D114" s="248" t="s">
        <v>178</v>
      </c>
      <c r="E114" s="253" t="s">
        <v>21</v>
      </c>
      <c r="F114" s="254" t="s">
        <v>1520</v>
      </c>
      <c r="G114" s="252"/>
      <c r="H114" s="253" t="s">
        <v>21</v>
      </c>
      <c r="I114" s="255"/>
      <c r="J114" s="252"/>
      <c r="K114" s="252"/>
      <c r="L114" s="256"/>
      <c r="M114" s="257"/>
      <c r="N114" s="258"/>
      <c r="O114" s="258"/>
      <c r="P114" s="258"/>
      <c r="Q114" s="258"/>
      <c r="R114" s="258"/>
      <c r="S114" s="258"/>
      <c r="T114" s="259"/>
      <c r="AT114" s="260" t="s">
        <v>178</v>
      </c>
      <c r="AU114" s="260" t="s">
        <v>80</v>
      </c>
      <c r="AV114" s="12" t="s">
        <v>78</v>
      </c>
      <c r="AW114" s="12" t="s">
        <v>35</v>
      </c>
      <c r="AX114" s="12" t="s">
        <v>71</v>
      </c>
      <c r="AY114" s="260" t="s">
        <v>158</v>
      </c>
    </row>
    <row r="115" spans="2:51" s="13" customFormat="1" ht="13.5">
      <c r="B115" s="261"/>
      <c r="C115" s="262"/>
      <c r="D115" s="248" t="s">
        <v>178</v>
      </c>
      <c r="E115" s="263" t="s">
        <v>21</v>
      </c>
      <c r="F115" s="264" t="s">
        <v>10</v>
      </c>
      <c r="G115" s="262"/>
      <c r="H115" s="265">
        <v>15</v>
      </c>
      <c r="I115" s="266"/>
      <c r="J115" s="262"/>
      <c r="K115" s="262"/>
      <c r="L115" s="267"/>
      <c r="M115" s="268"/>
      <c r="N115" s="269"/>
      <c r="O115" s="269"/>
      <c r="P115" s="269"/>
      <c r="Q115" s="269"/>
      <c r="R115" s="269"/>
      <c r="S115" s="269"/>
      <c r="T115" s="270"/>
      <c r="AT115" s="271" t="s">
        <v>178</v>
      </c>
      <c r="AU115" s="271" t="s">
        <v>80</v>
      </c>
      <c r="AV115" s="13" t="s">
        <v>80</v>
      </c>
      <c r="AW115" s="13" t="s">
        <v>35</v>
      </c>
      <c r="AX115" s="13" t="s">
        <v>78</v>
      </c>
      <c r="AY115" s="271" t="s">
        <v>158</v>
      </c>
    </row>
    <row r="116" spans="2:65" s="1" customFormat="1" ht="16.5" customHeight="1">
      <c r="B116" s="47"/>
      <c r="C116" s="236" t="s">
        <v>218</v>
      </c>
      <c r="D116" s="236" t="s">
        <v>161</v>
      </c>
      <c r="E116" s="237" t="s">
        <v>464</v>
      </c>
      <c r="F116" s="238" t="s">
        <v>465</v>
      </c>
      <c r="G116" s="239" t="s">
        <v>184</v>
      </c>
      <c r="H116" s="240">
        <v>2.9</v>
      </c>
      <c r="I116" s="241"/>
      <c r="J116" s="242">
        <f>ROUND(I116*H116,2)</f>
        <v>0</v>
      </c>
      <c r="K116" s="238" t="s">
        <v>165</v>
      </c>
      <c r="L116" s="73"/>
      <c r="M116" s="243" t="s">
        <v>21</v>
      </c>
      <c r="N116" s="244" t="s">
        <v>42</v>
      </c>
      <c r="O116" s="48"/>
      <c r="P116" s="245">
        <f>O116*H116</f>
        <v>0</v>
      </c>
      <c r="Q116" s="245">
        <v>0</v>
      </c>
      <c r="R116" s="245">
        <f>Q116*H116</f>
        <v>0</v>
      </c>
      <c r="S116" s="245">
        <v>0.068</v>
      </c>
      <c r="T116" s="246">
        <f>S116*H116</f>
        <v>0.19720000000000001</v>
      </c>
      <c r="AR116" s="25" t="s">
        <v>166</v>
      </c>
      <c r="AT116" s="25" t="s">
        <v>161</v>
      </c>
      <c r="AU116" s="25" t="s">
        <v>80</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1521</v>
      </c>
    </row>
    <row r="117" spans="2:47" s="1" customFormat="1" ht="13.5">
      <c r="B117" s="47"/>
      <c r="C117" s="75"/>
      <c r="D117" s="248" t="s">
        <v>171</v>
      </c>
      <c r="E117" s="75"/>
      <c r="F117" s="249" t="s">
        <v>419</v>
      </c>
      <c r="G117" s="75"/>
      <c r="H117" s="75"/>
      <c r="I117" s="204"/>
      <c r="J117" s="75"/>
      <c r="K117" s="75"/>
      <c r="L117" s="73"/>
      <c r="M117" s="250"/>
      <c r="N117" s="48"/>
      <c r="O117" s="48"/>
      <c r="P117" s="48"/>
      <c r="Q117" s="48"/>
      <c r="R117" s="48"/>
      <c r="S117" s="48"/>
      <c r="T117" s="96"/>
      <c r="AT117" s="25" t="s">
        <v>171</v>
      </c>
      <c r="AU117" s="25" t="s">
        <v>80</v>
      </c>
    </row>
    <row r="118" spans="2:51" s="13" customFormat="1" ht="13.5">
      <c r="B118" s="261"/>
      <c r="C118" s="262"/>
      <c r="D118" s="248" t="s">
        <v>178</v>
      </c>
      <c r="E118" s="263" t="s">
        <v>21</v>
      </c>
      <c r="F118" s="264" t="s">
        <v>1522</v>
      </c>
      <c r="G118" s="262"/>
      <c r="H118" s="265">
        <v>2.9</v>
      </c>
      <c r="I118" s="266"/>
      <c r="J118" s="262"/>
      <c r="K118" s="262"/>
      <c r="L118" s="267"/>
      <c r="M118" s="268"/>
      <c r="N118" s="269"/>
      <c r="O118" s="269"/>
      <c r="P118" s="269"/>
      <c r="Q118" s="269"/>
      <c r="R118" s="269"/>
      <c r="S118" s="269"/>
      <c r="T118" s="270"/>
      <c r="AT118" s="271" t="s">
        <v>178</v>
      </c>
      <c r="AU118" s="271" t="s">
        <v>80</v>
      </c>
      <c r="AV118" s="13" t="s">
        <v>80</v>
      </c>
      <c r="AW118" s="13" t="s">
        <v>35</v>
      </c>
      <c r="AX118" s="13" t="s">
        <v>78</v>
      </c>
      <c r="AY118" s="271" t="s">
        <v>158</v>
      </c>
    </row>
    <row r="119" spans="2:63" s="11" customFormat="1" ht="29.85" customHeight="1">
      <c r="B119" s="220"/>
      <c r="C119" s="221"/>
      <c r="D119" s="222" t="s">
        <v>70</v>
      </c>
      <c r="E119" s="234" t="s">
        <v>481</v>
      </c>
      <c r="F119" s="234" t="s">
        <v>482</v>
      </c>
      <c r="G119" s="221"/>
      <c r="H119" s="221"/>
      <c r="I119" s="224"/>
      <c r="J119" s="235">
        <f>BK119</f>
        <v>0</v>
      </c>
      <c r="K119" s="221"/>
      <c r="L119" s="226"/>
      <c r="M119" s="227"/>
      <c r="N119" s="228"/>
      <c r="O119" s="228"/>
      <c r="P119" s="229">
        <f>SUM(P120:P130)</f>
        <v>0</v>
      </c>
      <c r="Q119" s="228"/>
      <c r="R119" s="229">
        <f>SUM(R120:R130)</f>
        <v>0</v>
      </c>
      <c r="S119" s="228"/>
      <c r="T119" s="230">
        <f>SUM(T120:T130)</f>
        <v>0</v>
      </c>
      <c r="AR119" s="231" t="s">
        <v>78</v>
      </c>
      <c r="AT119" s="232" t="s">
        <v>70</v>
      </c>
      <c r="AU119" s="232" t="s">
        <v>78</v>
      </c>
      <c r="AY119" s="231" t="s">
        <v>158</v>
      </c>
      <c r="BK119" s="233">
        <f>SUM(BK120:BK130)</f>
        <v>0</v>
      </c>
    </row>
    <row r="120" spans="2:65" s="1" customFormat="1" ht="16.5" customHeight="1">
      <c r="B120" s="47"/>
      <c r="C120" s="236" t="s">
        <v>254</v>
      </c>
      <c r="D120" s="236" t="s">
        <v>161</v>
      </c>
      <c r="E120" s="237" t="s">
        <v>484</v>
      </c>
      <c r="F120" s="238" t="s">
        <v>485</v>
      </c>
      <c r="G120" s="239" t="s">
        <v>175</v>
      </c>
      <c r="H120" s="240">
        <v>0.379</v>
      </c>
      <c r="I120" s="241"/>
      <c r="J120" s="242">
        <f>ROUND(I120*H120,2)</f>
        <v>0</v>
      </c>
      <c r="K120" s="238" t="s">
        <v>165</v>
      </c>
      <c r="L120" s="73"/>
      <c r="M120" s="243" t="s">
        <v>21</v>
      </c>
      <c r="N120" s="244" t="s">
        <v>42</v>
      </c>
      <c r="O120" s="48"/>
      <c r="P120" s="245">
        <f>O120*H120</f>
        <v>0</v>
      </c>
      <c r="Q120" s="245">
        <v>0</v>
      </c>
      <c r="R120" s="245">
        <f>Q120*H120</f>
        <v>0</v>
      </c>
      <c r="S120" s="245">
        <v>0</v>
      </c>
      <c r="T120" s="246">
        <f>S120*H120</f>
        <v>0</v>
      </c>
      <c r="AR120" s="25" t="s">
        <v>166</v>
      </c>
      <c r="AT120" s="25" t="s">
        <v>161</v>
      </c>
      <c r="AU120" s="25" t="s">
        <v>80</v>
      </c>
      <c r="AY120" s="25" t="s">
        <v>158</v>
      </c>
      <c r="BE120" s="247">
        <f>IF(N120="základní",J120,0)</f>
        <v>0</v>
      </c>
      <c r="BF120" s="247">
        <f>IF(N120="snížená",J120,0)</f>
        <v>0</v>
      </c>
      <c r="BG120" s="247">
        <f>IF(N120="zákl. přenesená",J120,0)</f>
        <v>0</v>
      </c>
      <c r="BH120" s="247">
        <f>IF(N120="sníž. přenesená",J120,0)</f>
        <v>0</v>
      </c>
      <c r="BI120" s="247">
        <f>IF(N120="nulová",J120,0)</f>
        <v>0</v>
      </c>
      <c r="BJ120" s="25" t="s">
        <v>78</v>
      </c>
      <c r="BK120" s="247">
        <f>ROUND(I120*H120,2)</f>
        <v>0</v>
      </c>
      <c r="BL120" s="25" t="s">
        <v>166</v>
      </c>
      <c r="BM120" s="25" t="s">
        <v>1523</v>
      </c>
    </row>
    <row r="121" spans="2:47" s="1" customFormat="1" ht="13.5">
      <c r="B121" s="47"/>
      <c r="C121" s="75"/>
      <c r="D121" s="248" t="s">
        <v>171</v>
      </c>
      <c r="E121" s="75"/>
      <c r="F121" s="249" t="s">
        <v>487</v>
      </c>
      <c r="G121" s="75"/>
      <c r="H121" s="75"/>
      <c r="I121" s="204"/>
      <c r="J121" s="75"/>
      <c r="K121" s="75"/>
      <c r="L121" s="73"/>
      <c r="M121" s="250"/>
      <c r="N121" s="48"/>
      <c r="O121" s="48"/>
      <c r="P121" s="48"/>
      <c r="Q121" s="48"/>
      <c r="R121" s="48"/>
      <c r="S121" s="48"/>
      <c r="T121" s="96"/>
      <c r="AT121" s="25" t="s">
        <v>171</v>
      </c>
      <c r="AU121" s="25" t="s">
        <v>80</v>
      </c>
    </row>
    <row r="122" spans="2:65" s="1" customFormat="1" ht="25.5" customHeight="1">
      <c r="B122" s="47"/>
      <c r="C122" s="236" t="s">
        <v>258</v>
      </c>
      <c r="D122" s="236" t="s">
        <v>161</v>
      </c>
      <c r="E122" s="237" t="s">
        <v>489</v>
      </c>
      <c r="F122" s="238" t="s">
        <v>490</v>
      </c>
      <c r="G122" s="239" t="s">
        <v>175</v>
      </c>
      <c r="H122" s="240">
        <v>0.379</v>
      </c>
      <c r="I122" s="241"/>
      <c r="J122" s="242">
        <f>ROUND(I122*H122,2)</f>
        <v>0</v>
      </c>
      <c r="K122" s="238" t="s">
        <v>165</v>
      </c>
      <c r="L122" s="73"/>
      <c r="M122" s="243" t="s">
        <v>21</v>
      </c>
      <c r="N122" s="244" t="s">
        <v>42</v>
      </c>
      <c r="O122" s="48"/>
      <c r="P122" s="245">
        <f>O122*H122</f>
        <v>0</v>
      </c>
      <c r="Q122" s="245">
        <v>0</v>
      </c>
      <c r="R122" s="245">
        <f>Q122*H122</f>
        <v>0</v>
      </c>
      <c r="S122" s="245">
        <v>0</v>
      </c>
      <c r="T122" s="246">
        <f>S122*H122</f>
        <v>0</v>
      </c>
      <c r="AR122" s="25" t="s">
        <v>166</v>
      </c>
      <c r="AT122" s="25" t="s">
        <v>161</v>
      </c>
      <c r="AU122" s="25" t="s">
        <v>80</v>
      </c>
      <c r="AY122" s="25" t="s">
        <v>158</v>
      </c>
      <c r="BE122" s="247">
        <f>IF(N122="základní",J122,0)</f>
        <v>0</v>
      </c>
      <c r="BF122" s="247">
        <f>IF(N122="snížená",J122,0)</f>
        <v>0</v>
      </c>
      <c r="BG122" s="247">
        <f>IF(N122="zákl. přenesená",J122,0)</f>
        <v>0</v>
      </c>
      <c r="BH122" s="247">
        <f>IF(N122="sníž. přenesená",J122,0)</f>
        <v>0</v>
      </c>
      <c r="BI122" s="247">
        <f>IF(N122="nulová",J122,0)</f>
        <v>0</v>
      </c>
      <c r="BJ122" s="25" t="s">
        <v>78</v>
      </c>
      <c r="BK122" s="247">
        <f>ROUND(I122*H122,2)</f>
        <v>0</v>
      </c>
      <c r="BL122" s="25" t="s">
        <v>166</v>
      </c>
      <c r="BM122" s="25" t="s">
        <v>1524</v>
      </c>
    </row>
    <row r="123" spans="2:47" s="1" customFormat="1" ht="13.5">
      <c r="B123" s="47"/>
      <c r="C123" s="75"/>
      <c r="D123" s="248" t="s">
        <v>171</v>
      </c>
      <c r="E123" s="75"/>
      <c r="F123" s="249" t="s">
        <v>492</v>
      </c>
      <c r="G123" s="75"/>
      <c r="H123" s="75"/>
      <c r="I123" s="204"/>
      <c r="J123" s="75"/>
      <c r="K123" s="75"/>
      <c r="L123" s="73"/>
      <c r="M123" s="250"/>
      <c r="N123" s="48"/>
      <c r="O123" s="48"/>
      <c r="P123" s="48"/>
      <c r="Q123" s="48"/>
      <c r="R123" s="48"/>
      <c r="S123" s="48"/>
      <c r="T123" s="96"/>
      <c r="AT123" s="25" t="s">
        <v>171</v>
      </c>
      <c r="AU123" s="25" t="s">
        <v>80</v>
      </c>
    </row>
    <row r="124" spans="2:65" s="1" customFormat="1" ht="25.5" customHeight="1">
      <c r="B124" s="47"/>
      <c r="C124" s="236" t="s">
        <v>303</v>
      </c>
      <c r="D124" s="236" t="s">
        <v>161</v>
      </c>
      <c r="E124" s="237" t="s">
        <v>504</v>
      </c>
      <c r="F124" s="238" t="s">
        <v>505</v>
      </c>
      <c r="G124" s="239" t="s">
        <v>175</v>
      </c>
      <c r="H124" s="240">
        <v>0.379</v>
      </c>
      <c r="I124" s="241"/>
      <c r="J124" s="242">
        <f>ROUND(I124*H124,2)</f>
        <v>0</v>
      </c>
      <c r="K124" s="238" t="s">
        <v>165</v>
      </c>
      <c r="L124" s="73"/>
      <c r="M124" s="243" t="s">
        <v>21</v>
      </c>
      <c r="N124" s="244" t="s">
        <v>42</v>
      </c>
      <c r="O124" s="48"/>
      <c r="P124" s="245">
        <f>O124*H124</f>
        <v>0</v>
      </c>
      <c r="Q124" s="245">
        <v>0</v>
      </c>
      <c r="R124" s="245">
        <f>Q124*H124</f>
        <v>0</v>
      </c>
      <c r="S124" s="245">
        <v>0</v>
      </c>
      <c r="T124" s="246">
        <f>S124*H124</f>
        <v>0</v>
      </c>
      <c r="AR124" s="25" t="s">
        <v>166</v>
      </c>
      <c r="AT124" s="25" t="s">
        <v>161</v>
      </c>
      <c r="AU124" s="25" t="s">
        <v>80</v>
      </c>
      <c r="AY124" s="25" t="s">
        <v>158</v>
      </c>
      <c r="BE124" s="247">
        <f>IF(N124="základní",J124,0)</f>
        <v>0</v>
      </c>
      <c r="BF124" s="247">
        <f>IF(N124="snížená",J124,0)</f>
        <v>0</v>
      </c>
      <c r="BG124" s="247">
        <f>IF(N124="zákl. přenesená",J124,0)</f>
        <v>0</v>
      </c>
      <c r="BH124" s="247">
        <f>IF(N124="sníž. přenesená",J124,0)</f>
        <v>0</v>
      </c>
      <c r="BI124" s="247">
        <f>IF(N124="nulová",J124,0)</f>
        <v>0</v>
      </c>
      <c r="BJ124" s="25" t="s">
        <v>78</v>
      </c>
      <c r="BK124" s="247">
        <f>ROUND(I124*H124,2)</f>
        <v>0</v>
      </c>
      <c r="BL124" s="25" t="s">
        <v>166</v>
      </c>
      <c r="BM124" s="25" t="s">
        <v>1525</v>
      </c>
    </row>
    <row r="125" spans="2:47" s="1" customFormat="1" ht="13.5">
      <c r="B125" s="47"/>
      <c r="C125" s="75"/>
      <c r="D125" s="248" t="s">
        <v>171</v>
      </c>
      <c r="E125" s="75"/>
      <c r="F125" s="249" t="s">
        <v>507</v>
      </c>
      <c r="G125" s="75"/>
      <c r="H125" s="75"/>
      <c r="I125" s="204"/>
      <c r="J125" s="75"/>
      <c r="K125" s="75"/>
      <c r="L125" s="73"/>
      <c r="M125" s="250"/>
      <c r="N125" s="48"/>
      <c r="O125" s="48"/>
      <c r="P125" s="48"/>
      <c r="Q125" s="48"/>
      <c r="R125" s="48"/>
      <c r="S125" s="48"/>
      <c r="T125" s="96"/>
      <c r="AT125" s="25" t="s">
        <v>171</v>
      </c>
      <c r="AU125" s="25" t="s">
        <v>80</v>
      </c>
    </row>
    <row r="126" spans="2:65" s="1" customFormat="1" ht="25.5" customHeight="1">
      <c r="B126" s="47"/>
      <c r="C126" s="236" t="s">
        <v>308</v>
      </c>
      <c r="D126" s="236" t="s">
        <v>161</v>
      </c>
      <c r="E126" s="237" t="s">
        <v>509</v>
      </c>
      <c r="F126" s="238" t="s">
        <v>510</v>
      </c>
      <c r="G126" s="239" t="s">
        <v>175</v>
      </c>
      <c r="H126" s="240">
        <v>5.306</v>
      </c>
      <c r="I126" s="241"/>
      <c r="J126" s="242">
        <f>ROUND(I126*H126,2)</f>
        <v>0</v>
      </c>
      <c r="K126" s="238" t="s">
        <v>165</v>
      </c>
      <c r="L126" s="73"/>
      <c r="M126" s="243" t="s">
        <v>21</v>
      </c>
      <c r="N126" s="244" t="s">
        <v>42</v>
      </c>
      <c r="O126" s="48"/>
      <c r="P126" s="245">
        <f>O126*H126</f>
        <v>0</v>
      </c>
      <c r="Q126" s="245">
        <v>0</v>
      </c>
      <c r="R126" s="245">
        <f>Q126*H126</f>
        <v>0</v>
      </c>
      <c r="S126" s="245">
        <v>0</v>
      </c>
      <c r="T126" s="246">
        <f>S126*H126</f>
        <v>0</v>
      </c>
      <c r="AR126" s="25" t="s">
        <v>166</v>
      </c>
      <c r="AT126" s="25" t="s">
        <v>161</v>
      </c>
      <c r="AU126" s="25" t="s">
        <v>80</v>
      </c>
      <c r="AY126" s="25" t="s">
        <v>158</v>
      </c>
      <c r="BE126" s="247">
        <f>IF(N126="základní",J126,0)</f>
        <v>0</v>
      </c>
      <c r="BF126" s="247">
        <f>IF(N126="snížená",J126,0)</f>
        <v>0</v>
      </c>
      <c r="BG126" s="247">
        <f>IF(N126="zákl. přenesená",J126,0)</f>
        <v>0</v>
      </c>
      <c r="BH126" s="247">
        <f>IF(N126="sníž. přenesená",J126,0)</f>
        <v>0</v>
      </c>
      <c r="BI126" s="247">
        <f>IF(N126="nulová",J126,0)</f>
        <v>0</v>
      </c>
      <c r="BJ126" s="25" t="s">
        <v>78</v>
      </c>
      <c r="BK126" s="247">
        <f>ROUND(I126*H126,2)</f>
        <v>0</v>
      </c>
      <c r="BL126" s="25" t="s">
        <v>166</v>
      </c>
      <c r="BM126" s="25" t="s">
        <v>1526</v>
      </c>
    </row>
    <row r="127" spans="2:47" s="1" customFormat="1" ht="13.5">
      <c r="B127" s="47"/>
      <c r="C127" s="75"/>
      <c r="D127" s="248" t="s">
        <v>171</v>
      </c>
      <c r="E127" s="75"/>
      <c r="F127" s="249" t="s">
        <v>507</v>
      </c>
      <c r="G127" s="75"/>
      <c r="H127" s="75"/>
      <c r="I127" s="204"/>
      <c r="J127" s="75"/>
      <c r="K127" s="75"/>
      <c r="L127" s="73"/>
      <c r="M127" s="250"/>
      <c r="N127" s="48"/>
      <c r="O127" s="48"/>
      <c r="P127" s="48"/>
      <c r="Q127" s="48"/>
      <c r="R127" s="48"/>
      <c r="S127" s="48"/>
      <c r="T127" s="96"/>
      <c r="AT127" s="25" t="s">
        <v>171</v>
      </c>
      <c r="AU127" s="25" t="s">
        <v>80</v>
      </c>
    </row>
    <row r="128" spans="2:51" s="13" customFormat="1" ht="13.5">
      <c r="B128" s="261"/>
      <c r="C128" s="262"/>
      <c r="D128" s="248" t="s">
        <v>178</v>
      </c>
      <c r="E128" s="262"/>
      <c r="F128" s="264" t="s">
        <v>1527</v>
      </c>
      <c r="G128" s="262"/>
      <c r="H128" s="265">
        <v>5.306</v>
      </c>
      <c r="I128" s="266"/>
      <c r="J128" s="262"/>
      <c r="K128" s="262"/>
      <c r="L128" s="267"/>
      <c r="M128" s="268"/>
      <c r="N128" s="269"/>
      <c r="O128" s="269"/>
      <c r="P128" s="269"/>
      <c r="Q128" s="269"/>
      <c r="R128" s="269"/>
      <c r="S128" s="269"/>
      <c r="T128" s="270"/>
      <c r="AT128" s="271" t="s">
        <v>178</v>
      </c>
      <c r="AU128" s="271" t="s">
        <v>80</v>
      </c>
      <c r="AV128" s="13" t="s">
        <v>80</v>
      </c>
      <c r="AW128" s="13" t="s">
        <v>6</v>
      </c>
      <c r="AX128" s="13" t="s">
        <v>78</v>
      </c>
      <c r="AY128" s="271" t="s">
        <v>158</v>
      </c>
    </row>
    <row r="129" spans="2:65" s="1" customFormat="1" ht="16.5" customHeight="1">
      <c r="B129" s="47"/>
      <c r="C129" s="236" t="s">
        <v>315</v>
      </c>
      <c r="D129" s="236" t="s">
        <v>161</v>
      </c>
      <c r="E129" s="237" t="s">
        <v>514</v>
      </c>
      <c r="F129" s="238" t="s">
        <v>515</v>
      </c>
      <c r="G129" s="239" t="s">
        <v>175</v>
      </c>
      <c r="H129" s="240">
        <v>0.379</v>
      </c>
      <c r="I129" s="241"/>
      <c r="J129" s="242">
        <f>ROUND(I129*H129,2)</f>
        <v>0</v>
      </c>
      <c r="K129" s="238" t="s">
        <v>165</v>
      </c>
      <c r="L129" s="73"/>
      <c r="M129" s="243" t="s">
        <v>21</v>
      </c>
      <c r="N129" s="244" t="s">
        <v>42</v>
      </c>
      <c r="O129" s="48"/>
      <c r="P129" s="245">
        <f>O129*H129</f>
        <v>0</v>
      </c>
      <c r="Q129" s="245">
        <v>0</v>
      </c>
      <c r="R129" s="245">
        <f>Q129*H129</f>
        <v>0</v>
      </c>
      <c r="S129" s="245">
        <v>0</v>
      </c>
      <c r="T129" s="246">
        <f>S129*H129</f>
        <v>0</v>
      </c>
      <c r="AR129" s="25" t="s">
        <v>166</v>
      </c>
      <c r="AT129" s="25" t="s">
        <v>161</v>
      </c>
      <c r="AU129" s="25" t="s">
        <v>80</v>
      </c>
      <c r="AY129" s="25" t="s">
        <v>158</v>
      </c>
      <c r="BE129" s="247">
        <f>IF(N129="základní",J129,0)</f>
        <v>0</v>
      </c>
      <c r="BF129" s="247">
        <f>IF(N129="snížená",J129,0)</f>
        <v>0</v>
      </c>
      <c r="BG129" s="247">
        <f>IF(N129="zákl. přenesená",J129,0)</f>
        <v>0</v>
      </c>
      <c r="BH129" s="247">
        <f>IF(N129="sníž. přenesená",J129,0)</f>
        <v>0</v>
      </c>
      <c r="BI129" s="247">
        <f>IF(N129="nulová",J129,0)</f>
        <v>0</v>
      </c>
      <c r="BJ129" s="25" t="s">
        <v>78</v>
      </c>
      <c r="BK129" s="247">
        <f>ROUND(I129*H129,2)</f>
        <v>0</v>
      </c>
      <c r="BL129" s="25" t="s">
        <v>166</v>
      </c>
      <c r="BM129" s="25" t="s">
        <v>1528</v>
      </c>
    </row>
    <row r="130" spans="2:47" s="1" customFormat="1" ht="13.5">
      <c r="B130" s="47"/>
      <c r="C130" s="75"/>
      <c r="D130" s="248" t="s">
        <v>171</v>
      </c>
      <c r="E130" s="75"/>
      <c r="F130" s="249" t="s">
        <v>517</v>
      </c>
      <c r="G130" s="75"/>
      <c r="H130" s="75"/>
      <c r="I130" s="204"/>
      <c r="J130" s="75"/>
      <c r="K130" s="75"/>
      <c r="L130" s="73"/>
      <c r="M130" s="250"/>
      <c r="N130" s="48"/>
      <c r="O130" s="48"/>
      <c r="P130" s="48"/>
      <c r="Q130" s="48"/>
      <c r="R130" s="48"/>
      <c r="S130" s="48"/>
      <c r="T130" s="96"/>
      <c r="AT130" s="25" t="s">
        <v>171</v>
      </c>
      <c r="AU130" s="25" t="s">
        <v>80</v>
      </c>
    </row>
    <row r="131" spans="2:63" s="11" customFormat="1" ht="29.85" customHeight="1">
      <c r="B131" s="220"/>
      <c r="C131" s="221"/>
      <c r="D131" s="222" t="s">
        <v>70</v>
      </c>
      <c r="E131" s="234" t="s">
        <v>518</v>
      </c>
      <c r="F131" s="234" t="s">
        <v>519</v>
      </c>
      <c r="G131" s="221"/>
      <c r="H131" s="221"/>
      <c r="I131" s="224"/>
      <c r="J131" s="235">
        <f>BK131</f>
        <v>0</v>
      </c>
      <c r="K131" s="221"/>
      <c r="L131" s="226"/>
      <c r="M131" s="227"/>
      <c r="N131" s="228"/>
      <c r="O131" s="228"/>
      <c r="P131" s="229">
        <f>SUM(P132:P133)</f>
        <v>0</v>
      </c>
      <c r="Q131" s="228"/>
      <c r="R131" s="229">
        <f>SUM(R132:R133)</f>
        <v>0</v>
      </c>
      <c r="S131" s="228"/>
      <c r="T131" s="230">
        <f>SUM(T132:T133)</f>
        <v>0</v>
      </c>
      <c r="AR131" s="231" t="s">
        <v>78</v>
      </c>
      <c r="AT131" s="232" t="s">
        <v>70</v>
      </c>
      <c r="AU131" s="232" t="s">
        <v>78</v>
      </c>
      <c r="AY131" s="231" t="s">
        <v>158</v>
      </c>
      <c r="BK131" s="233">
        <f>SUM(BK132:BK133)</f>
        <v>0</v>
      </c>
    </row>
    <row r="132" spans="2:65" s="1" customFormat="1" ht="16.5" customHeight="1">
      <c r="B132" s="47"/>
      <c r="C132" s="236" t="s">
        <v>10</v>
      </c>
      <c r="D132" s="236" t="s">
        <v>161</v>
      </c>
      <c r="E132" s="237" t="s">
        <v>521</v>
      </c>
      <c r="F132" s="238" t="s">
        <v>522</v>
      </c>
      <c r="G132" s="239" t="s">
        <v>175</v>
      </c>
      <c r="H132" s="240">
        <v>0.26</v>
      </c>
      <c r="I132" s="241"/>
      <c r="J132" s="242">
        <f>ROUND(I132*H132,2)</f>
        <v>0</v>
      </c>
      <c r="K132" s="238" t="s">
        <v>165</v>
      </c>
      <c r="L132" s="73"/>
      <c r="M132" s="243" t="s">
        <v>21</v>
      </c>
      <c r="N132" s="244" t="s">
        <v>42</v>
      </c>
      <c r="O132" s="48"/>
      <c r="P132" s="245">
        <f>O132*H132</f>
        <v>0</v>
      </c>
      <c r="Q132" s="245">
        <v>0</v>
      </c>
      <c r="R132" s="245">
        <f>Q132*H132</f>
        <v>0</v>
      </c>
      <c r="S132" s="245">
        <v>0</v>
      </c>
      <c r="T132" s="246">
        <f>S132*H132</f>
        <v>0</v>
      </c>
      <c r="AR132" s="25" t="s">
        <v>166</v>
      </c>
      <c r="AT132" s="25" t="s">
        <v>161</v>
      </c>
      <c r="AU132" s="25" t="s">
        <v>80</v>
      </c>
      <c r="AY132" s="25" t="s">
        <v>158</v>
      </c>
      <c r="BE132" s="247">
        <f>IF(N132="základní",J132,0)</f>
        <v>0</v>
      </c>
      <c r="BF132" s="247">
        <f>IF(N132="snížená",J132,0)</f>
        <v>0</v>
      </c>
      <c r="BG132" s="247">
        <f>IF(N132="zákl. přenesená",J132,0)</f>
        <v>0</v>
      </c>
      <c r="BH132" s="247">
        <f>IF(N132="sníž. přenesená",J132,0)</f>
        <v>0</v>
      </c>
      <c r="BI132" s="247">
        <f>IF(N132="nulová",J132,0)</f>
        <v>0</v>
      </c>
      <c r="BJ132" s="25" t="s">
        <v>78</v>
      </c>
      <c r="BK132" s="247">
        <f>ROUND(I132*H132,2)</f>
        <v>0</v>
      </c>
      <c r="BL132" s="25" t="s">
        <v>166</v>
      </c>
      <c r="BM132" s="25" t="s">
        <v>1529</v>
      </c>
    </row>
    <row r="133" spans="2:47" s="1" customFormat="1" ht="13.5">
      <c r="B133" s="47"/>
      <c r="C133" s="75"/>
      <c r="D133" s="248" t="s">
        <v>171</v>
      </c>
      <c r="E133" s="75"/>
      <c r="F133" s="249" t="s">
        <v>524</v>
      </c>
      <c r="G133" s="75"/>
      <c r="H133" s="75"/>
      <c r="I133" s="204"/>
      <c r="J133" s="75"/>
      <c r="K133" s="75"/>
      <c r="L133" s="73"/>
      <c r="M133" s="250"/>
      <c r="N133" s="48"/>
      <c r="O133" s="48"/>
      <c r="P133" s="48"/>
      <c r="Q133" s="48"/>
      <c r="R133" s="48"/>
      <c r="S133" s="48"/>
      <c r="T133" s="96"/>
      <c r="AT133" s="25" t="s">
        <v>171</v>
      </c>
      <c r="AU133" s="25" t="s">
        <v>80</v>
      </c>
    </row>
    <row r="134" spans="2:63" s="11" customFormat="1" ht="37.4" customHeight="1">
      <c r="B134" s="220"/>
      <c r="C134" s="221"/>
      <c r="D134" s="222" t="s">
        <v>70</v>
      </c>
      <c r="E134" s="223" t="s">
        <v>525</v>
      </c>
      <c r="F134" s="223" t="s">
        <v>526</v>
      </c>
      <c r="G134" s="221"/>
      <c r="H134" s="221"/>
      <c r="I134" s="224"/>
      <c r="J134" s="225">
        <f>BK134</f>
        <v>0</v>
      </c>
      <c r="K134" s="221"/>
      <c r="L134" s="226"/>
      <c r="M134" s="227"/>
      <c r="N134" s="228"/>
      <c r="O134" s="228"/>
      <c r="P134" s="229">
        <f>P135+P150+P155+P166+P182</f>
        <v>0</v>
      </c>
      <c r="Q134" s="228"/>
      <c r="R134" s="229">
        <f>R135+R150+R155+R166+R182</f>
        <v>0.4590345</v>
      </c>
      <c r="S134" s="228"/>
      <c r="T134" s="230">
        <f>T135+T150+T155+T166+T182</f>
        <v>0.18142200000000003</v>
      </c>
      <c r="AR134" s="231" t="s">
        <v>80</v>
      </c>
      <c r="AT134" s="232" t="s">
        <v>70</v>
      </c>
      <c r="AU134" s="232" t="s">
        <v>71</v>
      </c>
      <c r="AY134" s="231" t="s">
        <v>158</v>
      </c>
      <c r="BK134" s="233">
        <f>BK135+BK150+BK155+BK166+BK182</f>
        <v>0</v>
      </c>
    </row>
    <row r="135" spans="2:63" s="11" customFormat="1" ht="19.9" customHeight="1">
      <c r="B135" s="220"/>
      <c r="C135" s="221"/>
      <c r="D135" s="222" t="s">
        <v>70</v>
      </c>
      <c r="E135" s="234" t="s">
        <v>568</v>
      </c>
      <c r="F135" s="234" t="s">
        <v>569</v>
      </c>
      <c r="G135" s="221"/>
      <c r="H135" s="221"/>
      <c r="I135" s="224"/>
      <c r="J135" s="235">
        <f>BK135</f>
        <v>0</v>
      </c>
      <c r="K135" s="221"/>
      <c r="L135" s="226"/>
      <c r="M135" s="227"/>
      <c r="N135" s="228"/>
      <c r="O135" s="228"/>
      <c r="P135" s="229">
        <f>SUM(P136:P149)</f>
        <v>0</v>
      </c>
      <c r="Q135" s="228"/>
      <c r="R135" s="229">
        <f>SUM(R136:R149)</f>
        <v>0.2711329</v>
      </c>
      <c r="S135" s="228"/>
      <c r="T135" s="230">
        <f>SUM(T136:T149)</f>
        <v>0</v>
      </c>
      <c r="AR135" s="231" t="s">
        <v>80</v>
      </c>
      <c r="AT135" s="232" t="s">
        <v>70</v>
      </c>
      <c r="AU135" s="232" t="s">
        <v>78</v>
      </c>
      <c r="AY135" s="231" t="s">
        <v>158</v>
      </c>
      <c r="BK135" s="233">
        <f>SUM(BK136:BK149)</f>
        <v>0</v>
      </c>
    </row>
    <row r="136" spans="2:65" s="1" customFormat="1" ht="25.5" customHeight="1">
      <c r="B136" s="47"/>
      <c r="C136" s="236" t="s">
        <v>341</v>
      </c>
      <c r="D136" s="236" t="s">
        <v>161</v>
      </c>
      <c r="E136" s="237" t="s">
        <v>1530</v>
      </c>
      <c r="F136" s="238" t="s">
        <v>1531</v>
      </c>
      <c r="G136" s="239" t="s">
        <v>184</v>
      </c>
      <c r="H136" s="240">
        <v>10</v>
      </c>
      <c r="I136" s="241"/>
      <c r="J136" s="242">
        <f>ROUND(I136*H136,2)</f>
        <v>0</v>
      </c>
      <c r="K136" s="238" t="s">
        <v>21</v>
      </c>
      <c r="L136" s="73"/>
      <c r="M136" s="243" t="s">
        <v>21</v>
      </c>
      <c r="N136" s="244" t="s">
        <v>42</v>
      </c>
      <c r="O136" s="48"/>
      <c r="P136" s="245">
        <f>O136*H136</f>
        <v>0</v>
      </c>
      <c r="Q136" s="245">
        <v>0</v>
      </c>
      <c r="R136" s="245">
        <f>Q136*H136</f>
        <v>0</v>
      </c>
      <c r="S136" s="245">
        <v>0</v>
      </c>
      <c r="T136" s="246">
        <f>S136*H136</f>
        <v>0</v>
      </c>
      <c r="AR136" s="25" t="s">
        <v>341</v>
      </c>
      <c r="AT136" s="25" t="s">
        <v>161</v>
      </c>
      <c r="AU136" s="25" t="s">
        <v>80</v>
      </c>
      <c r="AY136" s="25" t="s">
        <v>158</v>
      </c>
      <c r="BE136" s="247">
        <f>IF(N136="základní",J136,0)</f>
        <v>0</v>
      </c>
      <c r="BF136" s="247">
        <f>IF(N136="snížená",J136,0)</f>
        <v>0</v>
      </c>
      <c r="BG136" s="247">
        <f>IF(N136="zákl. přenesená",J136,0)</f>
        <v>0</v>
      </c>
      <c r="BH136" s="247">
        <f>IF(N136="sníž. přenesená",J136,0)</f>
        <v>0</v>
      </c>
      <c r="BI136" s="247">
        <f>IF(N136="nulová",J136,0)</f>
        <v>0</v>
      </c>
      <c r="BJ136" s="25" t="s">
        <v>78</v>
      </c>
      <c r="BK136" s="247">
        <f>ROUND(I136*H136,2)</f>
        <v>0</v>
      </c>
      <c r="BL136" s="25" t="s">
        <v>341</v>
      </c>
      <c r="BM136" s="25" t="s">
        <v>1532</v>
      </c>
    </row>
    <row r="137" spans="2:65" s="1" customFormat="1" ht="25.5" customHeight="1">
      <c r="B137" s="47"/>
      <c r="C137" s="236" t="s">
        <v>348</v>
      </c>
      <c r="D137" s="236" t="s">
        <v>161</v>
      </c>
      <c r="E137" s="237" t="s">
        <v>1533</v>
      </c>
      <c r="F137" s="238" t="s">
        <v>1534</v>
      </c>
      <c r="G137" s="239" t="s">
        <v>184</v>
      </c>
      <c r="H137" s="240">
        <v>6.038</v>
      </c>
      <c r="I137" s="241"/>
      <c r="J137" s="242">
        <f>ROUND(I137*H137,2)</f>
        <v>0</v>
      </c>
      <c r="K137" s="238" t="s">
        <v>165</v>
      </c>
      <c r="L137" s="73"/>
      <c r="M137" s="243" t="s">
        <v>21</v>
      </c>
      <c r="N137" s="244" t="s">
        <v>42</v>
      </c>
      <c r="O137" s="48"/>
      <c r="P137" s="245">
        <f>O137*H137</f>
        <v>0</v>
      </c>
      <c r="Q137" s="245">
        <v>0.0441</v>
      </c>
      <c r="R137" s="245">
        <f>Q137*H137</f>
        <v>0.2662758</v>
      </c>
      <c r="S137" s="245">
        <v>0</v>
      </c>
      <c r="T137" s="246">
        <f>S137*H137</f>
        <v>0</v>
      </c>
      <c r="AR137" s="25" t="s">
        <v>341</v>
      </c>
      <c r="AT137" s="25" t="s">
        <v>161</v>
      </c>
      <c r="AU137" s="25" t="s">
        <v>80</v>
      </c>
      <c r="AY137" s="25" t="s">
        <v>158</v>
      </c>
      <c r="BE137" s="247">
        <f>IF(N137="základní",J137,0)</f>
        <v>0</v>
      </c>
      <c r="BF137" s="247">
        <f>IF(N137="snížená",J137,0)</f>
        <v>0</v>
      </c>
      <c r="BG137" s="247">
        <f>IF(N137="zákl. přenesená",J137,0)</f>
        <v>0</v>
      </c>
      <c r="BH137" s="247">
        <f>IF(N137="sníž. přenesená",J137,0)</f>
        <v>0</v>
      </c>
      <c r="BI137" s="247">
        <f>IF(N137="nulová",J137,0)</f>
        <v>0</v>
      </c>
      <c r="BJ137" s="25" t="s">
        <v>78</v>
      </c>
      <c r="BK137" s="247">
        <f>ROUND(I137*H137,2)</f>
        <v>0</v>
      </c>
      <c r="BL137" s="25" t="s">
        <v>341</v>
      </c>
      <c r="BM137" s="25" t="s">
        <v>1535</v>
      </c>
    </row>
    <row r="138" spans="2:47" s="1" customFormat="1" ht="13.5">
      <c r="B138" s="47"/>
      <c r="C138" s="75"/>
      <c r="D138" s="248" t="s">
        <v>171</v>
      </c>
      <c r="E138" s="75"/>
      <c r="F138" s="249" t="s">
        <v>574</v>
      </c>
      <c r="G138" s="75"/>
      <c r="H138" s="75"/>
      <c r="I138" s="204"/>
      <c r="J138" s="75"/>
      <c r="K138" s="75"/>
      <c r="L138" s="73"/>
      <c r="M138" s="250"/>
      <c r="N138" s="48"/>
      <c r="O138" s="48"/>
      <c r="P138" s="48"/>
      <c r="Q138" s="48"/>
      <c r="R138" s="48"/>
      <c r="S138" s="48"/>
      <c r="T138" s="96"/>
      <c r="AT138" s="25" t="s">
        <v>171</v>
      </c>
      <c r="AU138" s="25" t="s">
        <v>80</v>
      </c>
    </row>
    <row r="139" spans="2:51" s="13" customFormat="1" ht="13.5">
      <c r="B139" s="261"/>
      <c r="C139" s="262"/>
      <c r="D139" s="248" t="s">
        <v>178</v>
      </c>
      <c r="E139" s="263" t="s">
        <v>21</v>
      </c>
      <c r="F139" s="264" t="s">
        <v>1536</v>
      </c>
      <c r="G139" s="262"/>
      <c r="H139" s="265">
        <v>5.003</v>
      </c>
      <c r="I139" s="266"/>
      <c r="J139" s="262"/>
      <c r="K139" s="262"/>
      <c r="L139" s="267"/>
      <c r="M139" s="268"/>
      <c r="N139" s="269"/>
      <c r="O139" s="269"/>
      <c r="P139" s="269"/>
      <c r="Q139" s="269"/>
      <c r="R139" s="269"/>
      <c r="S139" s="269"/>
      <c r="T139" s="270"/>
      <c r="AT139" s="271" t="s">
        <v>178</v>
      </c>
      <c r="AU139" s="271" t="s">
        <v>80</v>
      </c>
      <c r="AV139" s="13" t="s">
        <v>80</v>
      </c>
      <c r="AW139" s="13" t="s">
        <v>35</v>
      </c>
      <c r="AX139" s="13" t="s">
        <v>71</v>
      </c>
      <c r="AY139" s="271" t="s">
        <v>158</v>
      </c>
    </row>
    <row r="140" spans="2:51" s="13" customFormat="1" ht="13.5">
      <c r="B140" s="261"/>
      <c r="C140" s="262"/>
      <c r="D140" s="248" t="s">
        <v>178</v>
      </c>
      <c r="E140" s="263" t="s">
        <v>21</v>
      </c>
      <c r="F140" s="264" t="s">
        <v>1537</v>
      </c>
      <c r="G140" s="262"/>
      <c r="H140" s="265">
        <v>1.035</v>
      </c>
      <c r="I140" s="266"/>
      <c r="J140" s="262"/>
      <c r="K140" s="262"/>
      <c r="L140" s="267"/>
      <c r="M140" s="268"/>
      <c r="N140" s="269"/>
      <c r="O140" s="269"/>
      <c r="P140" s="269"/>
      <c r="Q140" s="269"/>
      <c r="R140" s="269"/>
      <c r="S140" s="269"/>
      <c r="T140" s="270"/>
      <c r="AT140" s="271" t="s">
        <v>178</v>
      </c>
      <c r="AU140" s="271" t="s">
        <v>80</v>
      </c>
      <c r="AV140" s="13" t="s">
        <v>80</v>
      </c>
      <c r="AW140" s="13" t="s">
        <v>35</v>
      </c>
      <c r="AX140" s="13" t="s">
        <v>71</v>
      </c>
      <c r="AY140" s="271" t="s">
        <v>158</v>
      </c>
    </row>
    <row r="141" spans="2:51" s="14" customFormat="1" ht="13.5">
      <c r="B141" s="272"/>
      <c r="C141" s="273"/>
      <c r="D141" s="248" t="s">
        <v>178</v>
      </c>
      <c r="E141" s="274" t="s">
        <v>21</v>
      </c>
      <c r="F141" s="275" t="s">
        <v>189</v>
      </c>
      <c r="G141" s="273"/>
      <c r="H141" s="276">
        <v>6.038</v>
      </c>
      <c r="I141" s="277"/>
      <c r="J141" s="273"/>
      <c r="K141" s="273"/>
      <c r="L141" s="278"/>
      <c r="M141" s="279"/>
      <c r="N141" s="280"/>
      <c r="O141" s="280"/>
      <c r="P141" s="280"/>
      <c r="Q141" s="280"/>
      <c r="R141" s="280"/>
      <c r="S141" s="280"/>
      <c r="T141" s="281"/>
      <c r="AT141" s="282" t="s">
        <v>178</v>
      </c>
      <c r="AU141" s="282" t="s">
        <v>80</v>
      </c>
      <c r="AV141" s="14" t="s">
        <v>166</v>
      </c>
      <c r="AW141" s="14" t="s">
        <v>35</v>
      </c>
      <c r="AX141" s="14" t="s">
        <v>78</v>
      </c>
      <c r="AY141" s="282" t="s">
        <v>158</v>
      </c>
    </row>
    <row r="142" spans="2:65" s="1" customFormat="1" ht="16.5" customHeight="1">
      <c r="B142" s="47"/>
      <c r="C142" s="236" t="s">
        <v>354</v>
      </c>
      <c r="D142" s="236" t="s">
        <v>161</v>
      </c>
      <c r="E142" s="237" t="s">
        <v>1538</v>
      </c>
      <c r="F142" s="238" t="s">
        <v>1539</v>
      </c>
      <c r="G142" s="239" t="s">
        <v>193</v>
      </c>
      <c r="H142" s="240">
        <v>3.45</v>
      </c>
      <c r="I142" s="241"/>
      <c r="J142" s="242">
        <f>ROUND(I142*H142,2)</f>
        <v>0</v>
      </c>
      <c r="K142" s="238" t="s">
        <v>165</v>
      </c>
      <c r="L142" s="73"/>
      <c r="M142" s="243" t="s">
        <v>21</v>
      </c>
      <c r="N142" s="244" t="s">
        <v>42</v>
      </c>
      <c r="O142" s="48"/>
      <c r="P142" s="245">
        <f>O142*H142</f>
        <v>0</v>
      </c>
      <c r="Q142" s="245">
        <v>0.00091</v>
      </c>
      <c r="R142" s="245">
        <f>Q142*H142</f>
        <v>0.0031395000000000004</v>
      </c>
      <c r="S142" s="245">
        <v>0</v>
      </c>
      <c r="T142" s="246">
        <f>S142*H142</f>
        <v>0</v>
      </c>
      <c r="AR142" s="25" t="s">
        <v>341</v>
      </c>
      <c r="AT142" s="25" t="s">
        <v>161</v>
      </c>
      <c r="AU142" s="25" t="s">
        <v>80</v>
      </c>
      <c r="AY142" s="25" t="s">
        <v>158</v>
      </c>
      <c r="BE142" s="247">
        <f>IF(N142="základní",J142,0)</f>
        <v>0</v>
      </c>
      <c r="BF142" s="247">
        <f>IF(N142="snížená",J142,0)</f>
        <v>0</v>
      </c>
      <c r="BG142" s="247">
        <f>IF(N142="zákl. přenesená",J142,0)</f>
        <v>0</v>
      </c>
      <c r="BH142" s="247">
        <f>IF(N142="sníž. přenesená",J142,0)</f>
        <v>0</v>
      </c>
      <c r="BI142" s="247">
        <f>IF(N142="nulová",J142,0)</f>
        <v>0</v>
      </c>
      <c r="BJ142" s="25" t="s">
        <v>78</v>
      </c>
      <c r="BK142" s="247">
        <f>ROUND(I142*H142,2)</f>
        <v>0</v>
      </c>
      <c r="BL142" s="25" t="s">
        <v>341</v>
      </c>
      <c r="BM142" s="25" t="s">
        <v>1540</v>
      </c>
    </row>
    <row r="143" spans="2:47" s="1" customFormat="1" ht="13.5">
      <c r="B143" s="47"/>
      <c r="C143" s="75"/>
      <c r="D143" s="248" t="s">
        <v>171</v>
      </c>
      <c r="E143" s="75"/>
      <c r="F143" s="249" t="s">
        <v>574</v>
      </c>
      <c r="G143" s="75"/>
      <c r="H143" s="75"/>
      <c r="I143" s="204"/>
      <c r="J143" s="75"/>
      <c r="K143" s="75"/>
      <c r="L143" s="73"/>
      <c r="M143" s="250"/>
      <c r="N143" s="48"/>
      <c r="O143" s="48"/>
      <c r="P143" s="48"/>
      <c r="Q143" s="48"/>
      <c r="R143" s="48"/>
      <c r="S143" s="48"/>
      <c r="T143" s="96"/>
      <c r="AT143" s="25" t="s">
        <v>171</v>
      </c>
      <c r="AU143" s="25" t="s">
        <v>80</v>
      </c>
    </row>
    <row r="144" spans="2:65" s="1" customFormat="1" ht="16.5" customHeight="1">
      <c r="B144" s="47"/>
      <c r="C144" s="236" t="s">
        <v>361</v>
      </c>
      <c r="D144" s="236" t="s">
        <v>161</v>
      </c>
      <c r="E144" s="237" t="s">
        <v>577</v>
      </c>
      <c r="F144" s="238" t="s">
        <v>578</v>
      </c>
      <c r="G144" s="239" t="s">
        <v>184</v>
      </c>
      <c r="H144" s="240">
        <v>6.038</v>
      </c>
      <c r="I144" s="241"/>
      <c r="J144" s="242">
        <f>ROUND(I144*H144,2)</f>
        <v>0</v>
      </c>
      <c r="K144" s="238" t="s">
        <v>165</v>
      </c>
      <c r="L144" s="73"/>
      <c r="M144" s="243" t="s">
        <v>21</v>
      </c>
      <c r="N144" s="244" t="s">
        <v>42</v>
      </c>
      <c r="O144" s="48"/>
      <c r="P144" s="245">
        <f>O144*H144</f>
        <v>0</v>
      </c>
      <c r="Q144" s="245">
        <v>0.0002</v>
      </c>
      <c r="R144" s="245">
        <f>Q144*H144</f>
        <v>0.0012076</v>
      </c>
      <c r="S144" s="245">
        <v>0</v>
      </c>
      <c r="T144" s="246">
        <f>S144*H144</f>
        <v>0</v>
      </c>
      <c r="AR144" s="25" t="s">
        <v>341</v>
      </c>
      <c r="AT144" s="25" t="s">
        <v>161</v>
      </c>
      <c r="AU144" s="25" t="s">
        <v>80</v>
      </c>
      <c r="AY144" s="25" t="s">
        <v>158</v>
      </c>
      <c r="BE144" s="247">
        <f>IF(N144="základní",J144,0)</f>
        <v>0</v>
      </c>
      <c r="BF144" s="247">
        <f>IF(N144="snížená",J144,0)</f>
        <v>0</v>
      </c>
      <c r="BG144" s="247">
        <f>IF(N144="zákl. přenesená",J144,0)</f>
        <v>0</v>
      </c>
      <c r="BH144" s="247">
        <f>IF(N144="sníž. přenesená",J144,0)</f>
        <v>0</v>
      </c>
      <c r="BI144" s="247">
        <f>IF(N144="nulová",J144,0)</f>
        <v>0</v>
      </c>
      <c r="BJ144" s="25" t="s">
        <v>78</v>
      </c>
      <c r="BK144" s="247">
        <f>ROUND(I144*H144,2)</f>
        <v>0</v>
      </c>
      <c r="BL144" s="25" t="s">
        <v>341</v>
      </c>
      <c r="BM144" s="25" t="s">
        <v>1541</v>
      </c>
    </row>
    <row r="145" spans="2:47" s="1" customFormat="1" ht="13.5">
      <c r="B145" s="47"/>
      <c r="C145" s="75"/>
      <c r="D145" s="248" t="s">
        <v>171</v>
      </c>
      <c r="E145" s="75"/>
      <c r="F145" s="249" t="s">
        <v>574</v>
      </c>
      <c r="G145" s="75"/>
      <c r="H145" s="75"/>
      <c r="I145" s="204"/>
      <c r="J145" s="75"/>
      <c r="K145" s="75"/>
      <c r="L145" s="73"/>
      <c r="M145" s="250"/>
      <c r="N145" s="48"/>
      <c r="O145" s="48"/>
      <c r="P145" s="48"/>
      <c r="Q145" s="48"/>
      <c r="R145" s="48"/>
      <c r="S145" s="48"/>
      <c r="T145" s="96"/>
      <c r="AT145" s="25" t="s">
        <v>171</v>
      </c>
      <c r="AU145" s="25" t="s">
        <v>80</v>
      </c>
    </row>
    <row r="146" spans="2:65" s="1" customFormat="1" ht="16.5" customHeight="1">
      <c r="B146" s="47"/>
      <c r="C146" s="236" t="s">
        <v>366</v>
      </c>
      <c r="D146" s="236" t="s">
        <v>161</v>
      </c>
      <c r="E146" s="237" t="s">
        <v>1542</v>
      </c>
      <c r="F146" s="238" t="s">
        <v>1543</v>
      </c>
      <c r="G146" s="239" t="s">
        <v>193</v>
      </c>
      <c r="H146" s="240">
        <v>3</v>
      </c>
      <c r="I146" s="241"/>
      <c r="J146" s="242">
        <f>ROUND(I146*H146,2)</f>
        <v>0</v>
      </c>
      <c r="K146" s="238" t="s">
        <v>165</v>
      </c>
      <c r="L146" s="73"/>
      <c r="M146" s="243" t="s">
        <v>21</v>
      </c>
      <c r="N146" s="244" t="s">
        <v>42</v>
      </c>
      <c r="O146" s="48"/>
      <c r="P146" s="245">
        <f>O146*H146</f>
        <v>0</v>
      </c>
      <c r="Q146" s="245">
        <v>0.00017</v>
      </c>
      <c r="R146" s="245">
        <f>Q146*H146</f>
        <v>0.00051</v>
      </c>
      <c r="S146" s="245">
        <v>0</v>
      </c>
      <c r="T146" s="246">
        <f>S146*H146</f>
        <v>0</v>
      </c>
      <c r="AR146" s="25" t="s">
        <v>341</v>
      </c>
      <c r="AT146" s="25" t="s">
        <v>161</v>
      </c>
      <c r="AU146" s="25" t="s">
        <v>80</v>
      </c>
      <c r="AY146" s="25" t="s">
        <v>158</v>
      </c>
      <c r="BE146" s="247">
        <f>IF(N146="základní",J146,0)</f>
        <v>0</v>
      </c>
      <c r="BF146" s="247">
        <f>IF(N146="snížená",J146,0)</f>
        <v>0</v>
      </c>
      <c r="BG146" s="247">
        <f>IF(N146="zákl. přenesená",J146,0)</f>
        <v>0</v>
      </c>
      <c r="BH146" s="247">
        <f>IF(N146="sníž. přenesená",J146,0)</f>
        <v>0</v>
      </c>
      <c r="BI146" s="247">
        <f>IF(N146="nulová",J146,0)</f>
        <v>0</v>
      </c>
      <c r="BJ146" s="25" t="s">
        <v>78</v>
      </c>
      <c r="BK146" s="247">
        <f>ROUND(I146*H146,2)</f>
        <v>0</v>
      </c>
      <c r="BL146" s="25" t="s">
        <v>341</v>
      </c>
      <c r="BM146" s="25" t="s">
        <v>1544</v>
      </c>
    </row>
    <row r="147" spans="2:47" s="1" customFormat="1" ht="13.5">
      <c r="B147" s="47"/>
      <c r="C147" s="75"/>
      <c r="D147" s="248" t="s">
        <v>171</v>
      </c>
      <c r="E147" s="75"/>
      <c r="F147" s="249" t="s">
        <v>574</v>
      </c>
      <c r="G147" s="75"/>
      <c r="H147" s="75"/>
      <c r="I147" s="204"/>
      <c r="J147" s="75"/>
      <c r="K147" s="75"/>
      <c r="L147" s="73"/>
      <c r="M147" s="250"/>
      <c r="N147" s="48"/>
      <c r="O147" s="48"/>
      <c r="P147" s="48"/>
      <c r="Q147" s="48"/>
      <c r="R147" s="48"/>
      <c r="S147" s="48"/>
      <c r="T147" s="96"/>
      <c r="AT147" s="25" t="s">
        <v>171</v>
      </c>
      <c r="AU147" s="25" t="s">
        <v>80</v>
      </c>
    </row>
    <row r="148" spans="2:65" s="1" customFormat="1" ht="25.5" customHeight="1">
      <c r="B148" s="47"/>
      <c r="C148" s="236" t="s">
        <v>9</v>
      </c>
      <c r="D148" s="236" t="s">
        <v>161</v>
      </c>
      <c r="E148" s="237" t="s">
        <v>627</v>
      </c>
      <c r="F148" s="238" t="s">
        <v>628</v>
      </c>
      <c r="G148" s="239" t="s">
        <v>561</v>
      </c>
      <c r="H148" s="304"/>
      <c r="I148" s="241"/>
      <c r="J148" s="242">
        <f>ROUND(I148*H148,2)</f>
        <v>0</v>
      </c>
      <c r="K148" s="238" t="s">
        <v>165</v>
      </c>
      <c r="L148" s="73"/>
      <c r="M148" s="243" t="s">
        <v>21</v>
      </c>
      <c r="N148" s="244" t="s">
        <v>42</v>
      </c>
      <c r="O148" s="48"/>
      <c r="P148" s="245">
        <f>O148*H148</f>
        <v>0</v>
      </c>
      <c r="Q148" s="245">
        <v>0</v>
      </c>
      <c r="R148" s="245">
        <f>Q148*H148</f>
        <v>0</v>
      </c>
      <c r="S148" s="245">
        <v>0</v>
      </c>
      <c r="T148" s="246">
        <f>S148*H148</f>
        <v>0</v>
      </c>
      <c r="AR148" s="25" t="s">
        <v>341</v>
      </c>
      <c r="AT148" s="25" t="s">
        <v>161</v>
      </c>
      <c r="AU148" s="25" t="s">
        <v>80</v>
      </c>
      <c r="AY148" s="25" t="s">
        <v>158</v>
      </c>
      <c r="BE148" s="247">
        <f>IF(N148="základní",J148,0)</f>
        <v>0</v>
      </c>
      <c r="BF148" s="247">
        <f>IF(N148="snížená",J148,0)</f>
        <v>0</v>
      </c>
      <c r="BG148" s="247">
        <f>IF(N148="zákl. přenesená",J148,0)</f>
        <v>0</v>
      </c>
      <c r="BH148" s="247">
        <f>IF(N148="sníž. přenesená",J148,0)</f>
        <v>0</v>
      </c>
      <c r="BI148" s="247">
        <f>IF(N148="nulová",J148,0)</f>
        <v>0</v>
      </c>
      <c r="BJ148" s="25" t="s">
        <v>78</v>
      </c>
      <c r="BK148" s="247">
        <f>ROUND(I148*H148,2)</f>
        <v>0</v>
      </c>
      <c r="BL148" s="25" t="s">
        <v>341</v>
      </c>
      <c r="BM148" s="25" t="s">
        <v>1545</v>
      </c>
    </row>
    <row r="149" spans="2:47" s="1" customFormat="1" ht="13.5">
      <c r="B149" s="47"/>
      <c r="C149" s="75"/>
      <c r="D149" s="248" t="s">
        <v>171</v>
      </c>
      <c r="E149" s="75"/>
      <c r="F149" s="249" t="s">
        <v>630</v>
      </c>
      <c r="G149" s="75"/>
      <c r="H149" s="75"/>
      <c r="I149" s="204"/>
      <c r="J149" s="75"/>
      <c r="K149" s="75"/>
      <c r="L149" s="73"/>
      <c r="M149" s="250"/>
      <c r="N149" s="48"/>
      <c r="O149" s="48"/>
      <c r="P149" s="48"/>
      <c r="Q149" s="48"/>
      <c r="R149" s="48"/>
      <c r="S149" s="48"/>
      <c r="T149" s="96"/>
      <c r="AT149" s="25" t="s">
        <v>171</v>
      </c>
      <c r="AU149" s="25" t="s">
        <v>80</v>
      </c>
    </row>
    <row r="150" spans="2:63" s="11" customFormat="1" ht="29.85" customHeight="1">
      <c r="B150" s="220"/>
      <c r="C150" s="221"/>
      <c r="D150" s="222" t="s">
        <v>70</v>
      </c>
      <c r="E150" s="234" t="s">
        <v>635</v>
      </c>
      <c r="F150" s="234" t="s">
        <v>636</v>
      </c>
      <c r="G150" s="221"/>
      <c r="H150" s="221"/>
      <c r="I150" s="224"/>
      <c r="J150" s="235">
        <f>BK150</f>
        <v>0</v>
      </c>
      <c r="K150" s="221"/>
      <c r="L150" s="226"/>
      <c r="M150" s="227"/>
      <c r="N150" s="228"/>
      <c r="O150" s="228"/>
      <c r="P150" s="229">
        <f>SUM(P151:P154)</f>
        <v>0</v>
      </c>
      <c r="Q150" s="228"/>
      <c r="R150" s="229">
        <f>SUM(R151:R154)</f>
        <v>0</v>
      </c>
      <c r="S150" s="228"/>
      <c r="T150" s="230">
        <f>SUM(T151:T154)</f>
        <v>0</v>
      </c>
      <c r="AR150" s="231" t="s">
        <v>80</v>
      </c>
      <c r="AT150" s="232" t="s">
        <v>70</v>
      </c>
      <c r="AU150" s="232" t="s">
        <v>78</v>
      </c>
      <c r="AY150" s="231" t="s">
        <v>158</v>
      </c>
      <c r="BK150" s="233">
        <f>SUM(BK151:BK154)</f>
        <v>0</v>
      </c>
    </row>
    <row r="151" spans="2:65" s="1" customFormat="1" ht="25.5" customHeight="1">
      <c r="B151" s="47"/>
      <c r="C151" s="236" t="s">
        <v>377</v>
      </c>
      <c r="D151" s="236" t="s">
        <v>161</v>
      </c>
      <c r="E151" s="237" t="s">
        <v>1546</v>
      </c>
      <c r="F151" s="238" t="s">
        <v>1547</v>
      </c>
      <c r="G151" s="239" t="s">
        <v>164</v>
      </c>
      <c r="H151" s="240">
        <v>1</v>
      </c>
      <c r="I151" s="241"/>
      <c r="J151" s="242">
        <f>ROUND(I151*H151,2)</f>
        <v>0</v>
      </c>
      <c r="K151" s="238" t="s">
        <v>21</v>
      </c>
      <c r="L151" s="73"/>
      <c r="M151" s="243" t="s">
        <v>21</v>
      </c>
      <c r="N151" s="244" t="s">
        <v>42</v>
      </c>
      <c r="O151" s="48"/>
      <c r="P151" s="245">
        <f>O151*H151</f>
        <v>0</v>
      </c>
      <c r="Q151" s="245">
        <v>0</v>
      </c>
      <c r="R151" s="245">
        <f>Q151*H151</f>
        <v>0</v>
      </c>
      <c r="S151" s="245">
        <v>0</v>
      </c>
      <c r="T151" s="246">
        <f>S151*H151</f>
        <v>0</v>
      </c>
      <c r="AR151" s="25" t="s">
        <v>341</v>
      </c>
      <c r="AT151" s="25" t="s">
        <v>161</v>
      </c>
      <c r="AU151" s="25" t="s">
        <v>80</v>
      </c>
      <c r="AY151" s="25" t="s">
        <v>158</v>
      </c>
      <c r="BE151" s="247">
        <f>IF(N151="základní",J151,0)</f>
        <v>0</v>
      </c>
      <c r="BF151" s="247">
        <f>IF(N151="snížená",J151,0)</f>
        <v>0</v>
      </c>
      <c r="BG151" s="247">
        <f>IF(N151="zákl. přenesená",J151,0)</f>
        <v>0</v>
      </c>
      <c r="BH151" s="247">
        <f>IF(N151="sníž. přenesená",J151,0)</f>
        <v>0</v>
      </c>
      <c r="BI151" s="247">
        <f>IF(N151="nulová",J151,0)</f>
        <v>0</v>
      </c>
      <c r="BJ151" s="25" t="s">
        <v>78</v>
      </c>
      <c r="BK151" s="247">
        <f>ROUND(I151*H151,2)</f>
        <v>0</v>
      </c>
      <c r="BL151" s="25" t="s">
        <v>341</v>
      </c>
      <c r="BM151" s="25" t="s">
        <v>1548</v>
      </c>
    </row>
    <row r="152" spans="2:65" s="1" customFormat="1" ht="16.5" customHeight="1">
      <c r="B152" s="47"/>
      <c r="C152" s="236" t="s">
        <v>384</v>
      </c>
      <c r="D152" s="236" t="s">
        <v>161</v>
      </c>
      <c r="E152" s="237" t="s">
        <v>1549</v>
      </c>
      <c r="F152" s="238" t="s">
        <v>1550</v>
      </c>
      <c r="G152" s="239" t="s">
        <v>646</v>
      </c>
      <c r="H152" s="240">
        <v>1</v>
      </c>
      <c r="I152" s="241"/>
      <c r="J152" s="242">
        <f>ROUND(I152*H152,2)</f>
        <v>0</v>
      </c>
      <c r="K152" s="238" t="s">
        <v>21</v>
      </c>
      <c r="L152" s="73"/>
      <c r="M152" s="243" t="s">
        <v>21</v>
      </c>
      <c r="N152" s="244" t="s">
        <v>42</v>
      </c>
      <c r="O152" s="48"/>
      <c r="P152" s="245">
        <f>O152*H152</f>
        <v>0</v>
      </c>
      <c r="Q152" s="245">
        <v>0</v>
      </c>
      <c r="R152" s="245">
        <f>Q152*H152</f>
        <v>0</v>
      </c>
      <c r="S152" s="245">
        <v>0</v>
      </c>
      <c r="T152" s="246">
        <f>S152*H152</f>
        <v>0</v>
      </c>
      <c r="AR152" s="25" t="s">
        <v>341</v>
      </c>
      <c r="AT152" s="25" t="s">
        <v>161</v>
      </c>
      <c r="AU152" s="25" t="s">
        <v>80</v>
      </c>
      <c r="AY152" s="25" t="s">
        <v>158</v>
      </c>
      <c r="BE152" s="247">
        <f>IF(N152="základní",J152,0)</f>
        <v>0</v>
      </c>
      <c r="BF152" s="247">
        <f>IF(N152="snížená",J152,0)</f>
        <v>0</v>
      </c>
      <c r="BG152" s="247">
        <f>IF(N152="zákl. přenesená",J152,0)</f>
        <v>0</v>
      </c>
      <c r="BH152" s="247">
        <f>IF(N152="sníž. přenesená",J152,0)</f>
        <v>0</v>
      </c>
      <c r="BI152" s="247">
        <f>IF(N152="nulová",J152,0)</f>
        <v>0</v>
      </c>
      <c r="BJ152" s="25" t="s">
        <v>78</v>
      </c>
      <c r="BK152" s="247">
        <f>ROUND(I152*H152,2)</f>
        <v>0</v>
      </c>
      <c r="BL152" s="25" t="s">
        <v>341</v>
      </c>
      <c r="BM152" s="25" t="s">
        <v>1551</v>
      </c>
    </row>
    <row r="153" spans="2:65" s="1" customFormat="1" ht="16.5" customHeight="1">
      <c r="B153" s="47"/>
      <c r="C153" s="236" t="s">
        <v>389</v>
      </c>
      <c r="D153" s="236" t="s">
        <v>161</v>
      </c>
      <c r="E153" s="237" t="s">
        <v>707</v>
      </c>
      <c r="F153" s="238" t="s">
        <v>708</v>
      </c>
      <c r="G153" s="239" t="s">
        <v>561</v>
      </c>
      <c r="H153" s="304"/>
      <c r="I153" s="241"/>
      <c r="J153" s="242">
        <f>ROUND(I153*H153,2)</f>
        <v>0</v>
      </c>
      <c r="K153" s="238" t="s">
        <v>165</v>
      </c>
      <c r="L153" s="73"/>
      <c r="M153" s="243" t="s">
        <v>21</v>
      </c>
      <c r="N153" s="244" t="s">
        <v>42</v>
      </c>
      <c r="O153" s="48"/>
      <c r="P153" s="245">
        <f>O153*H153</f>
        <v>0</v>
      </c>
      <c r="Q153" s="245">
        <v>0</v>
      </c>
      <c r="R153" s="245">
        <f>Q153*H153</f>
        <v>0</v>
      </c>
      <c r="S153" s="245">
        <v>0</v>
      </c>
      <c r="T153" s="246">
        <f>S153*H153</f>
        <v>0</v>
      </c>
      <c r="AR153" s="25" t="s">
        <v>341</v>
      </c>
      <c r="AT153" s="25" t="s">
        <v>161</v>
      </c>
      <c r="AU153" s="25" t="s">
        <v>80</v>
      </c>
      <c r="AY153" s="25" t="s">
        <v>158</v>
      </c>
      <c r="BE153" s="247">
        <f>IF(N153="základní",J153,0)</f>
        <v>0</v>
      </c>
      <c r="BF153" s="247">
        <f>IF(N153="snížená",J153,0)</f>
        <v>0</v>
      </c>
      <c r="BG153" s="247">
        <f>IF(N153="zákl. přenesená",J153,0)</f>
        <v>0</v>
      </c>
      <c r="BH153" s="247">
        <f>IF(N153="sníž. přenesená",J153,0)</f>
        <v>0</v>
      </c>
      <c r="BI153" s="247">
        <f>IF(N153="nulová",J153,0)</f>
        <v>0</v>
      </c>
      <c r="BJ153" s="25" t="s">
        <v>78</v>
      </c>
      <c r="BK153" s="247">
        <f>ROUND(I153*H153,2)</f>
        <v>0</v>
      </c>
      <c r="BL153" s="25" t="s">
        <v>341</v>
      </c>
      <c r="BM153" s="25" t="s">
        <v>1552</v>
      </c>
    </row>
    <row r="154" spans="2:47" s="1" customFormat="1" ht="13.5">
      <c r="B154" s="47"/>
      <c r="C154" s="75"/>
      <c r="D154" s="248" t="s">
        <v>171</v>
      </c>
      <c r="E154" s="75"/>
      <c r="F154" s="249" t="s">
        <v>710</v>
      </c>
      <c r="G154" s="75"/>
      <c r="H154" s="75"/>
      <c r="I154" s="204"/>
      <c r="J154" s="75"/>
      <c r="K154" s="75"/>
      <c r="L154" s="73"/>
      <c r="M154" s="250"/>
      <c r="N154" s="48"/>
      <c r="O154" s="48"/>
      <c r="P154" s="48"/>
      <c r="Q154" s="48"/>
      <c r="R154" s="48"/>
      <c r="S154" s="48"/>
      <c r="T154" s="96"/>
      <c r="AT154" s="25" t="s">
        <v>171</v>
      </c>
      <c r="AU154" s="25" t="s">
        <v>80</v>
      </c>
    </row>
    <row r="155" spans="2:63" s="11" customFormat="1" ht="29.85" customHeight="1">
      <c r="B155" s="220"/>
      <c r="C155" s="221"/>
      <c r="D155" s="222" t="s">
        <v>70</v>
      </c>
      <c r="E155" s="234" t="s">
        <v>715</v>
      </c>
      <c r="F155" s="234" t="s">
        <v>716</v>
      </c>
      <c r="G155" s="221"/>
      <c r="H155" s="221"/>
      <c r="I155" s="224"/>
      <c r="J155" s="235">
        <f>BK155</f>
        <v>0</v>
      </c>
      <c r="K155" s="221"/>
      <c r="L155" s="226"/>
      <c r="M155" s="227"/>
      <c r="N155" s="228"/>
      <c r="O155" s="228"/>
      <c r="P155" s="229">
        <f>SUM(P156:P165)</f>
        <v>0</v>
      </c>
      <c r="Q155" s="228"/>
      <c r="R155" s="229">
        <f>SUM(R156:R165)</f>
        <v>0.0312916</v>
      </c>
      <c r="S155" s="228"/>
      <c r="T155" s="230">
        <f>SUM(T156:T165)</f>
        <v>0.16282200000000002</v>
      </c>
      <c r="AR155" s="231" t="s">
        <v>80</v>
      </c>
      <c r="AT155" s="232" t="s">
        <v>70</v>
      </c>
      <c r="AU155" s="232" t="s">
        <v>78</v>
      </c>
      <c r="AY155" s="231" t="s">
        <v>158</v>
      </c>
      <c r="BK155" s="233">
        <f>SUM(BK156:BK165)</f>
        <v>0</v>
      </c>
    </row>
    <row r="156" spans="2:65" s="1" customFormat="1" ht="16.5" customHeight="1">
      <c r="B156" s="47"/>
      <c r="C156" s="236" t="s">
        <v>397</v>
      </c>
      <c r="D156" s="236" t="s">
        <v>161</v>
      </c>
      <c r="E156" s="237" t="s">
        <v>1553</v>
      </c>
      <c r="F156" s="238" t="s">
        <v>1554</v>
      </c>
      <c r="G156" s="239" t="s">
        <v>184</v>
      </c>
      <c r="H156" s="240">
        <v>4.934</v>
      </c>
      <c r="I156" s="241"/>
      <c r="J156" s="242">
        <f>ROUND(I156*H156,2)</f>
        <v>0</v>
      </c>
      <c r="K156" s="238" t="s">
        <v>165</v>
      </c>
      <c r="L156" s="73"/>
      <c r="M156" s="243" t="s">
        <v>21</v>
      </c>
      <c r="N156" s="244" t="s">
        <v>42</v>
      </c>
      <c r="O156" s="48"/>
      <c r="P156" s="245">
        <f>O156*H156</f>
        <v>0</v>
      </c>
      <c r="Q156" s="245">
        <v>0</v>
      </c>
      <c r="R156" s="245">
        <f>Q156*H156</f>
        <v>0</v>
      </c>
      <c r="S156" s="245">
        <v>0.033</v>
      </c>
      <c r="T156" s="246">
        <f>S156*H156</f>
        <v>0.16282200000000002</v>
      </c>
      <c r="AR156" s="25" t="s">
        <v>341</v>
      </c>
      <c r="AT156" s="25" t="s">
        <v>161</v>
      </c>
      <c r="AU156" s="25" t="s">
        <v>80</v>
      </c>
      <c r="AY156" s="25" t="s">
        <v>158</v>
      </c>
      <c r="BE156" s="247">
        <f>IF(N156="základní",J156,0)</f>
        <v>0</v>
      </c>
      <c r="BF156" s="247">
        <f>IF(N156="snížená",J156,0)</f>
        <v>0</v>
      </c>
      <c r="BG156" s="247">
        <f>IF(N156="zákl. přenesená",J156,0)</f>
        <v>0</v>
      </c>
      <c r="BH156" s="247">
        <f>IF(N156="sníž. přenesená",J156,0)</f>
        <v>0</v>
      </c>
      <c r="BI156" s="247">
        <f>IF(N156="nulová",J156,0)</f>
        <v>0</v>
      </c>
      <c r="BJ156" s="25" t="s">
        <v>78</v>
      </c>
      <c r="BK156" s="247">
        <f>ROUND(I156*H156,2)</f>
        <v>0</v>
      </c>
      <c r="BL156" s="25" t="s">
        <v>341</v>
      </c>
      <c r="BM156" s="25" t="s">
        <v>1555</v>
      </c>
    </row>
    <row r="157" spans="2:51" s="12" customFormat="1" ht="13.5">
      <c r="B157" s="251"/>
      <c r="C157" s="252"/>
      <c r="D157" s="248" t="s">
        <v>178</v>
      </c>
      <c r="E157" s="253" t="s">
        <v>21</v>
      </c>
      <c r="F157" s="254" t="s">
        <v>1556</v>
      </c>
      <c r="G157" s="252"/>
      <c r="H157" s="253" t="s">
        <v>21</v>
      </c>
      <c r="I157" s="255"/>
      <c r="J157" s="252"/>
      <c r="K157" s="252"/>
      <c r="L157" s="256"/>
      <c r="M157" s="257"/>
      <c r="N157" s="258"/>
      <c r="O157" s="258"/>
      <c r="P157" s="258"/>
      <c r="Q157" s="258"/>
      <c r="R157" s="258"/>
      <c r="S157" s="258"/>
      <c r="T157" s="259"/>
      <c r="AT157" s="260" t="s">
        <v>178</v>
      </c>
      <c r="AU157" s="260" t="s">
        <v>80</v>
      </c>
      <c r="AV157" s="12" t="s">
        <v>78</v>
      </c>
      <c r="AW157" s="12" t="s">
        <v>35</v>
      </c>
      <c r="AX157" s="12" t="s">
        <v>71</v>
      </c>
      <c r="AY157" s="260" t="s">
        <v>158</v>
      </c>
    </row>
    <row r="158" spans="2:51" s="13" customFormat="1" ht="13.5">
      <c r="B158" s="261"/>
      <c r="C158" s="262"/>
      <c r="D158" s="248" t="s">
        <v>178</v>
      </c>
      <c r="E158" s="263" t="s">
        <v>21</v>
      </c>
      <c r="F158" s="264" t="s">
        <v>1557</v>
      </c>
      <c r="G158" s="262"/>
      <c r="H158" s="265">
        <v>4.934</v>
      </c>
      <c r="I158" s="266"/>
      <c r="J158" s="262"/>
      <c r="K158" s="262"/>
      <c r="L158" s="267"/>
      <c r="M158" s="268"/>
      <c r="N158" s="269"/>
      <c r="O158" s="269"/>
      <c r="P158" s="269"/>
      <c r="Q158" s="269"/>
      <c r="R158" s="269"/>
      <c r="S158" s="269"/>
      <c r="T158" s="270"/>
      <c r="AT158" s="271" t="s">
        <v>178</v>
      </c>
      <c r="AU158" s="271" t="s">
        <v>80</v>
      </c>
      <c r="AV158" s="13" t="s">
        <v>80</v>
      </c>
      <c r="AW158" s="13" t="s">
        <v>35</v>
      </c>
      <c r="AX158" s="13" t="s">
        <v>78</v>
      </c>
      <c r="AY158" s="271" t="s">
        <v>158</v>
      </c>
    </row>
    <row r="159" spans="2:65" s="1" customFormat="1" ht="25.5" customHeight="1">
      <c r="B159" s="47"/>
      <c r="C159" s="236" t="s">
        <v>404</v>
      </c>
      <c r="D159" s="236" t="s">
        <v>161</v>
      </c>
      <c r="E159" s="237" t="s">
        <v>1558</v>
      </c>
      <c r="F159" s="238" t="s">
        <v>1559</v>
      </c>
      <c r="G159" s="239" t="s">
        <v>184</v>
      </c>
      <c r="H159" s="240">
        <v>1.08</v>
      </c>
      <c r="I159" s="241"/>
      <c r="J159" s="242">
        <f>ROUND(I159*H159,2)</f>
        <v>0</v>
      </c>
      <c r="K159" s="238" t="s">
        <v>165</v>
      </c>
      <c r="L159" s="73"/>
      <c r="M159" s="243" t="s">
        <v>21</v>
      </c>
      <c r="N159" s="244" t="s">
        <v>42</v>
      </c>
      <c r="O159" s="48"/>
      <c r="P159" s="245">
        <f>O159*H159</f>
        <v>0</v>
      </c>
      <c r="Q159" s="245">
        <v>0.00027</v>
      </c>
      <c r="R159" s="245">
        <f>Q159*H159</f>
        <v>0.00029160000000000004</v>
      </c>
      <c r="S159" s="245">
        <v>0</v>
      </c>
      <c r="T159" s="246">
        <f>S159*H159</f>
        <v>0</v>
      </c>
      <c r="AR159" s="25" t="s">
        <v>341</v>
      </c>
      <c r="AT159" s="25" t="s">
        <v>161</v>
      </c>
      <c r="AU159" s="25" t="s">
        <v>80</v>
      </c>
      <c r="AY159" s="25" t="s">
        <v>158</v>
      </c>
      <c r="BE159" s="247">
        <f>IF(N159="základní",J159,0)</f>
        <v>0</v>
      </c>
      <c r="BF159" s="247">
        <f>IF(N159="snížená",J159,0)</f>
        <v>0</v>
      </c>
      <c r="BG159" s="247">
        <f>IF(N159="zákl. přenesená",J159,0)</f>
        <v>0</v>
      </c>
      <c r="BH159" s="247">
        <f>IF(N159="sníž. přenesená",J159,0)</f>
        <v>0</v>
      </c>
      <c r="BI159" s="247">
        <f>IF(N159="nulová",J159,0)</f>
        <v>0</v>
      </c>
      <c r="BJ159" s="25" t="s">
        <v>78</v>
      </c>
      <c r="BK159" s="247">
        <f>ROUND(I159*H159,2)</f>
        <v>0</v>
      </c>
      <c r="BL159" s="25" t="s">
        <v>341</v>
      </c>
      <c r="BM159" s="25" t="s">
        <v>1560</v>
      </c>
    </row>
    <row r="160" spans="2:47" s="1" customFormat="1" ht="13.5">
      <c r="B160" s="47"/>
      <c r="C160" s="75"/>
      <c r="D160" s="248" t="s">
        <v>171</v>
      </c>
      <c r="E160" s="75"/>
      <c r="F160" s="249" t="s">
        <v>1561</v>
      </c>
      <c r="G160" s="75"/>
      <c r="H160" s="75"/>
      <c r="I160" s="204"/>
      <c r="J160" s="75"/>
      <c r="K160" s="75"/>
      <c r="L160" s="73"/>
      <c r="M160" s="250"/>
      <c r="N160" s="48"/>
      <c r="O160" s="48"/>
      <c r="P160" s="48"/>
      <c r="Q160" s="48"/>
      <c r="R160" s="48"/>
      <c r="S160" s="48"/>
      <c r="T160" s="96"/>
      <c r="AT160" s="25" t="s">
        <v>171</v>
      </c>
      <c r="AU160" s="25" t="s">
        <v>80</v>
      </c>
    </row>
    <row r="161" spans="2:51" s="12" customFormat="1" ht="13.5">
      <c r="B161" s="251"/>
      <c r="C161" s="252"/>
      <c r="D161" s="248" t="s">
        <v>178</v>
      </c>
      <c r="E161" s="253" t="s">
        <v>21</v>
      </c>
      <c r="F161" s="254" t="s">
        <v>1562</v>
      </c>
      <c r="G161" s="252"/>
      <c r="H161" s="253" t="s">
        <v>21</v>
      </c>
      <c r="I161" s="255"/>
      <c r="J161" s="252"/>
      <c r="K161" s="252"/>
      <c r="L161" s="256"/>
      <c r="M161" s="257"/>
      <c r="N161" s="258"/>
      <c r="O161" s="258"/>
      <c r="P161" s="258"/>
      <c r="Q161" s="258"/>
      <c r="R161" s="258"/>
      <c r="S161" s="258"/>
      <c r="T161" s="259"/>
      <c r="AT161" s="260" t="s">
        <v>178</v>
      </c>
      <c r="AU161" s="260" t="s">
        <v>80</v>
      </c>
      <c r="AV161" s="12" t="s">
        <v>78</v>
      </c>
      <c r="AW161" s="12" t="s">
        <v>35</v>
      </c>
      <c r="AX161" s="12" t="s">
        <v>71</v>
      </c>
      <c r="AY161" s="260" t="s">
        <v>158</v>
      </c>
    </row>
    <row r="162" spans="2:51" s="13" customFormat="1" ht="13.5">
      <c r="B162" s="261"/>
      <c r="C162" s="262"/>
      <c r="D162" s="248" t="s">
        <v>178</v>
      </c>
      <c r="E162" s="263" t="s">
        <v>21</v>
      </c>
      <c r="F162" s="264" t="s">
        <v>1563</v>
      </c>
      <c r="G162" s="262"/>
      <c r="H162" s="265">
        <v>1.08</v>
      </c>
      <c r="I162" s="266"/>
      <c r="J162" s="262"/>
      <c r="K162" s="262"/>
      <c r="L162" s="267"/>
      <c r="M162" s="268"/>
      <c r="N162" s="269"/>
      <c r="O162" s="269"/>
      <c r="P162" s="269"/>
      <c r="Q162" s="269"/>
      <c r="R162" s="269"/>
      <c r="S162" s="269"/>
      <c r="T162" s="270"/>
      <c r="AT162" s="271" t="s">
        <v>178</v>
      </c>
      <c r="AU162" s="271" t="s">
        <v>80</v>
      </c>
      <c r="AV162" s="13" t="s">
        <v>80</v>
      </c>
      <c r="AW162" s="13" t="s">
        <v>35</v>
      </c>
      <c r="AX162" s="13" t="s">
        <v>78</v>
      </c>
      <c r="AY162" s="271" t="s">
        <v>158</v>
      </c>
    </row>
    <row r="163" spans="2:65" s="1" customFormat="1" ht="25.5" customHeight="1">
      <c r="B163" s="47"/>
      <c r="C163" s="294" t="s">
        <v>415</v>
      </c>
      <c r="D163" s="294" t="s">
        <v>362</v>
      </c>
      <c r="E163" s="295" t="s">
        <v>1564</v>
      </c>
      <c r="F163" s="296" t="s">
        <v>1565</v>
      </c>
      <c r="G163" s="297" t="s">
        <v>164</v>
      </c>
      <c r="H163" s="298">
        <v>1</v>
      </c>
      <c r="I163" s="299"/>
      <c r="J163" s="300">
        <f>ROUND(I163*H163,2)</f>
        <v>0</v>
      </c>
      <c r="K163" s="296" t="s">
        <v>21</v>
      </c>
      <c r="L163" s="301"/>
      <c r="M163" s="302" t="s">
        <v>21</v>
      </c>
      <c r="N163" s="303" t="s">
        <v>42</v>
      </c>
      <c r="O163" s="48"/>
      <c r="P163" s="245">
        <f>O163*H163</f>
        <v>0</v>
      </c>
      <c r="Q163" s="245">
        <v>0.031</v>
      </c>
      <c r="R163" s="245">
        <f>Q163*H163</f>
        <v>0.031</v>
      </c>
      <c r="S163" s="245">
        <v>0</v>
      </c>
      <c r="T163" s="246">
        <f>S163*H163</f>
        <v>0</v>
      </c>
      <c r="AR163" s="25" t="s">
        <v>452</v>
      </c>
      <c r="AT163" s="25" t="s">
        <v>362</v>
      </c>
      <c r="AU163" s="25" t="s">
        <v>80</v>
      </c>
      <c r="AY163" s="25" t="s">
        <v>158</v>
      </c>
      <c r="BE163" s="247">
        <f>IF(N163="základní",J163,0)</f>
        <v>0</v>
      </c>
      <c r="BF163" s="247">
        <f>IF(N163="snížená",J163,0)</f>
        <v>0</v>
      </c>
      <c r="BG163" s="247">
        <f>IF(N163="zákl. přenesená",J163,0)</f>
        <v>0</v>
      </c>
      <c r="BH163" s="247">
        <f>IF(N163="sníž. přenesená",J163,0)</f>
        <v>0</v>
      </c>
      <c r="BI163" s="247">
        <f>IF(N163="nulová",J163,0)</f>
        <v>0</v>
      </c>
      <c r="BJ163" s="25" t="s">
        <v>78</v>
      </c>
      <c r="BK163" s="247">
        <f>ROUND(I163*H163,2)</f>
        <v>0</v>
      </c>
      <c r="BL163" s="25" t="s">
        <v>341</v>
      </c>
      <c r="BM163" s="25" t="s">
        <v>1566</v>
      </c>
    </row>
    <row r="164" spans="2:65" s="1" customFormat="1" ht="16.5" customHeight="1">
      <c r="B164" s="47"/>
      <c r="C164" s="236" t="s">
        <v>423</v>
      </c>
      <c r="D164" s="236" t="s">
        <v>161</v>
      </c>
      <c r="E164" s="237" t="s">
        <v>734</v>
      </c>
      <c r="F164" s="238" t="s">
        <v>735</v>
      </c>
      <c r="G164" s="239" t="s">
        <v>561</v>
      </c>
      <c r="H164" s="304"/>
      <c r="I164" s="241"/>
      <c r="J164" s="242">
        <f>ROUND(I164*H164,2)</f>
        <v>0</v>
      </c>
      <c r="K164" s="238" t="s">
        <v>165</v>
      </c>
      <c r="L164" s="73"/>
      <c r="M164" s="243" t="s">
        <v>21</v>
      </c>
      <c r="N164" s="244" t="s">
        <v>42</v>
      </c>
      <c r="O164" s="48"/>
      <c r="P164" s="245">
        <f>O164*H164</f>
        <v>0</v>
      </c>
      <c r="Q164" s="245">
        <v>0</v>
      </c>
      <c r="R164" s="245">
        <f>Q164*H164</f>
        <v>0</v>
      </c>
      <c r="S164" s="245">
        <v>0</v>
      </c>
      <c r="T164" s="246">
        <f>S164*H164</f>
        <v>0</v>
      </c>
      <c r="AR164" s="25" t="s">
        <v>341</v>
      </c>
      <c r="AT164" s="25" t="s">
        <v>161</v>
      </c>
      <c r="AU164" s="25" t="s">
        <v>80</v>
      </c>
      <c r="AY164" s="25" t="s">
        <v>158</v>
      </c>
      <c r="BE164" s="247">
        <f>IF(N164="základní",J164,0)</f>
        <v>0</v>
      </c>
      <c r="BF164" s="247">
        <f>IF(N164="snížená",J164,0)</f>
        <v>0</v>
      </c>
      <c r="BG164" s="247">
        <f>IF(N164="zákl. přenesená",J164,0)</f>
        <v>0</v>
      </c>
      <c r="BH164" s="247">
        <f>IF(N164="sníž. přenesená",J164,0)</f>
        <v>0</v>
      </c>
      <c r="BI164" s="247">
        <f>IF(N164="nulová",J164,0)</f>
        <v>0</v>
      </c>
      <c r="BJ164" s="25" t="s">
        <v>78</v>
      </c>
      <c r="BK164" s="247">
        <f>ROUND(I164*H164,2)</f>
        <v>0</v>
      </c>
      <c r="BL164" s="25" t="s">
        <v>341</v>
      </c>
      <c r="BM164" s="25" t="s">
        <v>1567</v>
      </c>
    </row>
    <row r="165" spans="2:47" s="1" customFormat="1" ht="13.5">
      <c r="B165" s="47"/>
      <c r="C165" s="75"/>
      <c r="D165" s="248" t="s">
        <v>171</v>
      </c>
      <c r="E165" s="75"/>
      <c r="F165" s="249" t="s">
        <v>737</v>
      </c>
      <c r="G165" s="75"/>
      <c r="H165" s="75"/>
      <c r="I165" s="204"/>
      <c r="J165" s="75"/>
      <c r="K165" s="75"/>
      <c r="L165" s="73"/>
      <c r="M165" s="250"/>
      <c r="N165" s="48"/>
      <c r="O165" s="48"/>
      <c r="P165" s="48"/>
      <c r="Q165" s="48"/>
      <c r="R165" s="48"/>
      <c r="S165" s="48"/>
      <c r="T165" s="96"/>
      <c r="AT165" s="25" t="s">
        <v>171</v>
      </c>
      <c r="AU165" s="25" t="s">
        <v>80</v>
      </c>
    </row>
    <row r="166" spans="2:63" s="11" customFormat="1" ht="29.85" customHeight="1">
      <c r="B166" s="220"/>
      <c r="C166" s="221"/>
      <c r="D166" s="222" t="s">
        <v>70</v>
      </c>
      <c r="E166" s="234" t="s">
        <v>878</v>
      </c>
      <c r="F166" s="234" t="s">
        <v>879</v>
      </c>
      <c r="G166" s="221"/>
      <c r="H166" s="221"/>
      <c r="I166" s="224"/>
      <c r="J166" s="235">
        <f>BK166</f>
        <v>0</v>
      </c>
      <c r="K166" s="221"/>
      <c r="L166" s="226"/>
      <c r="M166" s="227"/>
      <c r="N166" s="228"/>
      <c r="O166" s="228"/>
      <c r="P166" s="229">
        <f>SUM(P167:P181)</f>
        <v>0</v>
      </c>
      <c r="Q166" s="228"/>
      <c r="R166" s="229">
        <f>SUM(R167:R181)</f>
        <v>0.06710999999999998</v>
      </c>
      <c r="S166" s="228"/>
      <c r="T166" s="230">
        <f>SUM(T167:T181)</f>
        <v>0</v>
      </c>
      <c r="AR166" s="231" t="s">
        <v>80</v>
      </c>
      <c r="AT166" s="232" t="s">
        <v>70</v>
      </c>
      <c r="AU166" s="232" t="s">
        <v>78</v>
      </c>
      <c r="AY166" s="231" t="s">
        <v>158</v>
      </c>
      <c r="BK166" s="233">
        <f>SUM(BK167:BK181)</f>
        <v>0</v>
      </c>
    </row>
    <row r="167" spans="2:65" s="1" customFormat="1" ht="25.5" customHeight="1">
      <c r="B167" s="47"/>
      <c r="C167" s="236" t="s">
        <v>427</v>
      </c>
      <c r="D167" s="236" t="s">
        <v>161</v>
      </c>
      <c r="E167" s="237" t="s">
        <v>881</v>
      </c>
      <c r="F167" s="238" t="s">
        <v>882</v>
      </c>
      <c r="G167" s="239" t="s">
        <v>184</v>
      </c>
      <c r="H167" s="240">
        <v>2.9</v>
      </c>
      <c r="I167" s="241"/>
      <c r="J167" s="242">
        <f>ROUND(I167*H167,2)</f>
        <v>0</v>
      </c>
      <c r="K167" s="238" t="s">
        <v>165</v>
      </c>
      <c r="L167" s="73"/>
      <c r="M167" s="243" t="s">
        <v>21</v>
      </c>
      <c r="N167" s="244" t="s">
        <v>42</v>
      </c>
      <c r="O167" s="48"/>
      <c r="P167" s="245">
        <f>O167*H167</f>
        <v>0</v>
      </c>
      <c r="Q167" s="245">
        <v>0.003</v>
      </c>
      <c r="R167" s="245">
        <f>Q167*H167</f>
        <v>0.0087</v>
      </c>
      <c r="S167" s="245">
        <v>0</v>
      </c>
      <c r="T167" s="246">
        <f>S167*H167</f>
        <v>0</v>
      </c>
      <c r="AR167" s="25" t="s">
        <v>341</v>
      </c>
      <c r="AT167" s="25" t="s">
        <v>161</v>
      </c>
      <c r="AU167" s="25" t="s">
        <v>80</v>
      </c>
      <c r="AY167" s="25" t="s">
        <v>158</v>
      </c>
      <c r="BE167" s="247">
        <f>IF(N167="základní",J167,0)</f>
        <v>0</v>
      </c>
      <c r="BF167" s="247">
        <f>IF(N167="snížená",J167,0)</f>
        <v>0</v>
      </c>
      <c r="BG167" s="247">
        <f>IF(N167="zákl. přenesená",J167,0)</f>
        <v>0</v>
      </c>
      <c r="BH167" s="247">
        <f>IF(N167="sníž. přenesená",J167,0)</f>
        <v>0</v>
      </c>
      <c r="BI167" s="247">
        <f>IF(N167="nulová",J167,0)</f>
        <v>0</v>
      </c>
      <c r="BJ167" s="25" t="s">
        <v>78</v>
      </c>
      <c r="BK167" s="247">
        <f>ROUND(I167*H167,2)</f>
        <v>0</v>
      </c>
      <c r="BL167" s="25" t="s">
        <v>341</v>
      </c>
      <c r="BM167" s="25" t="s">
        <v>1568</v>
      </c>
    </row>
    <row r="168" spans="2:51" s="13" customFormat="1" ht="13.5">
      <c r="B168" s="261"/>
      <c r="C168" s="262"/>
      <c r="D168" s="248" t="s">
        <v>178</v>
      </c>
      <c r="E168" s="263" t="s">
        <v>21</v>
      </c>
      <c r="F168" s="264" t="s">
        <v>1522</v>
      </c>
      <c r="G168" s="262"/>
      <c r="H168" s="265">
        <v>2.9</v>
      </c>
      <c r="I168" s="266"/>
      <c r="J168" s="262"/>
      <c r="K168" s="262"/>
      <c r="L168" s="267"/>
      <c r="M168" s="268"/>
      <c r="N168" s="269"/>
      <c r="O168" s="269"/>
      <c r="P168" s="269"/>
      <c r="Q168" s="269"/>
      <c r="R168" s="269"/>
      <c r="S168" s="269"/>
      <c r="T168" s="270"/>
      <c r="AT168" s="271" t="s">
        <v>178</v>
      </c>
      <c r="AU168" s="271" t="s">
        <v>80</v>
      </c>
      <c r="AV168" s="13" t="s">
        <v>80</v>
      </c>
      <c r="AW168" s="13" t="s">
        <v>35</v>
      </c>
      <c r="AX168" s="13" t="s">
        <v>78</v>
      </c>
      <c r="AY168" s="271" t="s">
        <v>158</v>
      </c>
    </row>
    <row r="169" spans="2:65" s="1" customFormat="1" ht="16.5" customHeight="1">
      <c r="B169" s="47"/>
      <c r="C169" s="294" t="s">
        <v>442</v>
      </c>
      <c r="D169" s="294" t="s">
        <v>362</v>
      </c>
      <c r="E169" s="295" t="s">
        <v>890</v>
      </c>
      <c r="F169" s="296" t="s">
        <v>891</v>
      </c>
      <c r="G169" s="297" t="s">
        <v>184</v>
      </c>
      <c r="H169" s="298">
        <v>3.19</v>
      </c>
      <c r="I169" s="299"/>
      <c r="J169" s="300">
        <f>ROUND(I169*H169,2)</f>
        <v>0</v>
      </c>
      <c r="K169" s="296" t="s">
        <v>21</v>
      </c>
      <c r="L169" s="301"/>
      <c r="M169" s="302" t="s">
        <v>21</v>
      </c>
      <c r="N169" s="303" t="s">
        <v>42</v>
      </c>
      <c r="O169" s="48"/>
      <c r="P169" s="245">
        <f>O169*H169</f>
        <v>0</v>
      </c>
      <c r="Q169" s="245">
        <v>0.018</v>
      </c>
      <c r="R169" s="245">
        <f>Q169*H169</f>
        <v>0.05741999999999999</v>
      </c>
      <c r="S169" s="245">
        <v>0</v>
      </c>
      <c r="T169" s="246">
        <f>S169*H169</f>
        <v>0</v>
      </c>
      <c r="AR169" s="25" t="s">
        <v>452</v>
      </c>
      <c r="AT169" s="25" t="s">
        <v>362</v>
      </c>
      <c r="AU169" s="25" t="s">
        <v>80</v>
      </c>
      <c r="AY169" s="25" t="s">
        <v>158</v>
      </c>
      <c r="BE169" s="247">
        <f>IF(N169="základní",J169,0)</f>
        <v>0</v>
      </c>
      <c r="BF169" s="247">
        <f>IF(N169="snížená",J169,0)</f>
        <v>0</v>
      </c>
      <c r="BG169" s="247">
        <f>IF(N169="zákl. přenesená",J169,0)</f>
        <v>0</v>
      </c>
      <c r="BH169" s="247">
        <f>IF(N169="sníž. přenesená",J169,0)</f>
        <v>0</v>
      </c>
      <c r="BI169" s="247">
        <f>IF(N169="nulová",J169,0)</f>
        <v>0</v>
      </c>
      <c r="BJ169" s="25" t="s">
        <v>78</v>
      </c>
      <c r="BK169" s="247">
        <f>ROUND(I169*H169,2)</f>
        <v>0</v>
      </c>
      <c r="BL169" s="25" t="s">
        <v>341</v>
      </c>
      <c r="BM169" s="25" t="s">
        <v>1569</v>
      </c>
    </row>
    <row r="170" spans="2:51" s="13" customFormat="1" ht="13.5">
      <c r="B170" s="261"/>
      <c r="C170" s="262"/>
      <c r="D170" s="248" t="s">
        <v>178</v>
      </c>
      <c r="E170" s="262"/>
      <c r="F170" s="264" t="s">
        <v>1570</v>
      </c>
      <c r="G170" s="262"/>
      <c r="H170" s="265">
        <v>3.19</v>
      </c>
      <c r="I170" s="266"/>
      <c r="J170" s="262"/>
      <c r="K170" s="262"/>
      <c r="L170" s="267"/>
      <c r="M170" s="268"/>
      <c r="N170" s="269"/>
      <c r="O170" s="269"/>
      <c r="P170" s="269"/>
      <c r="Q170" s="269"/>
      <c r="R170" s="269"/>
      <c r="S170" s="269"/>
      <c r="T170" s="270"/>
      <c r="AT170" s="271" t="s">
        <v>178</v>
      </c>
      <c r="AU170" s="271" t="s">
        <v>80</v>
      </c>
      <c r="AV170" s="13" t="s">
        <v>80</v>
      </c>
      <c r="AW170" s="13" t="s">
        <v>6</v>
      </c>
      <c r="AX170" s="13" t="s">
        <v>78</v>
      </c>
      <c r="AY170" s="271" t="s">
        <v>158</v>
      </c>
    </row>
    <row r="171" spans="2:65" s="1" customFormat="1" ht="25.5" customHeight="1">
      <c r="B171" s="47"/>
      <c r="C171" s="236" t="s">
        <v>447</v>
      </c>
      <c r="D171" s="236" t="s">
        <v>161</v>
      </c>
      <c r="E171" s="237" t="s">
        <v>895</v>
      </c>
      <c r="F171" s="238" t="s">
        <v>896</v>
      </c>
      <c r="G171" s="239" t="s">
        <v>184</v>
      </c>
      <c r="H171" s="240">
        <v>2.9</v>
      </c>
      <c r="I171" s="241"/>
      <c r="J171" s="242">
        <f>ROUND(I171*H171,2)</f>
        <v>0</v>
      </c>
      <c r="K171" s="238" t="s">
        <v>165</v>
      </c>
      <c r="L171" s="73"/>
      <c r="M171" s="243" t="s">
        <v>21</v>
      </c>
      <c r="N171" s="244" t="s">
        <v>42</v>
      </c>
      <c r="O171" s="48"/>
      <c r="P171" s="245">
        <f>O171*H171</f>
        <v>0</v>
      </c>
      <c r="Q171" s="245">
        <v>0</v>
      </c>
      <c r="R171" s="245">
        <f>Q171*H171</f>
        <v>0</v>
      </c>
      <c r="S171" s="245">
        <v>0</v>
      </c>
      <c r="T171" s="246">
        <f>S171*H171</f>
        <v>0</v>
      </c>
      <c r="AR171" s="25" t="s">
        <v>341</v>
      </c>
      <c r="AT171" s="25" t="s">
        <v>161</v>
      </c>
      <c r="AU171" s="25" t="s">
        <v>80</v>
      </c>
      <c r="AY171" s="25" t="s">
        <v>158</v>
      </c>
      <c r="BE171" s="247">
        <f>IF(N171="základní",J171,0)</f>
        <v>0</v>
      </c>
      <c r="BF171" s="247">
        <f>IF(N171="snížená",J171,0)</f>
        <v>0</v>
      </c>
      <c r="BG171" s="247">
        <f>IF(N171="zákl. přenesená",J171,0)</f>
        <v>0</v>
      </c>
      <c r="BH171" s="247">
        <f>IF(N171="sníž. přenesená",J171,0)</f>
        <v>0</v>
      </c>
      <c r="BI171" s="247">
        <f>IF(N171="nulová",J171,0)</f>
        <v>0</v>
      </c>
      <c r="BJ171" s="25" t="s">
        <v>78</v>
      </c>
      <c r="BK171" s="247">
        <f>ROUND(I171*H171,2)</f>
        <v>0</v>
      </c>
      <c r="BL171" s="25" t="s">
        <v>341</v>
      </c>
      <c r="BM171" s="25" t="s">
        <v>1571</v>
      </c>
    </row>
    <row r="172" spans="2:65" s="1" customFormat="1" ht="16.5" customHeight="1">
      <c r="B172" s="47"/>
      <c r="C172" s="236" t="s">
        <v>452</v>
      </c>
      <c r="D172" s="236" t="s">
        <v>161</v>
      </c>
      <c r="E172" s="237" t="s">
        <v>899</v>
      </c>
      <c r="F172" s="238" t="s">
        <v>900</v>
      </c>
      <c r="G172" s="239" t="s">
        <v>184</v>
      </c>
      <c r="H172" s="240">
        <v>2.9</v>
      </c>
      <c r="I172" s="241"/>
      <c r="J172" s="242">
        <f>ROUND(I172*H172,2)</f>
        <v>0</v>
      </c>
      <c r="K172" s="238" t="s">
        <v>165</v>
      </c>
      <c r="L172" s="73"/>
      <c r="M172" s="243" t="s">
        <v>21</v>
      </c>
      <c r="N172" s="244" t="s">
        <v>42</v>
      </c>
      <c r="O172" s="48"/>
      <c r="P172" s="245">
        <f>O172*H172</f>
        <v>0</v>
      </c>
      <c r="Q172" s="245">
        <v>0.0003</v>
      </c>
      <c r="R172" s="245">
        <f>Q172*H172</f>
        <v>0.0008699999999999999</v>
      </c>
      <c r="S172" s="245">
        <v>0</v>
      </c>
      <c r="T172" s="246">
        <f>S172*H172</f>
        <v>0</v>
      </c>
      <c r="AR172" s="25" t="s">
        <v>341</v>
      </c>
      <c r="AT172" s="25" t="s">
        <v>161</v>
      </c>
      <c r="AU172" s="25" t="s">
        <v>80</v>
      </c>
      <c r="AY172" s="25" t="s">
        <v>158</v>
      </c>
      <c r="BE172" s="247">
        <f>IF(N172="základní",J172,0)</f>
        <v>0</v>
      </c>
      <c r="BF172" s="247">
        <f>IF(N172="snížená",J172,0)</f>
        <v>0</v>
      </c>
      <c r="BG172" s="247">
        <f>IF(N172="zákl. přenesená",J172,0)</f>
        <v>0</v>
      </c>
      <c r="BH172" s="247">
        <f>IF(N172="sníž. přenesená",J172,0)</f>
        <v>0</v>
      </c>
      <c r="BI172" s="247">
        <f>IF(N172="nulová",J172,0)</f>
        <v>0</v>
      </c>
      <c r="BJ172" s="25" t="s">
        <v>78</v>
      </c>
      <c r="BK172" s="247">
        <f>ROUND(I172*H172,2)</f>
        <v>0</v>
      </c>
      <c r="BL172" s="25" t="s">
        <v>341</v>
      </c>
      <c r="BM172" s="25" t="s">
        <v>1572</v>
      </c>
    </row>
    <row r="173" spans="2:47" s="1" customFormat="1" ht="13.5">
      <c r="B173" s="47"/>
      <c r="C173" s="75"/>
      <c r="D173" s="248" t="s">
        <v>171</v>
      </c>
      <c r="E173" s="75"/>
      <c r="F173" s="249" t="s">
        <v>902</v>
      </c>
      <c r="G173" s="75"/>
      <c r="H173" s="75"/>
      <c r="I173" s="204"/>
      <c r="J173" s="75"/>
      <c r="K173" s="75"/>
      <c r="L173" s="73"/>
      <c r="M173" s="250"/>
      <c r="N173" s="48"/>
      <c r="O173" s="48"/>
      <c r="P173" s="48"/>
      <c r="Q173" s="48"/>
      <c r="R173" s="48"/>
      <c r="S173" s="48"/>
      <c r="T173" s="96"/>
      <c r="AT173" s="25" t="s">
        <v>171</v>
      </c>
      <c r="AU173" s="25" t="s">
        <v>80</v>
      </c>
    </row>
    <row r="174" spans="2:65" s="1" customFormat="1" ht="16.5" customHeight="1">
      <c r="B174" s="47"/>
      <c r="C174" s="236" t="s">
        <v>456</v>
      </c>
      <c r="D174" s="236" t="s">
        <v>161</v>
      </c>
      <c r="E174" s="237" t="s">
        <v>904</v>
      </c>
      <c r="F174" s="238" t="s">
        <v>905</v>
      </c>
      <c r="G174" s="239" t="s">
        <v>193</v>
      </c>
      <c r="H174" s="240">
        <v>4</v>
      </c>
      <c r="I174" s="241"/>
      <c r="J174" s="242">
        <f>ROUND(I174*H174,2)</f>
        <v>0</v>
      </c>
      <c r="K174" s="238" t="s">
        <v>165</v>
      </c>
      <c r="L174" s="73"/>
      <c r="M174" s="243" t="s">
        <v>21</v>
      </c>
      <c r="N174" s="244" t="s">
        <v>42</v>
      </c>
      <c r="O174" s="48"/>
      <c r="P174" s="245">
        <f>O174*H174</f>
        <v>0</v>
      </c>
      <c r="Q174" s="245">
        <v>3E-05</v>
      </c>
      <c r="R174" s="245">
        <f>Q174*H174</f>
        <v>0.00012</v>
      </c>
      <c r="S174" s="245">
        <v>0</v>
      </c>
      <c r="T174" s="246">
        <f>S174*H174</f>
        <v>0</v>
      </c>
      <c r="AR174" s="25" t="s">
        <v>341</v>
      </c>
      <c r="AT174" s="25" t="s">
        <v>161</v>
      </c>
      <c r="AU174" s="25" t="s">
        <v>80</v>
      </c>
      <c r="AY174" s="25" t="s">
        <v>158</v>
      </c>
      <c r="BE174" s="247">
        <f>IF(N174="základní",J174,0)</f>
        <v>0</v>
      </c>
      <c r="BF174" s="247">
        <f>IF(N174="snížená",J174,0)</f>
        <v>0</v>
      </c>
      <c r="BG174" s="247">
        <f>IF(N174="zákl. přenesená",J174,0)</f>
        <v>0</v>
      </c>
      <c r="BH174" s="247">
        <f>IF(N174="sníž. přenesená",J174,0)</f>
        <v>0</v>
      </c>
      <c r="BI174" s="247">
        <f>IF(N174="nulová",J174,0)</f>
        <v>0</v>
      </c>
      <c r="BJ174" s="25" t="s">
        <v>78</v>
      </c>
      <c r="BK174" s="247">
        <f>ROUND(I174*H174,2)</f>
        <v>0</v>
      </c>
      <c r="BL174" s="25" t="s">
        <v>341</v>
      </c>
      <c r="BM174" s="25" t="s">
        <v>1573</v>
      </c>
    </row>
    <row r="175" spans="2:47" s="1" customFormat="1" ht="13.5">
      <c r="B175" s="47"/>
      <c r="C175" s="75"/>
      <c r="D175" s="248" t="s">
        <v>171</v>
      </c>
      <c r="E175" s="75"/>
      <c r="F175" s="249" t="s">
        <v>902</v>
      </c>
      <c r="G175" s="75"/>
      <c r="H175" s="75"/>
      <c r="I175" s="204"/>
      <c r="J175" s="75"/>
      <c r="K175" s="75"/>
      <c r="L175" s="73"/>
      <c r="M175" s="250"/>
      <c r="N175" s="48"/>
      <c r="O175" s="48"/>
      <c r="P175" s="48"/>
      <c r="Q175" s="48"/>
      <c r="R175" s="48"/>
      <c r="S175" s="48"/>
      <c r="T175" s="96"/>
      <c r="AT175" s="25" t="s">
        <v>171</v>
      </c>
      <c r="AU175" s="25" t="s">
        <v>80</v>
      </c>
    </row>
    <row r="176" spans="2:65" s="1" customFormat="1" ht="16.5" customHeight="1">
      <c r="B176" s="47"/>
      <c r="C176" s="236" t="s">
        <v>463</v>
      </c>
      <c r="D176" s="236" t="s">
        <v>161</v>
      </c>
      <c r="E176" s="237" t="s">
        <v>908</v>
      </c>
      <c r="F176" s="238" t="s">
        <v>909</v>
      </c>
      <c r="G176" s="239" t="s">
        <v>164</v>
      </c>
      <c r="H176" s="240">
        <v>4</v>
      </c>
      <c r="I176" s="241"/>
      <c r="J176" s="242">
        <f>ROUND(I176*H176,2)</f>
        <v>0</v>
      </c>
      <c r="K176" s="238" t="s">
        <v>165</v>
      </c>
      <c r="L176" s="73"/>
      <c r="M176" s="243" t="s">
        <v>21</v>
      </c>
      <c r="N176" s="244" t="s">
        <v>42</v>
      </c>
      <c r="O176" s="48"/>
      <c r="P176" s="245">
        <f>O176*H176</f>
        <v>0</v>
      </c>
      <c r="Q176" s="245">
        <v>0</v>
      </c>
      <c r="R176" s="245">
        <f>Q176*H176</f>
        <v>0</v>
      </c>
      <c r="S176" s="245">
        <v>0</v>
      </c>
      <c r="T176" s="246">
        <f>S176*H176</f>
        <v>0</v>
      </c>
      <c r="AR176" s="25" t="s">
        <v>341</v>
      </c>
      <c r="AT176" s="25" t="s">
        <v>161</v>
      </c>
      <c r="AU176" s="25" t="s">
        <v>80</v>
      </c>
      <c r="AY176" s="25" t="s">
        <v>158</v>
      </c>
      <c r="BE176" s="247">
        <f>IF(N176="základní",J176,0)</f>
        <v>0</v>
      </c>
      <c r="BF176" s="247">
        <f>IF(N176="snížená",J176,0)</f>
        <v>0</v>
      </c>
      <c r="BG176" s="247">
        <f>IF(N176="zákl. přenesená",J176,0)</f>
        <v>0</v>
      </c>
      <c r="BH176" s="247">
        <f>IF(N176="sníž. přenesená",J176,0)</f>
        <v>0</v>
      </c>
      <c r="BI176" s="247">
        <f>IF(N176="nulová",J176,0)</f>
        <v>0</v>
      </c>
      <c r="BJ176" s="25" t="s">
        <v>78</v>
      </c>
      <c r="BK176" s="247">
        <f>ROUND(I176*H176,2)</f>
        <v>0</v>
      </c>
      <c r="BL176" s="25" t="s">
        <v>341</v>
      </c>
      <c r="BM176" s="25" t="s">
        <v>1574</v>
      </c>
    </row>
    <row r="177" spans="2:47" s="1" customFormat="1" ht="13.5">
      <c r="B177" s="47"/>
      <c r="C177" s="75"/>
      <c r="D177" s="248" t="s">
        <v>171</v>
      </c>
      <c r="E177" s="75"/>
      <c r="F177" s="249" t="s">
        <v>902</v>
      </c>
      <c r="G177" s="75"/>
      <c r="H177" s="75"/>
      <c r="I177" s="204"/>
      <c r="J177" s="75"/>
      <c r="K177" s="75"/>
      <c r="L177" s="73"/>
      <c r="M177" s="250"/>
      <c r="N177" s="48"/>
      <c r="O177" s="48"/>
      <c r="P177" s="48"/>
      <c r="Q177" s="48"/>
      <c r="R177" s="48"/>
      <c r="S177" s="48"/>
      <c r="T177" s="96"/>
      <c r="AT177" s="25" t="s">
        <v>171</v>
      </c>
      <c r="AU177" s="25" t="s">
        <v>80</v>
      </c>
    </row>
    <row r="178" spans="2:65" s="1" customFormat="1" ht="16.5" customHeight="1">
      <c r="B178" s="47"/>
      <c r="C178" s="236" t="s">
        <v>470</v>
      </c>
      <c r="D178" s="236" t="s">
        <v>161</v>
      </c>
      <c r="E178" s="237" t="s">
        <v>912</v>
      </c>
      <c r="F178" s="238" t="s">
        <v>913</v>
      </c>
      <c r="G178" s="239" t="s">
        <v>164</v>
      </c>
      <c r="H178" s="240">
        <v>20</v>
      </c>
      <c r="I178" s="241"/>
      <c r="J178" s="242">
        <f>ROUND(I178*H178,2)</f>
        <v>0</v>
      </c>
      <c r="K178" s="238" t="s">
        <v>165</v>
      </c>
      <c r="L178" s="73"/>
      <c r="M178" s="243" t="s">
        <v>21</v>
      </c>
      <c r="N178" s="244" t="s">
        <v>42</v>
      </c>
      <c r="O178" s="48"/>
      <c r="P178" s="245">
        <f>O178*H178</f>
        <v>0</v>
      </c>
      <c r="Q178" s="245">
        <v>0</v>
      </c>
      <c r="R178" s="245">
        <f>Q178*H178</f>
        <v>0</v>
      </c>
      <c r="S178" s="245">
        <v>0</v>
      </c>
      <c r="T178" s="246">
        <f>S178*H178</f>
        <v>0</v>
      </c>
      <c r="AR178" s="25" t="s">
        <v>341</v>
      </c>
      <c r="AT178" s="25" t="s">
        <v>161</v>
      </c>
      <c r="AU178" s="25" t="s">
        <v>80</v>
      </c>
      <c r="AY178" s="25" t="s">
        <v>158</v>
      </c>
      <c r="BE178" s="247">
        <f>IF(N178="základní",J178,0)</f>
        <v>0</v>
      </c>
      <c r="BF178" s="247">
        <f>IF(N178="snížená",J178,0)</f>
        <v>0</v>
      </c>
      <c r="BG178" s="247">
        <f>IF(N178="zákl. přenesená",J178,0)</f>
        <v>0</v>
      </c>
      <c r="BH178" s="247">
        <f>IF(N178="sníž. přenesená",J178,0)</f>
        <v>0</v>
      </c>
      <c r="BI178" s="247">
        <f>IF(N178="nulová",J178,0)</f>
        <v>0</v>
      </c>
      <c r="BJ178" s="25" t="s">
        <v>78</v>
      </c>
      <c r="BK178" s="247">
        <f>ROUND(I178*H178,2)</f>
        <v>0</v>
      </c>
      <c r="BL178" s="25" t="s">
        <v>341</v>
      </c>
      <c r="BM178" s="25" t="s">
        <v>1575</v>
      </c>
    </row>
    <row r="179" spans="2:47" s="1" customFormat="1" ht="13.5">
      <c r="B179" s="47"/>
      <c r="C179" s="75"/>
      <c r="D179" s="248" t="s">
        <v>171</v>
      </c>
      <c r="E179" s="75"/>
      <c r="F179" s="249" t="s">
        <v>902</v>
      </c>
      <c r="G179" s="75"/>
      <c r="H179" s="75"/>
      <c r="I179" s="204"/>
      <c r="J179" s="75"/>
      <c r="K179" s="75"/>
      <c r="L179" s="73"/>
      <c r="M179" s="250"/>
      <c r="N179" s="48"/>
      <c r="O179" s="48"/>
      <c r="P179" s="48"/>
      <c r="Q179" s="48"/>
      <c r="R179" s="48"/>
      <c r="S179" s="48"/>
      <c r="T179" s="96"/>
      <c r="AT179" s="25" t="s">
        <v>171</v>
      </c>
      <c r="AU179" s="25" t="s">
        <v>80</v>
      </c>
    </row>
    <row r="180" spans="2:65" s="1" customFormat="1" ht="16.5" customHeight="1">
      <c r="B180" s="47"/>
      <c r="C180" s="236" t="s">
        <v>483</v>
      </c>
      <c r="D180" s="236" t="s">
        <v>161</v>
      </c>
      <c r="E180" s="237" t="s">
        <v>916</v>
      </c>
      <c r="F180" s="238" t="s">
        <v>917</v>
      </c>
      <c r="G180" s="239" t="s">
        <v>561</v>
      </c>
      <c r="H180" s="304"/>
      <c r="I180" s="241"/>
      <c r="J180" s="242">
        <f>ROUND(I180*H180,2)</f>
        <v>0</v>
      </c>
      <c r="K180" s="238" t="s">
        <v>165</v>
      </c>
      <c r="L180" s="73"/>
      <c r="M180" s="243" t="s">
        <v>21</v>
      </c>
      <c r="N180" s="244" t="s">
        <v>42</v>
      </c>
      <c r="O180" s="48"/>
      <c r="P180" s="245">
        <f>O180*H180</f>
        <v>0</v>
      </c>
      <c r="Q180" s="245">
        <v>0</v>
      </c>
      <c r="R180" s="245">
        <f>Q180*H180</f>
        <v>0</v>
      </c>
      <c r="S180" s="245">
        <v>0</v>
      </c>
      <c r="T180" s="246">
        <f>S180*H180</f>
        <v>0</v>
      </c>
      <c r="AR180" s="25" t="s">
        <v>341</v>
      </c>
      <c r="AT180" s="25" t="s">
        <v>161</v>
      </c>
      <c r="AU180" s="25" t="s">
        <v>80</v>
      </c>
      <c r="AY180" s="25" t="s">
        <v>158</v>
      </c>
      <c r="BE180" s="247">
        <f>IF(N180="základní",J180,0)</f>
        <v>0</v>
      </c>
      <c r="BF180" s="247">
        <f>IF(N180="snížená",J180,0)</f>
        <v>0</v>
      </c>
      <c r="BG180" s="247">
        <f>IF(N180="zákl. přenesená",J180,0)</f>
        <v>0</v>
      </c>
      <c r="BH180" s="247">
        <f>IF(N180="sníž. přenesená",J180,0)</f>
        <v>0</v>
      </c>
      <c r="BI180" s="247">
        <f>IF(N180="nulová",J180,0)</f>
        <v>0</v>
      </c>
      <c r="BJ180" s="25" t="s">
        <v>78</v>
      </c>
      <c r="BK180" s="247">
        <f>ROUND(I180*H180,2)</f>
        <v>0</v>
      </c>
      <c r="BL180" s="25" t="s">
        <v>341</v>
      </c>
      <c r="BM180" s="25" t="s">
        <v>1576</v>
      </c>
    </row>
    <row r="181" spans="2:47" s="1" customFormat="1" ht="13.5">
      <c r="B181" s="47"/>
      <c r="C181" s="75"/>
      <c r="D181" s="248" t="s">
        <v>171</v>
      </c>
      <c r="E181" s="75"/>
      <c r="F181" s="249" t="s">
        <v>563</v>
      </c>
      <c r="G181" s="75"/>
      <c r="H181" s="75"/>
      <c r="I181" s="204"/>
      <c r="J181" s="75"/>
      <c r="K181" s="75"/>
      <c r="L181" s="73"/>
      <c r="M181" s="250"/>
      <c r="N181" s="48"/>
      <c r="O181" s="48"/>
      <c r="P181" s="48"/>
      <c r="Q181" s="48"/>
      <c r="R181" s="48"/>
      <c r="S181" s="48"/>
      <c r="T181" s="96"/>
      <c r="AT181" s="25" t="s">
        <v>171</v>
      </c>
      <c r="AU181" s="25" t="s">
        <v>80</v>
      </c>
    </row>
    <row r="182" spans="2:63" s="11" customFormat="1" ht="29.85" customHeight="1">
      <c r="B182" s="220"/>
      <c r="C182" s="221"/>
      <c r="D182" s="222" t="s">
        <v>70</v>
      </c>
      <c r="E182" s="234" t="s">
        <v>945</v>
      </c>
      <c r="F182" s="234" t="s">
        <v>946</v>
      </c>
      <c r="G182" s="221"/>
      <c r="H182" s="221"/>
      <c r="I182" s="224"/>
      <c r="J182" s="235">
        <f>BK182</f>
        <v>0</v>
      </c>
      <c r="K182" s="221"/>
      <c r="L182" s="226"/>
      <c r="M182" s="227"/>
      <c r="N182" s="228"/>
      <c r="O182" s="228"/>
      <c r="P182" s="229">
        <f>SUM(P183:P193)</f>
        <v>0</v>
      </c>
      <c r="Q182" s="228"/>
      <c r="R182" s="229">
        <f>SUM(R183:R193)</f>
        <v>0.0895</v>
      </c>
      <c r="S182" s="228"/>
      <c r="T182" s="230">
        <f>SUM(T183:T193)</f>
        <v>0.0186</v>
      </c>
      <c r="AR182" s="231" t="s">
        <v>80</v>
      </c>
      <c r="AT182" s="232" t="s">
        <v>70</v>
      </c>
      <c r="AU182" s="232" t="s">
        <v>78</v>
      </c>
      <c r="AY182" s="231" t="s">
        <v>158</v>
      </c>
      <c r="BK182" s="233">
        <f>SUM(BK183:BK193)</f>
        <v>0</v>
      </c>
    </row>
    <row r="183" spans="2:65" s="1" customFormat="1" ht="16.5" customHeight="1">
      <c r="B183" s="47"/>
      <c r="C183" s="236" t="s">
        <v>488</v>
      </c>
      <c r="D183" s="236" t="s">
        <v>161</v>
      </c>
      <c r="E183" s="237" t="s">
        <v>948</v>
      </c>
      <c r="F183" s="238" t="s">
        <v>949</v>
      </c>
      <c r="G183" s="239" t="s">
        <v>184</v>
      </c>
      <c r="H183" s="240">
        <v>60</v>
      </c>
      <c r="I183" s="241"/>
      <c r="J183" s="242">
        <f>ROUND(I183*H183,2)</f>
        <v>0</v>
      </c>
      <c r="K183" s="238" t="s">
        <v>165</v>
      </c>
      <c r="L183" s="73"/>
      <c r="M183" s="243" t="s">
        <v>21</v>
      </c>
      <c r="N183" s="244" t="s">
        <v>42</v>
      </c>
      <c r="O183" s="48"/>
      <c r="P183" s="245">
        <f>O183*H183</f>
        <v>0</v>
      </c>
      <c r="Q183" s="245">
        <v>0.001</v>
      </c>
      <c r="R183" s="245">
        <f>Q183*H183</f>
        <v>0.06</v>
      </c>
      <c r="S183" s="245">
        <v>0.00031</v>
      </c>
      <c r="T183" s="246">
        <f>S183*H183</f>
        <v>0.0186</v>
      </c>
      <c r="AR183" s="25" t="s">
        <v>341</v>
      </c>
      <c r="AT183" s="25" t="s">
        <v>161</v>
      </c>
      <c r="AU183" s="25" t="s">
        <v>80</v>
      </c>
      <c r="AY183" s="25" t="s">
        <v>158</v>
      </c>
      <c r="BE183" s="247">
        <f>IF(N183="základní",J183,0)</f>
        <v>0</v>
      </c>
      <c r="BF183" s="247">
        <f>IF(N183="snížená",J183,0)</f>
        <v>0</v>
      </c>
      <c r="BG183" s="247">
        <f>IF(N183="zákl. přenesená",J183,0)</f>
        <v>0</v>
      </c>
      <c r="BH183" s="247">
        <f>IF(N183="sníž. přenesená",J183,0)</f>
        <v>0</v>
      </c>
      <c r="BI183" s="247">
        <f>IF(N183="nulová",J183,0)</f>
        <v>0</v>
      </c>
      <c r="BJ183" s="25" t="s">
        <v>78</v>
      </c>
      <c r="BK183" s="247">
        <f>ROUND(I183*H183,2)</f>
        <v>0</v>
      </c>
      <c r="BL183" s="25" t="s">
        <v>341</v>
      </c>
      <c r="BM183" s="25" t="s">
        <v>1577</v>
      </c>
    </row>
    <row r="184" spans="2:47" s="1" customFormat="1" ht="13.5">
      <c r="B184" s="47"/>
      <c r="C184" s="75"/>
      <c r="D184" s="248" t="s">
        <v>171</v>
      </c>
      <c r="E184" s="75"/>
      <c r="F184" s="249" t="s">
        <v>951</v>
      </c>
      <c r="G184" s="75"/>
      <c r="H184" s="75"/>
      <c r="I184" s="204"/>
      <c r="J184" s="75"/>
      <c r="K184" s="75"/>
      <c r="L184" s="73"/>
      <c r="M184" s="250"/>
      <c r="N184" s="48"/>
      <c r="O184" s="48"/>
      <c r="P184" s="48"/>
      <c r="Q184" s="48"/>
      <c r="R184" s="48"/>
      <c r="S184" s="48"/>
      <c r="T184" s="96"/>
      <c r="AT184" s="25" t="s">
        <v>171</v>
      </c>
      <c r="AU184" s="25" t="s">
        <v>80</v>
      </c>
    </row>
    <row r="185" spans="2:51" s="12" customFormat="1" ht="13.5">
      <c r="B185" s="251"/>
      <c r="C185" s="252"/>
      <c r="D185" s="248" t="s">
        <v>178</v>
      </c>
      <c r="E185" s="253" t="s">
        <v>21</v>
      </c>
      <c r="F185" s="254" t="s">
        <v>1578</v>
      </c>
      <c r="G185" s="252"/>
      <c r="H185" s="253" t="s">
        <v>21</v>
      </c>
      <c r="I185" s="255"/>
      <c r="J185" s="252"/>
      <c r="K185" s="252"/>
      <c r="L185" s="256"/>
      <c r="M185" s="257"/>
      <c r="N185" s="258"/>
      <c r="O185" s="258"/>
      <c r="P185" s="258"/>
      <c r="Q185" s="258"/>
      <c r="R185" s="258"/>
      <c r="S185" s="258"/>
      <c r="T185" s="259"/>
      <c r="AT185" s="260" t="s">
        <v>178</v>
      </c>
      <c r="AU185" s="260" t="s">
        <v>80</v>
      </c>
      <c r="AV185" s="12" t="s">
        <v>78</v>
      </c>
      <c r="AW185" s="12" t="s">
        <v>35</v>
      </c>
      <c r="AX185" s="12" t="s">
        <v>71</v>
      </c>
      <c r="AY185" s="260" t="s">
        <v>158</v>
      </c>
    </row>
    <row r="186" spans="2:51" s="13" customFormat="1" ht="13.5">
      <c r="B186" s="261"/>
      <c r="C186" s="262"/>
      <c r="D186" s="248" t="s">
        <v>178</v>
      </c>
      <c r="E186" s="263" t="s">
        <v>21</v>
      </c>
      <c r="F186" s="264" t="s">
        <v>217</v>
      </c>
      <c r="G186" s="262"/>
      <c r="H186" s="265">
        <v>60</v>
      </c>
      <c r="I186" s="266"/>
      <c r="J186" s="262"/>
      <c r="K186" s="262"/>
      <c r="L186" s="267"/>
      <c r="M186" s="268"/>
      <c r="N186" s="269"/>
      <c r="O186" s="269"/>
      <c r="P186" s="269"/>
      <c r="Q186" s="269"/>
      <c r="R186" s="269"/>
      <c r="S186" s="269"/>
      <c r="T186" s="270"/>
      <c r="AT186" s="271" t="s">
        <v>178</v>
      </c>
      <c r="AU186" s="271" t="s">
        <v>80</v>
      </c>
      <c r="AV186" s="13" t="s">
        <v>80</v>
      </c>
      <c r="AW186" s="13" t="s">
        <v>35</v>
      </c>
      <c r="AX186" s="13" t="s">
        <v>78</v>
      </c>
      <c r="AY186" s="271" t="s">
        <v>158</v>
      </c>
    </row>
    <row r="187" spans="2:65" s="1" customFormat="1" ht="25.5" customHeight="1">
      <c r="B187" s="47"/>
      <c r="C187" s="236" t="s">
        <v>493</v>
      </c>
      <c r="D187" s="236" t="s">
        <v>161</v>
      </c>
      <c r="E187" s="237" t="s">
        <v>956</v>
      </c>
      <c r="F187" s="238" t="s">
        <v>957</v>
      </c>
      <c r="G187" s="239" t="s">
        <v>193</v>
      </c>
      <c r="H187" s="240">
        <v>10</v>
      </c>
      <c r="I187" s="241"/>
      <c r="J187" s="242">
        <f>ROUND(I187*H187,2)</f>
        <v>0</v>
      </c>
      <c r="K187" s="238" t="s">
        <v>165</v>
      </c>
      <c r="L187" s="73"/>
      <c r="M187" s="243" t="s">
        <v>21</v>
      </c>
      <c r="N187" s="244" t="s">
        <v>42</v>
      </c>
      <c r="O187" s="48"/>
      <c r="P187" s="245">
        <f>O187*H187</f>
        <v>0</v>
      </c>
      <c r="Q187" s="245">
        <v>1E-05</v>
      </c>
      <c r="R187" s="245">
        <f>Q187*H187</f>
        <v>0.0001</v>
      </c>
      <c r="S187" s="245">
        <v>0</v>
      </c>
      <c r="T187" s="246">
        <f>S187*H187</f>
        <v>0</v>
      </c>
      <c r="AR187" s="25" t="s">
        <v>341</v>
      </c>
      <c r="AT187" s="25" t="s">
        <v>161</v>
      </c>
      <c r="AU187" s="25" t="s">
        <v>80</v>
      </c>
      <c r="AY187" s="25" t="s">
        <v>158</v>
      </c>
      <c r="BE187" s="247">
        <f>IF(N187="základní",J187,0)</f>
        <v>0</v>
      </c>
      <c r="BF187" s="247">
        <f>IF(N187="snížená",J187,0)</f>
        <v>0</v>
      </c>
      <c r="BG187" s="247">
        <f>IF(N187="zákl. přenesená",J187,0)</f>
        <v>0</v>
      </c>
      <c r="BH187" s="247">
        <f>IF(N187="sníž. přenesená",J187,0)</f>
        <v>0</v>
      </c>
      <c r="BI187" s="247">
        <f>IF(N187="nulová",J187,0)</f>
        <v>0</v>
      </c>
      <c r="BJ187" s="25" t="s">
        <v>78</v>
      </c>
      <c r="BK187" s="247">
        <f>ROUND(I187*H187,2)</f>
        <v>0</v>
      </c>
      <c r="BL187" s="25" t="s">
        <v>341</v>
      </c>
      <c r="BM187" s="25" t="s">
        <v>1579</v>
      </c>
    </row>
    <row r="188" spans="2:51" s="12" customFormat="1" ht="13.5">
      <c r="B188" s="251"/>
      <c r="C188" s="252"/>
      <c r="D188" s="248" t="s">
        <v>178</v>
      </c>
      <c r="E188" s="253" t="s">
        <v>21</v>
      </c>
      <c r="F188" s="254" t="s">
        <v>959</v>
      </c>
      <c r="G188" s="252"/>
      <c r="H188" s="253" t="s">
        <v>21</v>
      </c>
      <c r="I188" s="255"/>
      <c r="J188" s="252"/>
      <c r="K188" s="252"/>
      <c r="L188" s="256"/>
      <c r="M188" s="257"/>
      <c r="N188" s="258"/>
      <c r="O188" s="258"/>
      <c r="P188" s="258"/>
      <c r="Q188" s="258"/>
      <c r="R188" s="258"/>
      <c r="S188" s="258"/>
      <c r="T188" s="259"/>
      <c r="AT188" s="260" t="s">
        <v>178</v>
      </c>
      <c r="AU188" s="260" t="s">
        <v>80</v>
      </c>
      <c r="AV188" s="12" t="s">
        <v>78</v>
      </c>
      <c r="AW188" s="12" t="s">
        <v>35</v>
      </c>
      <c r="AX188" s="12" t="s">
        <v>71</v>
      </c>
      <c r="AY188" s="260" t="s">
        <v>158</v>
      </c>
    </row>
    <row r="189" spans="2:51" s="13" customFormat="1" ht="13.5">
      <c r="B189" s="261"/>
      <c r="C189" s="262"/>
      <c r="D189" s="248" t="s">
        <v>178</v>
      </c>
      <c r="E189" s="263" t="s">
        <v>21</v>
      </c>
      <c r="F189" s="264" t="s">
        <v>254</v>
      </c>
      <c r="G189" s="262"/>
      <c r="H189" s="265">
        <v>10</v>
      </c>
      <c r="I189" s="266"/>
      <c r="J189" s="262"/>
      <c r="K189" s="262"/>
      <c r="L189" s="267"/>
      <c r="M189" s="268"/>
      <c r="N189" s="269"/>
      <c r="O189" s="269"/>
      <c r="P189" s="269"/>
      <c r="Q189" s="269"/>
      <c r="R189" s="269"/>
      <c r="S189" s="269"/>
      <c r="T189" s="270"/>
      <c r="AT189" s="271" t="s">
        <v>178</v>
      </c>
      <c r="AU189" s="271" t="s">
        <v>80</v>
      </c>
      <c r="AV189" s="13" t="s">
        <v>80</v>
      </c>
      <c r="AW189" s="13" t="s">
        <v>35</v>
      </c>
      <c r="AX189" s="13" t="s">
        <v>78</v>
      </c>
      <c r="AY189" s="271" t="s">
        <v>158</v>
      </c>
    </row>
    <row r="190" spans="2:65" s="1" customFormat="1" ht="25.5" customHeight="1">
      <c r="B190" s="47"/>
      <c r="C190" s="236" t="s">
        <v>498</v>
      </c>
      <c r="D190" s="236" t="s">
        <v>161</v>
      </c>
      <c r="E190" s="237" t="s">
        <v>961</v>
      </c>
      <c r="F190" s="238" t="s">
        <v>962</v>
      </c>
      <c r="G190" s="239" t="s">
        <v>184</v>
      </c>
      <c r="H190" s="240">
        <v>60</v>
      </c>
      <c r="I190" s="241"/>
      <c r="J190" s="242">
        <f>ROUND(I190*H190,2)</f>
        <v>0</v>
      </c>
      <c r="K190" s="238" t="s">
        <v>165</v>
      </c>
      <c r="L190" s="73"/>
      <c r="M190" s="243" t="s">
        <v>21</v>
      </c>
      <c r="N190" s="244" t="s">
        <v>42</v>
      </c>
      <c r="O190" s="48"/>
      <c r="P190" s="245">
        <f>O190*H190</f>
        <v>0</v>
      </c>
      <c r="Q190" s="245">
        <v>0.0002</v>
      </c>
      <c r="R190" s="245">
        <f>Q190*H190</f>
        <v>0.012</v>
      </c>
      <c r="S190" s="245">
        <v>0</v>
      </c>
      <c r="T190" s="246">
        <f>S190*H190</f>
        <v>0</v>
      </c>
      <c r="AR190" s="25" t="s">
        <v>341</v>
      </c>
      <c r="AT190" s="25" t="s">
        <v>161</v>
      </c>
      <c r="AU190" s="25" t="s">
        <v>80</v>
      </c>
      <c r="AY190" s="25" t="s">
        <v>158</v>
      </c>
      <c r="BE190" s="247">
        <f>IF(N190="základní",J190,0)</f>
        <v>0</v>
      </c>
      <c r="BF190" s="247">
        <f>IF(N190="snížená",J190,0)</f>
        <v>0</v>
      </c>
      <c r="BG190" s="247">
        <f>IF(N190="zákl. přenesená",J190,0)</f>
        <v>0</v>
      </c>
      <c r="BH190" s="247">
        <f>IF(N190="sníž. přenesená",J190,0)</f>
        <v>0</v>
      </c>
      <c r="BI190" s="247">
        <f>IF(N190="nulová",J190,0)</f>
        <v>0</v>
      </c>
      <c r="BJ190" s="25" t="s">
        <v>78</v>
      </c>
      <c r="BK190" s="247">
        <f>ROUND(I190*H190,2)</f>
        <v>0</v>
      </c>
      <c r="BL190" s="25" t="s">
        <v>341</v>
      </c>
      <c r="BM190" s="25" t="s">
        <v>1580</v>
      </c>
    </row>
    <row r="191" spans="2:65" s="1" customFormat="1" ht="25.5" customHeight="1">
      <c r="B191" s="47"/>
      <c r="C191" s="236" t="s">
        <v>503</v>
      </c>
      <c r="D191" s="236" t="s">
        <v>161</v>
      </c>
      <c r="E191" s="237" t="s">
        <v>965</v>
      </c>
      <c r="F191" s="238" t="s">
        <v>966</v>
      </c>
      <c r="G191" s="239" t="s">
        <v>184</v>
      </c>
      <c r="H191" s="240">
        <v>60</v>
      </c>
      <c r="I191" s="241"/>
      <c r="J191" s="242">
        <f>ROUND(I191*H191,2)</f>
        <v>0</v>
      </c>
      <c r="K191" s="238" t="s">
        <v>165</v>
      </c>
      <c r="L191" s="73"/>
      <c r="M191" s="243" t="s">
        <v>21</v>
      </c>
      <c r="N191" s="244" t="s">
        <v>42</v>
      </c>
      <c r="O191" s="48"/>
      <c r="P191" s="245">
        <f>O191*H191</f>
        <v>0</v>
      </c>
      <c r="Q191" s="245">
        <v>0.00029</v>
      </c>
      <c r="R191" s="245">
        <f>Q191*H191</f>
        <v>0.0174</v>
      </c>
      <c r="S191" s="245">
        <v>0</v>
      </c>
      <c r="T191" s="246">
        <f>S191*H191</f>
        <v>0</v>
      </c>
      <c r="AR191" s="25" t="s">
        <v>166</v>
      </c>
      <c r="AT191" s="25" t="s">
        <v>161</v>
      </c>
      <c r="AU191" s="25" t="s">
        <v>80</v>
      </c>
      <c r="AY191" s="25" t="s">
        <v>158</v>
      </c>
      <c r="BE191" s="247">
        <f>IF(N191="základní",J191,0)</f>
        <v>0</v>
      </c>
      <c r="BF191" s="247">
        <f>IF(N191="snížená",J191,0)</f>
        <v>0</v>
      </c>
      <c r="BG191" s="247">
        <f>IF(N191="zákl. přenesená",J191,0)</f>
        <v>0</v>
      </c>
      <c r="BH191" s="247">
        <f>IF(N191="sníž. přenesená",J191,0)</f>
        <v>0</v>
      </c>
      <c r="BI191" s="247">
        <f>IF(N191="nulová",J191,0)</f>
        <v>0</v>
      </c>
      <c r="BJ191" s="25" t="s">
        <v>78</v>
      </c>
      <c r="BK191" s="247">
        <f>ROUND(I191*H191,2)</f>
        <v>0</v>
      </c>
      <c r="BL191" s="25" t="s">
        <v>166</v>
      </c>
      <c r="BM191" s="25" t="s">
        <v>1581</v>
      </c>
    </row>
    <row r="192" spans="2:51" s="12" customFormat="1" ht="13.5">
      <c r="B192" s="251"/>
      <c r="C192" s="252"/>
      <c r="D192" s="248" t="s">
        <v>178</v>
      </c>
      <c r="E192" s="253" t="s">
        <v>21</v>
      </c>
      <c r="F192" s="254" t="s">
        <v>1582</v>
      </c>
      <c r="G192" s="252"/>
      <c r="H192" s="253" t="s">
        <v>21</v>
      </c>
      <c r="I192" s="255"/>
      <c r="J192" s="252"/>
      <c r="K192" s="252"/>
      <c r="L192" s="256"/>
      <c r="M192" s="257"/>
      <c r="N192" s="258"/>
      <c r="O192" s="258"/>
      <c r="P192" s="258"/>
      <c r="Q192" s="258"/>
      <c r="R192" s="258"/>
      <c r="S192" s="258"/>
      <c r="T192" s="259"/>
      <c r="AT192" s="260" t="s">
        <v>178</v>
      </c>
      <c r="AU192" s="260" t="s">
        <v>80</v>
      </c>
      <c r="AV192" s="12" t="s">
        <v>78</v>
      </c>
      <c r="AW192" s="12" t="s">
        <v>35</v>
      </c>
      <c r="AX192" s="12" t="s">
        <v>71</v>
      </c>
      <c r="AY192" s="260" t="s">
        <v>158</v>
      </c>
    </row>
    <row r="193" spans="2:51" s="13" customFormat="1" ht="13.5">
      <c r="B193" s="261"/>
      <c r="C193" s="262"/>
      <c r="D193" s="248" t="s">
        <v>178</v>
      </c>
      <c r="E193" s="263" t="s">
        <v>21</v>
      </c>
      <c r="F193" s="264" t="s">
        <v>217</v>
      </c>
      <c r="G193" s="262"/>
      <c r="H193" s="265">
        <v>60</v>
      </c>
      <c r="I193" s="266"/>
      <c r="J193" s="262"/>
      <c r="K193" s="262"/>
      <c r="L193" s="267"/>
      <c r="M193" s="311"/>
      <c r="N193" s="312"/>
      <c r="O193" s="312"/>
      <c r="P193" s="312"/>
      <c r="Q193" s="312"/>
      <c r="R193" s="312"/>
      <c r="S193" s="312"/>
      <c r="T193" s="313"/>
      <c r="AT193" s="271" t="s">
        <v>178</v>
      </c>
      <c r="AU193" s="271" t="s">
        <v>80</v>
      </c>
      <c r="AV193" s="13" t="s">
        <v>80</v>
      </c>
      <c r="AW193" s="13" t="s">
        <v>35</v>
      </c>
      <c r="AX193" s="13" t="s">
        <v>78</v>
      </c>
      <c r="AY193" s="271" t="s">
        <v>158</v>
      </c>
    </row>
    <row r="194" spans="2:12" s="1" customFormat="1" ht="6.95" customHeight="1">
      <c r="B194" s="68"/>
      <c r="C194" s="69"/>
      <c r="D194" s="69"/>
      <c r="E194" s="69"/>
      <c r="F194" s="69"/>
      <c r="G194" s="69"/>
      <c r="H194" s="69"/>
      <c r="I194" s="179"/>
      <c r="J194" s="69"/>
      <c r="K194" s="69"/>
      <c r="L194" s="73"/>
    </row>
  </sheetData>
  <sheetProtection password="CC35" sheet="1" objects="1" scenarios="1" formatColumns="0" formatRows="0" autoFilter="0"/>
  <autoFilter ref="C92:K193"/>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106</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1496</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995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ROUND(SUM(BE84:BE99),2)</f>
        <v>0</v>
      </c>
      <c r="G32" s="48"/>
      <c r="H32" s="48"/>
      <c r="I32" s="171">
        <v>0.21</v>
      </c>
      <c r="J32" s="170">
        <f>ROUND(ROUND((SUM(BE84:BE99)),2)*I32,2)</f>
        <v>0</v>
      </c>
      <c r="K32" s="52"/>
    </row>
    <row r="33" spans="2:11" s="1" customFormat="1" ht="14.4" customHeight="1">
      <c r="B33" s="47"/>
      <c r="C33" s="48"/>
      <c r="D33" s="48"/>
      <c r="E33" s="56" t="s">
        <v>43</v>
      </c>
      <c r="F33" s="170">
        <f>ROUND(SUM(BF84:BF99),2)</f>
        <v>0</v>
      </c>
      <c r="G33" s="48"/>
      <c r="H33" s="48"/>
      <c r="I33" s="171">
        <v>0.15</v>
      </c>
      <c r="J33" s="170">
        <f>ROUND(ROUND((SUM(BF84:BF99)),2)*I33,2)</f>
        <v>0</v>
      </c>
      <c r="K33" s="52"/>
    </row>
    <row r="34" spans="2:11" s="1" customFormat="1" ht="14.4" customHeight="1" hidden="1">
      <c r="B34" s="47"/>
      <c r="C34" s="48"/>
      <c r="D34" s="48"/>
      <c r="E34" s="56" t="s">
        <v>44</v>
      </c>
      <c r="F34" s="170">
        <f>ROUND(SUM(BG84:BG99),2)</f>
        <v>0</v>
      </c>
      <c r="G34" s="48"/>
      <c r="H34" s="48"/>
      <c r="I34" s="171">
        <v>0.21</v>
      </c>
      <c r="J34" s="170">
        <v>0</v>
      </c>
      <c r="K34" s="52"/>
    </row>
    <row r="35" spans="2:11" s="1" customFormat="1" ht="14.4" customHeight="1" hidden="1">
      <c r="B35" s="47"/>
      <c r="C35" s="48"/>
      <c r="D35" s="48"/>
      <c r="E35" s="56" t="s">
        <v>45</v>
      </c>
      <c r="F35" s="170">
        <f>ROUND(SUM(BH84:BH99),2)</f>
        <v>0</v>
      </c>
      <c r="G35" s="48"/>
      <c r="H35" s="48"/>
      <c r="I35" s="171">
        <v>0.15</v>
      </c>
      <c r="J35" s="170">
        <v>0</v>
      </c>
      <c r="K35" s="52"/>
    </row>
    <row r="36" spans="2:11" s="1" customFormat="1" ht="14.4" customHeight="1" hidden="1">
      <c r="B36" s="47"/>
      <c r="C36" s="48"/>
      <c r="D36" s="48"/>
      <c r="E36" s="56" t="s">
        <v>46</v>
      </c>
      <c r="F36" s="170">
        <f>ROUND(SUM(BI84:BI99),2)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1496</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ZTI - Zdravotechnické 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J84</f>
        <v>0</v>
      </c>
      <c r="K60" s="52"/>
      <c r="AU60" s="25" t="s">
        <v>124</v>
      </c>
    </row>
    <row r="61" spans="2:11" s="8" customFormat="1" ht="24.95" customHeight="1">
      <c r="B61" s="190"/>
      <c r="C61" s="191"/>
      <c r="D61" s="192" t="s">
        <v>1583</v>
      </c>
      <c r="E61" s="193"/>
      <c r="F61" s="193"/>
      <c r="G61" s="193"/>
      <c r="H61" s="193"/>
      <c r="I61" s="194"/>
      <c r="J61" s="195">
        <f>J85</f>
        <v>0</v>
      </c>
      <c r="K61" s="196"/>
    </row>
    <row r="62" spans="2:11" s="8" customFormat="1" ht="24.95" customHeight="1">
      <c r="B62" s="190"/>
      <c r="C62" s="191"/>
      <c r="D62" s="192" t="s">
        <v>997</v>
      </c>
      <c r="E62" s="193"/>
      <c r="F62" s="193"/>
      <c r="G62" s="193"/>
      <c r="H62" s="193"/>
      <c r="I62" s="194"/>
      <c r="J62" s="195">
        <f>J89</f>
        <v>0</v>
      </c>
      <c r="K62" s="196"/>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142</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 xml:space="preserve">Teoretické Ústavy  LF v Olomouci úpravy sekcí</v>
      </c>
      <c r="F72" s="77"/>
      <c r="G72" s="77"/>
      <c r="H72" s="77"/>
      <c r="I72" s="204"/>
      <c r="J72" s="75"/>
      <c r="K72" s="75"/>
      <c r="L72" s="73"/>
    </row>
    <row r="73" spans="2:12" ht="13.5">
      <c r="B73" s="29"/>
      <c r="C73" s="77" t="s">
        <v>116</v>
      </c>
      <c r="D73" s="206"/>
      <c r="E73" s="206"/>
      <c r="F73" s="206"/>
      <c r="G73" s="206"/>
      <c r="H73" s="206"/>
      <c r="I73" s="149"/>
      <c r="J73" s="206"/>
      <c r="K73" s="206"/>
      <c r="L73" s="207"/>
    </row>
    <row r="74" spans="2:12" s="1" customFormat="1" ht="16.5" customHeight="1">
      <c r="B74" s="47"/>
      <c r="C74" s="75"/>
      <c r="D74" s="75"/>
      <c r="E74" s="205" t="s">
        <v>1496</v>
      </c>
      <c r="F74" s="75"/>
      <c r="G74" s="75"/>
      <c r="H74" s="75"/>
      <c r="I74" s="204"/>
      <c r="J74" s="75"/>
      <c r="K74" s="75"/>
      <c r="L74" s="73"/>
    </row>
    <row r="75" spans="2:12" s="1" customFormat="1" ht="14.4" customHeight="1">
      <c r="B75" s="47"/>
      <c r="C75" s="77" t="s">
        <v>118</v>
      </c>
      <c r="D75" s="75"/>
      <c r="E75" s="75"/>
      <c r="F75" s="75"/>
      <c r="G75" s="75"/>
      <c r="H75" s="75"/>
      <c r="I75" s="204"/>
      <c r="J75" s="75"/>
      <c r="K75" s="75"/>
      <c r="L75" s="73"/>
    </row>
    <row r="76" spans="2:12" s="1" customFormat="1" ht="17.25" customHeight="1">
      <c r="B76" s="47"/>
      <c r="C76" s="75"/>
      <c r="D76" s="75"/>
      <c r="E76" s="83" t="str">
        <f>E11</f>
        <v>ZTI - Zdravotechnické instalace</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23</v>
      </c>
      <c r="D78" s="75"/>
      <c r="E78" s="75"/>
      <c r="F78" s="208" t="str">
        <f>F14</f>
        <v>Olomouc</v>
      </c>
      <c r="G78" s="75"/>
      <c r="H78" s="75"/>
      <c r="I78" s="209" t="s">
        <v>25</v>
      </c>
      <c r="J78" s="86" t="str">
        <f>IF(J14="","",J14)</f>
        <v>11. 6. 2018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27</v>
      </c>
      <c r="D80" s="75"/>
      <c r="E80" s="75"/>
      <c r="F80" s="208" t="str">
        <f>E17</f>
        <v>Univerzita Palackého v Olomouci</v>
      </c>
      <c r="G80" s="75"/>
      <c r="H80" s="75"/>
      <c r="I80" s="209" t="s">
        <v>33</v>
      </c>
      <c r="J80" s="208" t="str">
        <f>E23</f>
        <v>Stavoprojekt Olomouc a.s.</v>
      </c>
      <c r="K80" s="75"/>
      <c r="L80" s="73"/>
    </row>
    <row r="81" spans="2:12" s="1" customFormat="1" ht="14.4" customHeight="1">
      <c r="B81" s="47"/>
      <c r="C81" s="77" t="s">
        <v>31</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143</v>
      </c>
      <c r="D83" s="212" t="s">
        <v>56</v>
      </c>
      <c r="E83" s="212" t="s">
        <v>52</v>
      </c>
      <c r="F83" s="212" t="s">
        <v>144</v>
      </c>
      <c r="G83" s="212" t="s">
        <v>145</v>
      </c>
      <c r="H83" s="212" t="s">
        <v>146</v>
      </c>
      <c r="I83" s="213" t="s">
        <v>147</v>
      </c>
      <c r="J83" s="212" t="s">
        <v>122</v>
      </c>
      <c r="K83" s="214" t="s">
        <v>148</v>
      </c>
      <c r="L83" s="215"/>
      <c r="M83" s="103" t="s">
        <v>149</v>
      </c>
      <c r="N83" s="104" t="s">
        <v>41</v>
      </c>
      <c r="O83" s="104" t="s">
        <v>150</v>
      </c>
      <c r="P83" s="104" t="s">
        <v>151</v>
      </c>
      <c r="Q83" s="104" t="s">
        <v>152</v>
      </c>
      <c r="R83" s="104" t="s">
        <v>153</v>
      </c>
      <c r="S83" s="104" t="s">
        <v>154</v>
      </c>
      <c r="T83" s="105" t="s">
        <v>155</v>
      </c>
    </row>
    <row r="84" spans="2:63" s="1" customFormat="1" ht="29.25" customHeight="1">
      <c r="B84" s="47"/>
      <c r="C84" s="109" t="s">
        <v>123</v>
      </c>
      <c r="D84" s="75"/>
      <c r="E84" s="75"/>
      <c r="F84" s="75"/>
      <c r="G84" s="75"/>
      <c r="H84" s="75"/>
      <c r="I84" s="204"/>
      <c r="J84" s="216">
        <f>BK84</f>
        <v>0</v>
      </c>
      <c r="K84" s="75"/>
      <c r="L84" s="73"/>
      <c r="M84" s="106"/>
      <c r="N84" s="107"/>
      <c r="O84" s="107"/>
      <c r="P84" s="217">
        <f>P85+P89</f>
        <v>0</v>
      </c>
      <c r="Q84" s="107"/>
      <c r="R84" s="217">
        <f>R85+R89</f>
        <v>0</v>
      </c>
      <c r="S84" s="107"/>
      <c r="T84" s="218">
        <f>T85+T89</f>
        <v>0</v>
      </c>
      <c r="AT84" s="25" t="s">
        <v>70</v>
      </c>
      <c r="AU84" s="25" t="s">
        <v>124</v>
      </c>
      <c r="BK84" s="219">
        <f>BK85+BK89</f>
        <v>0</v>
      </c>
    </row>
    <row r="85" spans="2:63" s="11" customFormat="1" ht="37.4" customHeight="1">
      <c r="B85" s="220"/>
      <c r="C85" s="221"/>
      <c r="D85" s="222" t="s">
        <v>70</v>
      </c>
      <c r="E85" s="223" t="s">
        <v>810</v>
      </c>
      <c r="F85" s="223" t="s">
        <v>1000</v>
      </c>
      <c r="G85" s="221"/>
      <c r="H85" s="221"/>
      <c r="I85" s="224"/>
      <c r="J85" s="225">
        <f>BK85</f>
        <v>0</v>
      </c>
      <c r="K85" s="221"/>
      <c r="L85" s="226"/>
      <c r="M85" s="227"/>
      <c r="N85" s="228"/>
      <c r="O85" s="228"/>
      <c r="P85" s="229">
        <f>SUM(P86:P88)</f>
        <v>0</v>
      </c>
      <c r="Q85" s="228"/>
      <c r="R85" s="229">
        <f>SUM(R86:R88)</f>
        <v>0</v>
      </c>
      <c r="S85" s="228"/>
      <c r="T85" s="230">
        <f>SUM(T86:T88)</f>
        <v>0</v>
      </c>
      <c r="AR85" s="231" t="s">
        <v>78</v>
      </c>
      <c r="AT85" s="232" t="s">
        <v>70</v>
      </c>
      <c r="AU85" s="232" t="s">
        <v>71</v>
      </c>
      <c r="AY85" s="231" t="s">
        <v>158</v>
      </c>
      <c r="BK85" s="233">
        <f>SUM(BK86:BK88)</f>
        <v>0</v>
      </c>
    </row>
    <row r="86" spans="2:65" s="1" customFormat="1" ht="16.5" customHeight="1">
      <c r="B86" s="47"/>
      <c r="C86" s="236" t="s">
        <v>71</v>
      </c>
      <c r="D86" s="236" t="s">
        <v>161</v>
      </c>
      <c r="E86" s="237" t="s">
        <v>1001</v>
      </c>
      <c r="F86" s="238" t="s">
        <v>1002</v>
      </c>
      <c r="G86" s="239" t="s">
        <v>1003</v>
      </c>
      <c r="H86" s="240">
        <v>1</v>
      </c>
      <c r="I86" s="241"/>
      <c r="J86" s="242">
        <f>ROUND(I86*H86,2)</f>
        <v>0</v>
      </c>
      <c r="K86" s="238" t="s">
        <v>21</v>
      </c>
      <c r="L86" s="73"/>
      <c r="M86" s="243" t="s">
        <v>21</v>
      </c>
      <c r="N86" s="244" t="s">
        <v>42</v>
      </c>
      <c r="O86" s="48"/>
      <c r="P86" s="245">
        <f>O86*H86</f>
        <v>0</v>
      </c>
      <c r="Q86" s="245">
        <v>0</v>
      </c>
      <c r="R86" s="245">
        <f>Q86*H86</f>
        <v>0</v>
      </c>
      <c r="S86" s="245">
        <v>0</v>
      </c>
      <c r="T86" s="246">
        <f>S86*H86</f>
        <v>0</v>
      </c>
      <c r="AR86" s="25" t="s">
        <v>166</v>
      </c>
      <c r="AT86" s="25" t="s">
        <v>161</v>
      </c>
      <c r="AU86" s="25" t="s">
        <v>78</v>
      </c>
      <c r="AY86" s="25" t="s">
        <v>158</v>
      </c>
      <c r="BE86" s="247">
        <f>IF(N86="základní",J86,0)</f>
        <v>0</v>
      </c>
      <c r="BF86" s="247">
        <f>IF(N86="snížená",J86,0)</f>
        <v>0</v>
      </c>
      <c r="BG86" s="247">
        <f>IF(N86="zákl. přenesená",J86,0)</f>
        <v>0</v>
      </c>
      <c r="BH86" s="247">
        <f>IF(N86="sníž. přenesená",J86,0)</f>
        <v>0</v>
      </c>
      <c r="BI86" s="247">
        <f>IF(N86="nulová",J86,0)</f>
        <v>0</v>
      </c>
      <c r="BJ86" s="25" t="s">
        <v>78</v>
      </c>
      <c r="BK86" s="247">
        <f>ROUND(I86*H86,2)</f>
        <v>0</v>
      </c>
      <c r="BL86" s="25" t="s">
        <v>166</v>
      </c>
      <c r="BM86" s="25" t="s">
        <v>80</v>
      </c>
    </row>
    <row r="87" spans="2:65" s="1" customFormat="1" ht="16.5" customHeight="1">
      <c r="B87" s="47"/>
      <c r="C87" s="236" t="s">
        <v>71</v>
      </c>
      <c r="D87" s="236" t="s">
        <v>161</v>
      </c>
      <c r="E87" s="237" t="s">
        <v>1007</v>
      </c>
      <c r="F87" s="238" t="s">
        <v>1008</v>
      </c>
      <c r="G87" s="239" t="s">
        <v>175</v>
      </c>
      <c r="H87" s="240">
        <v>0.1</v>
      </c>
      <c r="I87" s="241"/>
      <c r="J87" s="242">
        <f>ROUND(I87*H87,2)</f>
        <v>0</v>
      </c>
      <c r="K87" s="238" t="s">
        <v>21</v>
      </c>
      <c r="L87" s="73"/>
      <c r="M87" s="243" t="s">
        <v>21</v>
      </c>
      <c r="N87" s="244" t="s">
        <v>42</v>
      </c>
      <c r="O87" s="48"/>
      <c r="P87" s="245">
        <f>O87*H87</f>
        <v>0</v>
      </c>
      <c r="Q87" s="245">
        <v>0</v>
      </c>
      <c r="R87" s="245">
        <f>Q87*H87</f>
        <v>0</v>
      </c>
      <c r="S87" s="245">
        <v>0</v>
      </c>
      <c r="T87" s="246">
        <f>S87*H87</f>
        <v>0</v>
      </c>
      <c r="AR87" s="25" t="s">
        <v>166</v>
      </c>
      <c r="AT87" s="25" t="s">
        <v>161</v>
      </c>
      <c r="AU87" s="25" t="s">
        <v>78</v>
      </c>
      <c r="AY87" s="25" t="s">
        <v>158</v>
      </c>
      <c r="BE87" s="247">
        <f>IF(N87="základní",J87,0)</f>
        <v>0</v>
      </c>
      <c r="BF87" s="247">
        <f>IF(N87="snížená",J87,0)</f>
        <v>0</v>
      </c>
      <c r="BG87" s="247">
        <f>IF(N87="zákl. přenesená",J87,0)</f>
        <v>0</v>
      </c>
      <c r="BH87" s="247">
        <f>IF(N87="sníž. přenesená",J87,0)</f>
        <v>0</v>
      </c>
      <c r="BI87" s="247">
        <f>IF(N87="nulová",J87,0)</f>
        <v>0</v>
      </c>
      <c r="BJ87" s="25" t="s">
        <v>78</v>
      </c>
      <c r="BK87" s="247">
        <f>ROUND(I87*H87,2)</f>
        <v>0</v>
      </c>
      <c r="BL87" s="25" t="s">
        <v>166</v>
      </c>
      <c r="BM87" s="25" t="s">
        <v>166</v>
      </c>
    </row>
    <row r="88" spans="2:47" s="1" customFormat="1" ht="13.5">
      <c r="B88" s="47"/>
      <c r="C88" s="75"/>
      <c r="D88" s="248" t="s">
        <v>328</v>
      </c>
      <c r="E88" s="75"/>
      <c r="F88" s="249" t="s">
        <v>1009</v>
      </c>
      <c r="G88" s="75"/>
      <c r="H88" s="75"/>
      <c r="I88" s="204"/>
      <c r="J88" s="75"/>
      <c r="K88" s="75"/>
      <c r="L88" s="73"/>
      <c r="M88" s="250"/>
      <c r="N88" s="48"/>
      <c r="O88" s="48"/>
      <c r="P88" s="48"/>
      <c r="Q88" s="48"/>
      <c r="R88" s="48"/>
      <c r="S88" s="48"/>
      <c r="T88" s="96"/>
      <c r="AT88" s="25" t="s">
        <v>328</v>
      </c>
      <c r="AU88" s="25" t="s">
        <v>78</v>
      </c>
    </row>
    <row r="89" spans="2:63" s="11" customFormat="1" ht="37.4" customHeight="1">
      <c r="B89" s="220"/>
      <c r="C89" s="221"/>
      <c r="D89" s="222" t="s">
        <v>70</v>
      </c>
      <c r="E89" s="223" t="s">
        <v>1010</v>
      </c>
      <c r="F89" s="223" t="s">
        <v>1011</v>
      </c>
      <c r="G89" s="221"/>
      <c r="H89" s="221"/>
      <c r="I89" s="224"/>
      <c r="J89" s="225">
        <f>BK89</f>
        <v>0</v>
      </c>
      <c r="K89" s="221"/>
      <c r="L89" s="226"/>
      <c r="M89" s="227"/>
      <c r="N89" s="228"/>
      <c r="O89" s="228"/>
      <c r="P89" s="229">
        <f>SUM(P90:P99)</f>
        <v>0</v>
      </c>
      <c r="Q89" s="228"/>
      <c r="R89" s="229">
        <f>SUM(R90:R99)</f>
        <v>0</v>
      </c>
      <c r="S89" s="228"/>
      <c r="T89" s="230">
        <f>SUM(T90:T99)</f>
        <v>0</v>
      </c>
      <c r="AR89" s="231" t="s">
        <v>78</v>
      </c>
      <c r="AT89" s="232" t="s">
        <v>70</v>
      </c>
      <c r="AU89" s="232" t="s">
        <v>71</v>
      </c>
      <c r="AY89" s="231" t="s">
        <v>158</v>
      </c>
      <c r="BK89" s="233">
        <f>SUM(BK90:BK99)</f>
        <v>0</v>
      </c>
    </row>
    <row r="90" spans="2:65" s="1" customFormat="1" ht="16.5" customHeight="1">
      <c r="B90" s="47"/>
      <c r="C90" s="236" t="s">
        <v>71</v>
      </c>
      <c r="D90" s="236" t="s">
        <v>161</v>
      </c>
      <c r="E90" s="237" t="s">
        <v>1012</v>
      </c>
      <c r="F90" s="238" t="s">
        <v>1013</v>
      </c>
      <c r="G90" s="239" t="s">
        <v>193</v>
      </c>
      <c r="H90" s="240">
        <v>3</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78</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197</v>
      </c>
    </row>
    <row r="91" spans="2:65" s="1" customFormat="1" ht="16.5" customHeight="1">
      <c r="B91" s="47"/>
      <c r="C91" s="236" t="s">
        <v>71</v>
      </c>
      <c r="D91" s="236" t="s">
        <v>161</v>
      </c>
      <c r="E91" s="237" t="s">
        <v>1014</v>
      </c>
      <c r="F91" s="238" t="s">
        <v>1015</v>
      </c>
      <c r="G91" s="239" t="s">
        <v>193</v>
      </c>
      <c r="H91" s="240">
        <v>1.5</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78</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211</v>
      </c>
    </row>
    <row r="92" spans="2:65" s="1" customFormat="1" ht="16.5" customHeight="1">
      <c r="B92" s="47"/>
      <c r="C92" s="236" t="s">
        <v>71</v>
      </c>
      <c r="D92" s="236" t="s">
        <v>161</v>
      </c>
      <c r="E92" s="237" t="s">
        <v>1018</v>
      </c>
      <c r="F92" s="238" t="s">
        <v>1019</v>
      </c>
      <c r="G92" s="239" t="s">
        <v>193</v>
      </c>
      <c r="H92" s="240">
        <v>1.5</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78</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254</v>
      </c>
    </row>
    <row r="93" spans="2:47" s="1" customFormat="1" ht="13.5">
      <c r="B93" s="47"/>
      <c r="C93" s="75"/>
      <c r="D93" s="248" t="s">
        <v>328</v>
      </c>
      <c r="E93" s="75"/>
      <c r="F93" s="249" t="s">
        <v>1020</v>
      </c>
      <c r="G93" s="75"/>
      <c r="H93" s="75"/>
      <c r="I93" s="204"/>
      <c r="J93" s="75"/>
      <c r="K93" s="75"/>
      <c r="L93" s="73"/>
      <c r="M93" s="250"/>
      <c r="N93" s="48"/>
      <c r="O93" s="48"/>
      <c r="P93" s="48"/>
      <c r="Q93" s="48"/>
      <c r="R93" s="48"/>
      <c r="S93" s="48"/>
      <c r="T93" s="96"/>
      <c r="AT93" s="25" t="s">
        <v>328</v>
      </c>
      <c r="AU93" s="25" t="s">
        <v>78</v>
      </c>
    </row>
    <row r="94" spans="2:65" s="1" customFormat="1" ht="16.5" customHeight="1">
      <c r="B94" s="47"/>
      <c r="C94" s="236" t="s">
        <v>71</v>
      </c>
      <c r="D94" s="236" t="s">
        <v>161</v>
      </c>
      <c r="E94" s="237" t="s">
        <v>1021</v>
      </c>
      <c r="F94" s="238" t="s">
        <v>1022</v>
      </c>
      <c r="G94" s="239" t="s">
        <v>193</v>
      </c>
      <c r="H94" s="240">
        <v>1.5</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78</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303</v>
      </c>
    </row>
    <row r="95" spans="2:47" s="1" customFormat="1" ht="13.5">
      <c r="B95" s="47"/>
      <c r="C95" s="75"/>
      <c r="D95" s="248" t="s">
        <v>328</v>
      </c>
      <c r="E95" s="75"/>
      <c r="F95" s="249" t="s">
        <v>1020</v>
      </c>
      <c r="G95" s="75"/>
      <c r="H95" s="75"/>
      <c r="I95" s="204"/>
      <c r="J95" s="75"/>
      <c r="K95" s="75"/>
      <c r="L95" s="73"/>
      <c r="M95" s="250"/>
      <c r="N95" s="48"/>
      <c r="O95" s="48"/>
      <c r="P95" s="48"/>
      <c r="Q95" s="48"/>
      <c r="R95" s="48"/>
      <c r="S95" s="48"/>
      <c r="T95" s="96"/>
      <c r="AT95" s="25" t="s">
        <v>328</v>
      </c>
      <c r="AU95" s="25" t="s">
        <v>78</v>
      </c>
    </row>
    <row r="96" spans="2:65" s="1" customFormat="1" ht="16.5" customHeight="1">
      <c r="B96" s="47"/>
      <c r="C96" s="236" t="s">
        <v>71</v>
      </c>
      <c r="D96" s="236" t="s">
        <v>161</v>
      </c>
      <c r="E96" s="237" t="s">
        <v>1023</v>
      </c>
      <c r="F96" s="238" t="s">
        <v>1024</v>
      </c>
      <c r="G96" s="239" t="s">
        <v>1025</v>
      </c>
      <c r="H96" s="240">
        <v>1</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78</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315</v>
      </c>
    </row>
    <row r="97" spans="2:65" s="1" customFormat="1" ht="16.5" customHeight="1">
      <c r="B97" s="47"/>
      <c r="C97" s="236" t="s">
        <v>71</v>
      </c>
      <c r="D97" s="236" t="s">
        <v>161</v>
      </c>
      <c r="E97" s="237" t="s">
        <v>1026</v>
      </c>
      <c r="F97" s="238" t="s">
        <v>1027</v>
      </c>
      <c r="G97" s="239" t="s">
        <v>1025</v>
      </c>
      <c r="H97" s="240">
        <v>2</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78</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341</v>
      </c>
    </row>
    <row r="98" spans="2:65" s="1" customFormat="1" ht="16.5" customHeight="1">
      <c r="B98" s="47"/>
      <c r="C98" s="236" t="s">
        <v>71</v>
      </c>
      <c r="D98" s="236" t="s">
        <v>161</v>
      </c>
      <c r="E98" s="237" t="s">
        <v>1030</v>
      </c>
      <c r="F98" s="238" t="s">
        <v>1031</v>
      </c>
      <c r="G98" s="239" t="s">
        <v>175</v>
      </c>
      <c r="H98" s="240">
        <v>0.2</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78</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354</v>
      </c>
    </row>
    <row r="99" spans="2:65" s="1" customFormat="1" ht="16.5" customHeight="1">
      <c r="B99" s="47"/>
      <c r="C99" s="236" t="s">
        <v>71</v>
      </c>
      <c r="D99" s="236" t="s">
        <v>161</v>
      </c>
      <c r="E99" s="237" t="s">
        <v>1032</v>
      </c>
      <c r="F99" s="238" t="s">
        <v>1033</v>
      </c>
      <c r="G99" s="239" t="s">
        <v>1034</v>
      </c>
      <c r="H99" s="240">
        <v>1</v>
      </c>
      <c r="I99" s="241"/>
      <c r="J99" s="242">
        <f>ROUND(I99*H99,2)</f>
        <v>0</v>
      </c>
      <c r="K99" s="238" t="s">
        <v>21</v>
      </c>
      <c r="L99" s="73"/>
      <c r="M99" s="243" t="s">
        <v>21</v>
      </c>
      <c r="N99" s="308" t="s">
        <v>42</v>
      </c>
      <c r="O99" s="306"/>
      <c r="P99" s="309">
        <f>O99*H99</f>
        <v>0</v>
      </c>
      <c r="Q99" s="309">
        <v>0</v>
      </c>
      <c r="R99" s="309">
        <f>Q99*H99</f>
        <v>0</v>
      </c>
      <c r="S99" s="309">
        <v>0</v>
      </c>
      <c r="T99" s="310">
        <f>S99*H99</f>
        <v>0</v>
      </c>
      <c r="AR99" s="25" t="s">
        <v>166</v>
      </c>
      <c r="AT99" s="25" t="s">
        <v>161</v>
      </c>
      <c r="AU99" s="25" t="s">
        <v>78</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366</v>
      </c>
    </row>
    <row r="100" spans="2:12" s="1" customFormat="1" ht="6.95" customHeight="1">
      <c r="B100" s="68"/>
      <c r="C100" s="69"/>
      <c r="D100" s="69"/>
      <c r="E100" s="69"/>
      <c r="F100" s="69"/>
      <c r="G100" s="69"/>
      <c r="H100" s="69"/>
      <c r="I100" s="179"/>
      <c r="J100" s="69"/>
      <c r="K100" s="69"/>
      <c r="L100" s="73"/>
    </row>
  </sheetData>
  <sheetProtection password="CC35" sheet="1" objects="1" scenarios="1" formatColumns="0" formatRows="0" autoFilter="0"/>
  <autoFilter ref="C83:K99"/>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109</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s="1" customFormat="1" ht="13.5">
      <c r="B8" s="47"/>
      <c r="C8" s="48"/>
      <c r="D8" s="41" t="s">
        <v>116</v>
      </c>
      <c r="E8" s="48"/>
      <c r="F8" s="48"/>
      <c r="G8" s="48"/>
      <c r="H8" s="48"/>
      <c r="I8" s="157"/>
      <c r="J8" s="48"/>
      <c r="K8" s="52"/>
    </row>
    <row r="9" spans="2:11" s="1" customFormat="1" ht="36.95" customHeight="1">
      <c r="B9" s="47"/>
      <c r="C9" s="48"/>
      <c r="D9" s="48"/>
      <c r="E9" s="158" t="s">
        <v>1584</v>
      </c>
      <c r="F9" s="48"/>
      <c r="G9" s="48"/>
      <c r="H9" s="48"/>
      <c r="I9" s="157"/>
      <c r="J9" s="48"/>
      <c r="K9" s="52"/>
    </row>
    <row r="10" spans="2:11" s="1" customFormat="1" ht="13.5">
      <c r="B10" s="47"/>
      <c r="C10" s="48"/>
      <c r="D10" s="48"/>
      <c r="E10" s="48"/>
      <c r="F10" s="48"/>
      <c r="G10" s="48"/>
      <c r="H10" s="48"/>
      <c r="I10" s="157"/>
      <c r="J10" s="48"/>
      <c r="K10" s="52"/>
    </row>
    <row r="11" spans="2:11" s="1" customFormat="1" ht="14.4" customHeight="1">
      <c r="B11" s="47"/>
      <c r="C11" s="48"/>
      <c r="D11" s="41" t="s">
        <v>20</v>
      </c>
      <c r="E11" s="48"/>
      <c r="F11" s="36" t="s">
        <v>21</v>
      </c>
      <c r="G11" s="48"/>
      <c r="H11" s="48"/>
      <c r="I11" s="159" t="s">
        <v>22</v>
      </c>
      <c r="J11" s="36" t="s">
        <v>21</v>
      </c>
      <c r="K11" s="52"/>
    </row>
    <row r="12" spans="2:11" s="1" customFormat="1" ht="14.4" customHeight="1">
      <c r="B12" s="47"/>
      <c r="C12" s="48"/>
      <c r="D12" s="41" t="s">
        <v>23</v>
      </c>
      <c r="E12" s="48"/>
      <c r="F12" s="36" t="s">
        <v>24</v>
      </c>
      <c r="G12" s="48"/>
      <c r="H12" s="48"/>
      <c r="I12" s="159" t="s">
        <v>25</v>
      </c>
      <c r="J12" s="160" t="str">
        <f>'Rekapitulace stavby'!AN8</f>
        <v>11. 6. 2018</v>
      </c>
      <c r="K12" s="52"/>
    </row>
    <row r="13" spans="2:11" s="1" customFormat="1" ht="10.8" customHeight="1">
      <c r="B13" s="47"/>
      <c r="C13" s="48"/>
      <c r="D13" s="48"/>
      <c r="E13" s="48"/>
      <c r="F13" s="48"/>
      <c r="G13" s="48"/>
      <c r="H13" s="48"/>
      <c r="I13" s="157"/>
      <c r="J13" s="48"/>
      <c r="K13" s="52"/>
    </row>
    <row r="14" spans="2:11" s="1" customFormat="1" ht="14.4" customHeight="1">
      <c r="B14" s="47"/>
      <c r="C14" s="48"/>
      <c r="D14" s="41" t="s">
        <v>27</v>
      </c>
      <c r="E14" s="48"/>
      <c r="F14" s="48"/>
      <c r="G14" s="48"/>
      <c r="H14" s="48"/>
      <c r="I14" s="159" t="s">
        <v>28</v>
      </c>
      <c r="J14" s="36" t="s">
        <v>21</v>
      </c>
      <c r="K14" s="52"/>
    </row>
    <row r="15" spans="2:11" s="1" customFormat="1" ht="18" customHeight="1">
      <c r="B15" s="47"/>
      <c r="C15" s="48"/>
      <c r="D15" s="48"/>
      <c r="E15" s="36" t="s">
        <v>29</v>
      </c>
      <c r="F15" s="48"/>
      <c r="G15" s="48"/>
      <c r="H15" s="48"/>
      <c r="I15" s="159" t="s">
        <v>30</v>
      </c>
      <c r="J15" s="36" t="s">
        <v>21</v>
      </c>
      <c r="K15" s="52"/>
    </row>
    <row r="16" spans="2:11" s="1" customFormat="1" ht="6.95" customHeight="1">
      <c r="B16" s="47"/>
      <c r="C16" s="48"/>
      <c r="D16" s="48"/>
      <c r="E16" s="48"/>
      <c r="F16" s="48"/>
      <c r="G16" s="48"/>
      <c r="H16" s="48"/>
      <c r="I16" s="157"/>
      <c r="J16" s="48"/>
      <c r="K16" s="52"/>
    </row>
    <row r="17" spans="2:11" s="1" customFormat="1" ht="14.4" customHeight="1">
      <c r="B17" s="47"/>
      <c r="C17" s="48"/>
      <c r="D17" s="41" t="s">
        <v>31</v>
      </c>
      <c r="E17" s="48"/>
      <c r="F17" s="48"/>
      <c r="G17" s="48"/>
      <c r="H17" s="48"/>
      <c r="I17" s="159"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pans="2:11" s="1" customFormat="1" ht="6.95" customHeight="1">
      <c r="B19" s="47"/>
      <c r="C19" s="48"/>
      <c r="D19" s="48"/>
      <c r="E19" s="48"/>
      <c r="F19" s="48"/>
      <c r="G19" s="48"/>
      <c r="H19" s="48"/>
      <c r="I19" s="157"/>
      <c r="J19" s="48"/>
      <c r="K19" s="52"/>
    </row>
    <row r="20" spans="2:11" s="1" customFormat="1" ht="14.4" customHeight="1">
      <c r="B20" s="47"/>
      <c r="C20" s="48"/>
      <c r="D20" s="41" t="s">
        <v>33</v>
      </c>
      <c r="E20" s="48"/>
      <c r="F20" s="48"/>
      <c r="G20" s="48"/>
      <c r="H20" s="48"/>
      <c r="I20" s="159" t="s">
        <v>28</v>
      </c>
      <c r="J20" s="36" t="s">
        <v>21</v>
      </c>
      <c r="K20" s="52"/>
    </row>
    <row r="21" spans="2:11" s="1" customFormat="1" ht="18" customHeight="1">
      <c r="B21" s="47"/>
      <c r="C21" s="48"/>
      <c r="D21" s="48"/>
      <c r="E21" s="36" t="s">
        <v>34</v>
      </c>
      <c r="F21" s="48"/>
      <c r="G21" s="48"/>
      <c r="H21" s="48"/>
      <c r="I21" s="159" t="s">
        <v>30</v>
      </c>
      <c r="J21" s="36" t="s">
        <v>21</v>
      </c>
      <c r="K21" s="52"/>
    </row>
    <row r="22" spans="2:11" s="1" customFormat="1" ht="6.95" customHeight="1">
      <c r="B22" s="47"/>
      <c r="C22" s="48"/>
      <c r="D22" s="48"/>
      <c r="E22" s="48"/>
      <c r="F22" s="48"/>
      <c r="G22" s="48"/>
      <c r="H22" s="48"/>
      <c r="I22" s="157"/>
      <c r="J22" s="48"/>
      <c r="K22" s="52"/>
    </row>
    <row r="23" spans="2:11" s="1" customFormat="1" ht="14.4" customHeight="1">
      <c r="B23" s="47"/>
      <c r="C23" s="48"/>
      <c r="D23" s="41" t="s">
        <v>36</v>
      </c>
      <c r="E23" s="48"/>
      <c r="F23" s="48"/>
      <c r="G23" s="48"/>
      <c r="H23" s="48"/>
      <c r="I23" s="157"/>
      <c r="J23" s="48"/>
      <c r="K23" s="52"/>
    </row>
    <row r="24" spans="2:11" s="7" customFormat="1" ht="16.5" customHeight="1">
      <c r="B24" s="161"/>
      <c r="C24" s="162"/>
      <c r="D24" s="162"/>
      <c r="E24" s="45" t="s">
        <v>21</v>
      </c>
      <c r="F24" s="45"/>
      <c r="G24" s="45"/>
      <c r="H24" s="45"/>
      <c r="I24" s="163"/>
      <c r="J24" s="162"/>
      <c r="K24" s="164"/>
    </row>
    <row r="25" spans="2:11" s="1" customFormat="1" ht="6.95" customHeight="1">
      <c r="B25" s="47"/>
      <c r="C25" s="48"/>
      <c r="D25" s="48"/>
      <c r="E25" s="48"/>
      <c r="F25" s="48"/>
      <c r="G25" s="48"/>
      <c r="H25" s="48"/>
      <c r="I25" s="157"/>
      <c r="J25" s="48"/>
      <c r="K25" s="52"/>
    </row>
    <row r="26" spans="2:11" s="1" customFormat="1" ht="6.95" customHeight="1">
      <c r="B26" s="47"/>
      <c r="C26" s="48"/>
      <c r="D26" s="107"/>
      <c r="E26" s="107"/>
      <c r="F26" s="107"/>
      <c r="G26" s="107"/>
      <c r="H26" s="107"/>
      <c r="I26" s="165"/>
      <c r="J26" s="107"/>
      <c r="K26" s="166"/>
    </row>
    <row r="27" spans="2:11" s="1" customFormat="1" ht="25.4" customHeight="1">
      <c r="B27" s="47"/>
      <c r="C27" s="48"/>
      <c r="D27" s="167" t="s">
        <v>37</v>
      </c>
      <c r="E27" s="48"/>
      <c r="F27" s="48"/>
      <c r="G27" s="48"/>
      <c r="H27" s="48"/>
      <c r="I27" s="157"/>
      <c r="J27" s="168">
        <f>ROUND(J78,2)</f>
        <v>0</v>
      </c>
      <c r="K27" s="52"/>
    </row>
    <row r="28" spans="2:11" s="1" customFormat="1" ht="6.95" customHeight="1">
      <c r="B28" s="47"/>
      <c r="C28" s="48"/>
      <c r="D28" s="107"/>
      <c r="E28" s="107"/>
      <c r="F28" s="107"/>
      <c r="G28" s="107"/>
      <c r="H28" s="107"/>
      <c r="I28" s="165"/>
      <c r="J28" s="107"/>
      <c r="K28" s="166"/>
    </row>
    <row r="29" spans="2:11" s="1" customFormat="1" ht="14.4" customHeight="1">
      <c r="B29" s="47"/>
      <c r="C29" s="48"/>
      <c r="D29" s="48"/>
      <c r="E29" s="48"/>
      <c r="F29" s="53" t="s">
        <v>39</v>
      </c>
      <c r="G29" s="48"/>
      <c r="H29" s="48"/>
      <c r="I29" s="169" t="s">
        <v>38</v>
      </c>
      <c r="J29" s="53" t="s">
        <v>40</v>
      </c>
      <c r="K29" s="52"/>
    </row>
    <row r="30" spans="2:11" s="1" customFormat="1" ht="14.4" customHeight="1">
      <c r="B30" s="47"/>
      <c r="C30" s="48"/>
      <c r="D30" s="56" t="s">
        <v>41</v>
      </c>
      <c r="E30" s="56" t="s">
        <v>42</v>
      </c>
      <c r="F30" s="170">
        <f>ROUND(SUM(BE78:BE94),2)</f>
        <v>0</v>
      </c>
      <c r="G30" s="48"/>
      <c r="H30" s="48"/>
      <c r="I30" s="171">
        <v>0.21</v>
      </c>
      <c r="J30" s="170">
        <f>ROUND(ROUND((SUM(BE78:BE94)),2)*I30,2)</f>
        <v>0</v>
      </c>
      <c r="K30" s="52"/>
    </row>
    <row r="31" spans="2:11" s="1" customFormat="1" ht="14.4" customHeight="1">
      <c r="B31" s="47"/>
      <c r="C31" s="48"/>
      <c r="D31" s="48"/>
      <c r="E31" s="56" t="s">
        <v>43</v>
      </c>
      <c r="F31" s="170">
        <f>ROUND(SUM(BF78:BF94),2)</f>
        <v>0</v>
      </c>
      <c r="G31" s="48"/>
      <c r="H31" s="48"/>
      <c r="I31" s="171">
        <v>0.15</v>
      </c>
      <c r="J31" s="170">
        <f>ROUND(ROUND((SUM(BF78:BF94)),2)*I31,2)</f>
        <v>0</v>
      </c>
      <c r="K31" s="52"/>
    </row>
    <row r="32" spans="2:11" s="1" customFormat="1" ht="14.4" customHeight="1" hidden="1">
      <c r="B32" s="47"/>
      <c r="C32" s="48"/>
      <c r="D32" s="48"/>
      <c r="E32" s="56" t="s">
        <v>44</v>
      </c>
      <c r="F32" s="170">
        <f>ROUND(SUM(BG78:BG94),2)</f>
        <v>0</v>
      </c>
      <c r="G32" s="48"/>
      <c r="H32" s="48"/>
      <c r="I32" s="171">
        <v>0.21</v>
      </c>
      <c r="J32" s="170">
        <v>0</v>
      </c>
      <c r="K32" s="52"/>
    </row>
    <row r="33" spans="2:11" s="1" customFormat="1" ht="14.4" customHeight="1" hidden="1">
      <c r="B33" s="47"/>
      <c r="C33" s="48"/>
      <c r="D33" s="48"/>
      <c r="E33" s="56" t="s">
        <v>45</v>
      </c>
      <c r="F33" s="170">
        <f>ROUND(SUM(BH78:BH94),2)</f>
        <v>0</v>
      </c>
      <c r="G33" s="48"/>
      <c r="H33" s="48"/>
      <c r="I33" s="171">
        <v>0.15</v>
      </c>
      <c r="J33" s="170">
        <v>0</v>
      </c>
      <c r="K33" s="52"/>
    </row>
    <row r="34" spans="2:11" s="1" customFormat="1" ht="14.4" customHeight="1" hidden="1">
      <c r="B34" s="47"/>
      <c r="C34" s="48"/>
      <c r="D34" s="48"/>
      <c r="E34" s="56" t="s">
        <v>46</v>
      </c>
      <c r="F34" s="170">
        <f>ROUND(SUM(BI78:BI94),2)</f>
        <v>0</v>
      </c>
      <c r="G34" s="48"/>
      <c r="H34" s="48"/>
      <c r="I34" s="171">
        <v>0</v>
      </c>
      <c r="J34" s="170">
        <v>0</v>
      </c>
      <c r="K34" s="52"/>
    </row>
    <row r="35" spans="2:11" s="1" customFormat="1" ht="6.95" customHeight="1">
      <c r="B35" s="47"/>
      <c r="C35" s="48"/>
      <c r="D35" s="48"/>
      <c r="E35" s="48"/>
      <c r="F35" s="48"/>
      <c r="G35" s="48"/>
      <c r="H35" s="48"/>
      <c r="I35" s="157"/>
      <c r="J35" s="48"/>
      <c r="K35" s="52"/>
    </row>
    <row r="36" spans="2:11" s="1" customFormat="1" ht="25.4" customHeight="1">
      <c r="B36" s="47"/>
      <c r="C36" s="172"/>
      <c r="D36" s="173" t="s">
        <v>47</v>
      </c>
      <c r="E36" s="99"/>
      <c r="F36" s="99"/>
      <c r="G36" s="174" t="s">
        <v>48</v>
      </c>
      <c r="H36" s="175" t="s">
        <v>49</v>
      </c>
      <c r="I36" s="176"/>
      <c r="J36" s="177">
        <f>SUM(J27:J34)</f>
        <v>0</v>
      </c>
      <c r="K36" s="178"/>
    </row>
    <row r="37" spans="2:11" s="1" customFormat="1" ht="14.4" customHeight="1">
      <c r="B37" s="68"/>
      <c r="C37" s="69"/>
      <c r="D37" s="69"/>
      <c r="E37" s="69"/>
      <c r="F37" s="69"/>
      <c r="G37" s="69"/>
      <c r="H37" s="69"/>
      <c r="I37" s="179"/>
      <c r="J37" s="69"/>
      <c r="K37" s="70"/>
    </row>
    <row r="41" spans="2:11" s="1" customFormat="1" ht="6.95" customHeight="1">
      <c r="B41" s="180"/>
      <c r="C41" s="181"/>
      <c r="D41" s="181"/>
      <c r="E41" s="181"/>
      <c r="F41" s="181"/>
      <c r="G41" s="181"/>
      <c r="H41" s="181"/>
      <c r="I41" s="182"/>
      <c r="J41" s="181"/>
      <c r="K41" s="183"/>
    </row>
    <row r="42" spans="2:11" s="1" customFormat="1" ht="36.95" customHeight="1">
      <c r="B42" s="47"/>
      <c r="C42" s="31" t="s">
        <v>120</v>
      </c>
      <c r="D42" s="48"/>
      <c r="E42" s="48"/>
      <c r="F42" s="48"/>
      <c r="G42" s="48"/>
      <c r="H42" s="48"/>
      <c r="I42" s="157"/>
      <c r="J42" s="48"/>
      <c r="K42" s="52"/>
    </row>
    <row r="43" spans="2:11" s="1" customFormat="1" ht="6.95" customHeight="1">
      <c r="B43" s="47"/>
      <c r="C43" s="48"/>
      <c r="D43" s="48"/>
      <c r="E43" s="48"/>
      <c r="F43" s="48"/>
      <c r="G43" s="48"/>
      <c r="H43" s="48"/>
      <c r="I43" s="157"/>
      <c r="J43" s="48"/>
      <c r="K43" s="52"/>
    </row>
    <row r="44" spans="2:11" s="1" customFormat="1" ht="14.4" customHeight="1">
      <c r="B44" s="47"/>
      <c r="C44" s="41" t="s">
        <v>18</v>
      </c>
      <c r="D44" s="48"/>
      <c r="E44" s="48"/>
      <c r="F44" s="48"/>
      <c r="G44" s="48"/>
      <c r="H44" s="48"/>
      <c r="I44" s="157"/>
      <c r="J44" s="48"/>
      <c r="K44" s="52"/>
    </row>
    <row r="45" spans="2:11" s="1" customFormat="1" ht="16.5" customHeight="1">
      <c r="B45" s="47"/>
      <c r="C45" s="48"/>
      <c r="D45" s="48"/>
      <c r="E45" s="156" t="str">
        <f>E7</f>
        <v xml:space="preserve">Teoretické Ústavy  LF v Olomouci úpravy sekcí</v>
      </c>
      <c r="F45" s="41"/>
      <c r="G45" s="41"/>
      <c r="H45" s="41"/>
      <c r="I45" s="157"/>
      <c r="J45" s="48"/>
      <c r="K45" s="52"/>
    </row>
    <row r="46" spans="2:11" s="1" customFormat="1" ht="14.4" customHeight="1">
      <c r="B46" s="47"/>
      <c r="C46" s="41" t="s">
        <v>116</v>
      </c>
      <c r="D46" s="48"/>
      <c r="E46" s="48"/>
      <c r="F46" s="48"/>
      <c r="G46" s="48"/>
      <c r="H46" s="48"/>
      <c r="I46" s="157"/>
      <c r="J46" s="48"/>
      <c r="K46" s="52"/>
    </row>
    <row r="47" spans="2:11" s="1" customFormat="1" ht="17.25" customHeight="1">
      <c r="B47" s="47"/>
      <c r="C47" s="48"/>
      <c r="D47" s="48"/>
      <c r="E47" s="158" t="str">
        <f>E9</f>
        <v>SOUP - Soupis ostatních a vedlejších rozpočtových nákladů</v>
      </c>
      <c r="F47" s="48"/>
      <c r="G47" s="48"/>
      <c r="H47" s="48"/>
      <c r="I47" s="157"/>
      <c r="J47" s="48"/>
      <c r="K47" s="52"/>
    </row>
    <row r="48" spans="2:11" s="1" customFormat="1" ht="6.95" customHeight="1">
      <c r="B48" s="47"/>
      <c r="C48" s="48"/>
      <c r="D48" s="48"/>
      <c r="E48" s="48"/>
      <c r="F48" s="48"/>
      <c r="G48" s="48"/>
      <c r="H48" s="48"/>
      <c r="I48" s="157"/>
      <c r="J48" s="48"/>
      <c r="K48" s="52"/>
    </row>
    <row r="49" spans="2:11" s="1" customFormat="1" ht="18" customHeight="1">
      <c r="B49" s="47"/>
      <c r="C49" s="41" t="s">
        <v>23</v>
      </c>
      <c r="D49" s="48"/>
      <c r="E49" s="48"/>
      <c r="F49" s="36" t="str">
        <f>F12</f>
        <v>Olomouc</v>
      </c>
      <c r="G49" s="48"/>
      <c r="H49" s="48"/>
      <c r="I49" s="159" t="s">
        <v>25</v>
      </c>
      <c r="J49" s="160" t="str">
        <f>IF(J12="","",J12)</f>
        <v>11. 6. 2018</v>
      </c>
      <c r="K49" s="52"/>
    </row>
    <row r="50" spans="2:11" s="1" customFormat="1" ht="6.95" customHeight="1">
      <c r="B50" s="47"/>
      <c r="C50" s="48"/>
      <c r="D50" s="48"/>
      <c r="E50" s="48"/>
      <c r="F50" s="48"/>
      <c r="G50" s="48"/>
      <c r="H50" s="48"/>
      <c r="I50" s="157"/>
      <c r="J50" s="48"/>
      <c r="K50" s="52"/>
    </row>
    <row r="51" spans="2:11" s="1" customFormat="1" ht="13.5">
      <c r="B51" s="47"/>
      <c r="C51" s="41" t="s">
        <v>27</v>
      </c>
      <c r="D51" s="48"/>
      <c r="E51" s="48"/>
      <c r="F51" s="36" t="str">
        <f>E15</f>
        <v>Univerzita Palackého v Olomouci</v>
      </c>
      <c r="G51" s="48"/>
      <c r="H51" s="48"/>
      <c r="I51" s="159" t="s">
        <v>33</v>
      </c>
      <c r="J51" s="45" t="str">
        <f>E21</f>
        <v>Stavoprojekt Olomouc a.s.</v>
      </c>
      <c r="K51" s="52"/>
    </row>
    <row r="52" spans="2:11" s="1" customFormat="1" ht="14.4" customHeight="1">
      <c r="B52" s="47"/>
      <c r="C52" s="41" t="s">
        <v>31</v>
      </c>
      <c r="D52" s="48"/>
      <c r="E52" s="48"/>
      <c r="F52" s="36" t="str">
        <f>IF(E18="","",E18)</f>
        <v/>
      </c>
      <c r="G52" s="48"/>
      <c r="H52" s="48"/>
      <c r="I52" s="157"/>
      <c r="J52" s="184"/>
      <c r="K52" s="52"/>
    </row>
    <row r="53" spans="2:11" s="1" customFormat="1" ht="10.3" customHeight="1">
      <c r="B53" s="47"/>
      <c r="C53" s="48"/>
      <c r="D53" s="48"/>
      <c r="E53" s="48"/>
      <c r="F53" s="48"/>
      <c r="G53" s="48"/>
      <c r="H53" s="48"/>
      <c r="I53" s="157"/>
      <c r="J53" s="48"/>
      <c r="K53" s="52"/>
    </row>
    <row r="54" spans="2:11" s="1" customFormat="1" ht="29.25" customHeight="1">
      <c r="B54" s="47"/>
      <c r="C54" s="185" t="s">
        <v>121</v>
      </c>
      <c r="D54" s="172"/>
      <c r="E54" s="172"/>
      <c r="F54" s="172"/>
      <c r="G54" s="172"/>
      <c r="H54" s="172"/>
      <c r="I54" s="186"/>
      <c r="J54" s="187" t="s">
        <v>122</v>
      </c>
      <c r="K54" s="188"/>
    </row>
    <row r="55" spans="2:11" s="1" customFormat="1" ht="10.3" customHeight="1">
      <c r="B55" s="47"/>
      <c r="C55" s="48"/>
      <c r="D55" s="48"/>
      <c r="E55" s="48"/>
      <c r="F55" s="48"/>
      <c r="G55" s="48"/>
      <c r="H55" s="48"/>
      <c r="I55" s="157"/>
      <c r="J55" s="48"/>
      <c r="K55" s="52"/>
    </row>
    <row r="56" spans="2:47" s="1" customFormat="1" ht="29.25" customHeight="1">
      <c r="B56" s="47"/>
      <c r="C56" s="189" t="s">
        <v>123</v>
      </c>
      <c r="D56" s="48"/>
      <c r="E56" s="48"/>
      <c r="F56" s="48"/>
      <c r="G56" s="48"/>
      <c r="H56" s="48"/>
      <c r="I56" s="157"/>
      <c r="J56" s="168">
        <f>J78</f>
        <v>0</v>
      </c>
      <c r="K56" s="52"/>
      <c r="AU56" s="25" t="s">
        <v>124</v>
      </c>
    </row>
    <row r="57" spans="2:11" s="8" customFormat="1" ht="24.95" customHeight="1">
      <c r="B57" s="190"/>
      <c r="C57" s="191"/>
      <c r="D57" s="192" t="s">
        <v>1585</v>
      </c>
      <c r="E57" s="193"/>
      <c r="F57" s="193"/>
      <c r="G57" s="193"/>
      <c r="H57" s="193"/>
      <c r="I57" s="194"/>
      <c r="J57" s="195">
        <f>J79</f>
        <v>0</v>
      </c>
      <c r="K57" s="196"/>
    </row>
    <row r="58" spans="2:11" s="9" customFormat="1" ht="19.9" customHeight="1">
      <c r="B58" s="197"/>
      <c r="C58" s="198"/>
      <c r="D58" s="199" t="s">
        <v>1586</v>
      </c>
      <c r="E58" s="200"/>
      <c r="F58" s="200"/>
      <c r="G58" s="200"/>
      <c r="H58" s="200"/>
      <c r="I58" s="201"/>
      <c r="J58" s="202">
        <f>J80</f>
        <v>0</v>
      </c>
      <c r="K58" s="203"/>
    </row>
    <row r="59" spans="2:11" s="1" customFormat="1" ht="21.8" customHeight="1">
      <c r="B59" s="47"/>
      <c r="C59" s="48"/>
      <c r="D59" s="48"/>
      <c r="E59" s="48"/>
      <c r="F59" s="48"/>
      <c r="G59" s="48"/>
      <c r="H59" s="48"/>
      <c r="I59" s="157"/>
      <c r="J59" s="48"/>
      <c r="K59" s="52"/>
    </row>
    <row r="60" spans="2:11" s="1" customFormat="1" ht="6.95" customHeight="1">
      <c r="B60" s="68"/>
      <c r="C60" s="69"/>
      <c r="D60" s="69"/>
      <c r="E60" s="69"/>
      <c r="F60" s="69"/>
      <c r="G60" s="69"/>
      <c r="H60" s="69"/>
      <c r="I60" s="179"/>
      <c r="J60" s="69"/>
      <c r="K60" s="70"/>
    </row>
    <row r="64" spans="2:12" s="1" customFormat="1" ht="6.95" customHeight="1">
      <c r="B64" s="71"/>
      <c r="C64" s="72"/>
      <c r="D64" s="72"/>
      <c r="E64" s="72"/>
      <c r="F64" s="72"/>
      <c r="G64" s="72"/>
      <c r="H64" s="72"/>
      <c r="I64" s="182"/>
      <c r="J64" s="72"/>
      <c r="K64" s="72"/>
      <c r="L64" s="73"/>
    </row>
    <row r="65" spans="2:12" s="1" customFormat="1" ht="36.95" customHeight="1">
      <c r="B65" s="47"/>
      <c r="C65" s="74" t="s">
        <v>142</v>
      </c>
      <c r="D65" s="75"/>
      <c r="E65" s="75"/>
      <c r="F65" s="75"/>
      <c r="G65" s="75"/>
      <c r="H65" s="75"/>
      <c r="I65" s="204"/>
      <c r="J65" s="75"/>
      <c r="K65" s="75"/>
      <c r="L65" s="73"/>
    </row>
    <row r="66" spans="2:12" s="1" customFormat="1" ht="6.95" customHeight="1">
      <c r="B66" s="47"/>
      <c r="C66" s="75"/>
      <c r="D66" s="75"/>
      <c r="E66" s="75"/>
      <c r="F66" s="75"/>
      <c r="G66" s="75"/>
      <c r="H66" s="75"/>
      <c r="I66" s="204"/>
      <c r="J66" s="75"/>
      <c r="K66" s="75"/>
      <c r="L66" s="73"/>
    </row>
    <row r="67" spans="2:12" s="1" customFormat="1" ht="14.4" customHeight="1">
      <c r="B67" s="47"/>
      <c r="C67" s="77" t="s">
        <v>18</v>
      </c>
      <c r="D67" s="75"/>
      <c r="E67" s="75"/>
      <c r="F67" s="75"/>
      <c r="G67" s="75"/>
      <c r="H67" s="75"/>
      <c r="I67" s="204"/>
      <c r="J67" s="75"/>
      <c r="K67" s="75"/>
      <c r="L67" s="73"/>
    </row>
    <row r="68" spans="2:12" s="1" customFormat="1" ht="16.5" customHeight="1">
      <c r="B68" s="47"/>
      <c r="C68" s="75"/>
      <c r="D68" s="75"/>
      <c r="E68" s="205" t="str">
        <f>E7</f>
        <v xml:space="preserve">Teoretické Ústavy  LF v Olomouci úpravy sekcí</v>
      </c>
      <c r="F68" s="77"/>
      <c r="G68" s="77"/>
      <c r="H68" s="77"/>
      <c r="I68" s="204"/>
      <c r="J68" s="75"/>
      <c r="K68" s="75"/>
      <c r="L68" s="73"/>
    </row>
    <row r="69" spans="2:12" s="1" customFormat="1" ht="14.4" customHeight="1">
      <c r="B69" s="47"/>
      <c r="C69" s="77" t="s">
        <v>116</v>
      </c>
      <c r="D69" s="75"/>
      <c r="E69" s="75"/>
      <c r="F69" s="75"/>
      <c r="G69" s="75"/>
      <c r="H69" s="75"/>
      <c r="I69" s="204"/>
      <c r="J69" s="75"/>
      <c r="K69" s="75"/>
      <c r="L69" s="73"/>
    </row>
    <row r="70" spans="2:12" s="1" customFormat="1" ht="17.25" customHeight="1">
      <c r="B70" s="47"/>
      <c r="C70" s="75"/>
      <c r="D70" s="75"/>
      <c r="E70" s="83" t="str">
        <f>E9</f>
        <v>SOUP - Soupis ostatních a vedlejších rozpočtových nákladů</v>
      </c>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8" customHeight="1">
      <c r="B72" s="47"/>
      <c r="C72" s="77" t="s">
        <v>23</v>
      </c>
      <c r="D72" s="75"/>
      <c r="E72" s="75"/>
      <c r="F72" s="208" t="str">
        <f>F12</f>
        <v>Olomouc</v>
      </c>
      <c r="G72" s="75"/>
      <c r="H72" s="75"/>
      <c r="I72" s="209" t="s">
        <v>25</v>
      </c>
      <c r="J72" s="86" t="str">
        <f>IF(J12="","",J12)</f>
        <v>11. 6. 2018</v>
      </c>
      <c r="K72" s="75"/>
      <c r="L72" s="73"/>
    </row>
    <row r="73" spans="2:12" s="1" customFormat="1" ht="6.95" customHeight="1">
      <c r="B73" s="47"/>
      <c r="C73" s="75"/>
      <c r="D73" s="75"/>
      <c r="E73" s="75"/>
      <c r="F73" s="75"/>
      <c r="G73" s="75"/>
      <c r="H73" s="75"/>
      <c r="I73" s="204"/>
      <c r="J73" s="75"/>
      <c r="K73" s="75"/>
      <c r="L73" s="73"/>
    </row>
    <row r="74" spans="2:12" s="1" customFormat="1" ht="13.5">
      <c r="B74" s="47"/>
      <c r="C74" s="77" t="s">
        <v>27</v>
      </c>
      <c r="D74" s="75"/>
      <c r="E74" s="75"/>
      <c r="F74" s="208" t="str">
        <f>E15</f>
        <v>Univerzita Palackého v Olomouci</v>
      </c>
      <c r="G74" s="75"/>
      <c r="H74" s="75"/>
      <c r="I74" s="209" t="s">
        <v>33</v>
      </c>
      <c r="J74" s="208" t="str">
        <f>E21</f>
        <v>Stavoprojekt Olomouc a.s.</v>
      </c>
      <c r="K74" s="75"/>
      <c r="L74" s="73"/>
    </row>
    <row r="75" spans="2:12" s="1" customFormat="1" ht="14.4" customHeight="1">
      <c r="B75" s="47"/>
      <c r="C75" s="77" t="s">
        <v>31</v>
      </c>
      <c r="D75" s="75"/>
      <c r="E75" s="75"/>
      <c r="F75" s="208" t="str">
        <f>IF(E18="","",E18)</f>
        <v/>
      </c>
      <c r="G75" s="75"/>
      <c r="H75" s="75"/>
      <c r="I75" s="204"/>
      <c r="J75" s="75"/>
      <c r="K75" s="75"/>
      <c r="L75" s="73"/>
    </row>
    <row r="76" spans="2:12" s="1" customFormat="1" ht="10.3" customHeight="1">
      <c r="B76" s="47"/>
      <c r="C76" s="75"/>
      <c r="D76" s="75"/>
      <c r="E76" s="75"/>
      <c r="F76" s="75"/>
      <c r="G76" s="75"/>
      <c r="H76" s="75"/>
      <c r="I76" s="204"/>
      <c r="J76" s="75"/>
      <c r="K76" s="75"/>
      <c r="L76" s="73"/>
    </row>
    <row r="77" spans="2:20" s="10" customFormat="1" ht="29.25" customHeight="1">
      <c r="B77" s="210"/>
      <c r="C77" s="211" t="s">
        <v>143</v>
      </c>
      <c r="D77" s="212" t="s">
        <v>56</v>
      </c>
      <c r="E77" s="212" t="s">
        <v>52</v>
      </c>
      <c r="F77" s="212" t="s">
        <v>144</v>
      </c>
      <c r="G77" s="212" t="s">
        <v>145</v>
      </c>
      <c r="H77" s="212" t="s">
        <v>146</v>
      </c>
      <c r="I77" s="213" t="s">
        <v>147</v>
      </c>
      <c r="J77" s="212" t="s">
        <v>122</v>
      </c>
      <c r="K77" s="214" t="s">
        <v>148</v>
      </c>
      <c r="L77" s="215"/>
      <c r="M77" s="103" t="s">
        <v>149</v>
      </c>
      <c r="N77" s="104" t="s">
        <v>41</v>
      </c>
      <c r="O77" s="104" t="s">
        <v>150</v>
      </c>
      <c r="P77" s="104" t="s">
        <v>151</v>
      </c>
      <c r="Q77" s="104" t="s">
        <v>152</v>
      </c>
      <c r="R77" s="104" t="s">
        <v>153</v>
      </c>
      <c r="S77" s="104" t="s">
        <v>154</v>
      </c>
      <c r="T77" s="105" t="s">
        <v>155</v>
      </c>
    </row>
    <row r="78" spans="2:63" s="1" customFormat="1" ht="29.25" customHeight="1">
      <c r="B78" s="47"/>
      <c r="C78" s="109" t="s">
        <v>123</v>
      </c>
      <c r="D78" s="75"/>
      <c r="E78" s="75"/>
      <c r="F78" s="75"/>
      <c r="G78" s="75"/>
      <c r="H78" s="75"/>
      <c r="I78" s="204"/>
      <c r="J78" s="216">
        <f>BK78</f>
        <v>0</v>
      </c>
      <c r="K78" s="75"/>
      <c r="L78" s="73"/>
      <c r="M78" s="106"/>
      <c r="N78" s="107"/>
      <c r="O78" s="107"/>
      <c r="P78" s="217">
        <f>P79</f>
        <v>0</v>
      </c>
      <c r="Q78" s="107"/>
      <c r="R78" s="217">
        <f>R79</f>
        <v>0</v>
      </c>
      <c r="S78" s="107"/>
      <c r="T78" s="218">
        <f>T79</f>
        <v>0</v>
      </c>
      <c r="AT78" s="25" t="s">
        <v>70</v>
      </c>
      <c r="AU78" s="25" t="s">
        <v>124</v>
      </c>
      <c r="BK78" s="219">
        <f>BK79</f>
        <v>0</v>
      </c>
    </row>
    <row r="79" spans="2:63" s="11" customFormat="1" ht="37.4" customHeight="1">
      <c r="B79" s="220"/>
      <c r="C79" s="221"/>
      <c r="D79" s="222" t="s">
        <v>70</v>
      </c>
      <c r="E79" s="223" t="s">
        <v>1587</v>
      </c>
      <c r="F79" s="223" t="s">
        <v>1588</v>
      </c>
      <c r="G79" s="221"/>
      <c r="H79" s="221"/>
      <c r="I79" s="224"/>
      <c r="J79" s="225">
        <f>BK79</f>
        <v>0</v>
      </c>
      <c r="K79" s="221"/>
      <c r="L79" s="226"/>
      <c r="M79" s="227"/>
      <c r="N79" s="228"/>
      <c r="O79" s="228"/>
      <c r="P79" s="229">
        <f>P80</f>
        <v>0</v>
      </c>
      <c r="Q79" s="228"/>
      <c r="R79" s="229">
        <f>R80</f>
        <v>0</v>
      </c>
      <c r="S79" s="228"/>
      <c r="T79" s="230">
        <f>T80</f>
        <v>0</v>
      </c>
      <c r="AR79" s="231" t="s">
        <v>190</v>
      </c>
      <c r="AT79" s="232" t="s">
        <v>70</v>
      </c>
      <c r="AU79" s="232" t="s">
        <v>71</v>
      </c>
      <c r="AY79" s="231" t="s">
        <v>158</v>
      </c>
      <c r="BK79" s="233">
        <f>BK80</f>
        <v>0</v>
      </c>
    </row>
    <row r="80" spans="2:63" s="11" customFormat="1" ht="19.9" customHeight="1">
      <c r="B80" s="220"/>
      <c r="C80" s="221"/>
      <c r="D80" s="222" t="s">
        <v>70</v>
      </c>
      <c r="E80" s="234" t="s">
        <v>71</v>
      </c>
      <c r="F80" s="234" t="s">
        <v>1588</v>
      </c>
      <c r="G80" s="221"/>
      <c r="H80" s="221"/>
      <c r="I80" s="224"/>
      <c r="J80" s="235">
        <f>BK80</f>
        <v>0</v>
      </c>
      <c r="K80" s="221"/>
      <c r="L80" s="226"/>
      <c r="M80" s="227"/>
      <c r="N80" s="228"/>
      <c r="O80" s="228"/>
      <c r="P80" s="229">
        <f>SUM(P81:P94)</f>
        <v>0</v>
      </c>
      <c r="Q80" s="228"/>
      <c r="R80" s="229">
        <f>SUM(R81:R94)</f>
        <v>0</v>
      </c>
      <c r="S80" s="228"/>
      <c r="T80" s="230">
        <f>SUM(T81:T94)</f>
        <v>0</v>
      </c>
      <c r="AR80" s="231" t="s">
        <v>190</v>
      </c>
      <c r="AT80" s="232" t="s">
        <v>70</v>
      </c>
      <c r="AU80" s="232" t="s">
        <v>78</v>
      </c>
      <c r="AY80" s="231" t="s">
        <v>158</v>
      </c>
      <c r="BK80" s="233">
        <f>SUM(BK81:BK94)</f>
        <v>0</v>
      </c>
    </row>
    <row r="81" spans="2:65" s="1" customFormat="1" ht="16.5" customHeight="1">
      <c r="B81" s="47"/>
      <c r="C81" s="236" t="s">
        <v>78</v>
      </c>
      <c r="D81" s="236" t="s">
        <v>161</v>
      </c>
      <c r="E81" s="237" t="s">
        <v>1589</v>
      </c>
      <c r="F81" s="238" t="s">
        <v>1590</v>
      </c>
      <c r="G81" s="239" t="s">
        <v>646</v>
      </c>
      <c r="H81" s="240">
        <v>1</v>
      </c>
      <c r="I81" s="241"/>
      <c r="J81" s="242">
        <f>ROUND(I81*H81,2)</f>
        <v>0</v>
      </c>
      <c r="K81" s="238" t="s">
        <v>862</v>
      </c>
      <c r="L81" s="73"/>
      <c r="M81" s="243" t="s">
        <v>21</v>
      </c>
      <c r="N81" s="244" t="s">
        <v>42</v>
      </c>
      <c r="O81" s="48"/>
      <c r="P81" s="245">
        <f>O81*H81</f>
        <v>0</v>
      </c>
      <c r="Q81" s="245">
        <v>0</v>
      </c>
      <c r="R81" s="245">
        <f>Q81*H81</f>
        <v>0</v>
      </c>
      <c r="S81" s="245">
        <v>0</v>
      </c>
      <c r="T81" s="246">
        <f>S81*H81</f>
        <v>0</v>
      </c>
      <c r="AR81" s="25" t="s">
        <v>1591</v>
      </c>
      <c r="AT81" s="25" t="s">
        <v>161</v>
      </c>
      <c r="AU81" s="25" t="s">
        <v>80</v>
      </c>
      <c r="AY81" s="25" t="s">
        <v>158</v>
      </c>
      <c r="BE81" s="247">
        <f>IF(N81="základní",J81,0)</f>
        <v>0</v>
      </c>
      <c r="BF81" s="247">
        <f>IF(N81="snížená",J81,0)</f>
        <v>0</v>
      </c>
      <c r="BG81" s="247">
        <f>IF(N81="zákl. přenesená",J81,0)</f>
        <v>0</v>
      </c>
      <c r="BH81" s="247">
        <f>IF(N81="sníž. přenesená",J81,0)</f>
        <v>0</v>
      </c>
      <c r="BI81" s="247">
        <f>IF(N81="nulová",J81,0)</f>
        <v>0</v>
      </c>
      <c r="BJ81" s="25" t="s">
        <v>78</v>
      </c>
      <c r="BK81" s="247">
        <f>ROUND(I81*H81,2)</f>
        <v>0</v>
      </c>
      <c r="BL81" s="25" t="s">
        <v>1591</v>
      </c>
      <c r="BM81" s="25" t="s">
        <v>1592</v>
      </c>
    </row>
    <row r="82" spans="2:65" s="1" customFormat="1" ht="16.5" customHeight="1">
      <c r="B82" s="47"/>
      <c r="C82" s="236" t="s">
        <v>80</v>
      </c>
      <c r="D82" s="236" t="s">
        <v>161</v>
      </c>
      <c r="E82" s="237" t="s">
        <v>1593</v>
      </c>
      <c r="F82" s="238" t="s">
        <v>1594</v>
      </c>
      <c r="G82" s="239" t="s">
        <v>646</v>
      </c>
      <c r="H82" s="240">
        <v>1</v>
      </c>
      <c r="I82" s="241"/>
      <c r="J82" s="242">
        <f>ROUND(I82*H82,2)</f>
        <v>0</v>
      </c>
      <c r="K82" s="238" t="s">
        <v>21</v>
      </c>
      <c r="L82" s="73"/>
      <c r="M82" s="243" t="s">
        <v>21</v>
      </c>
      <c r="N82" s="244" t="s">
        <v>42</v>
      </c>
      <c r="O82" s="48"/>
      <c r="P82" s="245">
        <f>O82*H82</f>
        <v>0</v>
      </c>
      <c r="Q82" s="245">
        <v>0</v>
      </c>
      <c r="R82" s="245">
        <f>Q82*H82</f>
        <v>0</v>
      </c>
      <c r="S82" s="245">
        <v>0</v>
      </c>
      <c r="T82" s="246">
        <f>S82*H82</f>
        <v>0</v>
      </c>
      <c r="AR82" s="25" t="s">
        <v>1591</v>
      </c>
      <c r="AT82" s="25" t="s">
        <v>161</v>
      </c>
      <c r="AU82" s="25" t="s">
        <v>80</v>
      </c>
      <c r="AY82" s="25" t="s">
        <v>158</v>
      </c>
      <c r="BE82" s="247">
        <f>IF(N82="základní",J82,0)</f>
        <v>0</v>
      </c>
      <c r="BF82" s="247">
        <f>IF(N82="snížená",J82,0)</f>
        <v>0</v>
      </c>
      <c r="BG82" s="247">
        <f>IF(N82="zákl. přenesená",J82,0)</f>
        <v>0</v>
      </c>
      <c r="BH82" s="247">
        <f>IF(N82="sníž. přenesená",J82,0)</f>
        <v>0</v>
      </c>
      <c r="BI82" s="247">
        <f>IF(N82="nulová",J82,0)</f>
        <v>0</v>
      </c>
      <c r="BJ82" s="25" t="s">
        <v>78</v>
      </c>
      <c r="BK82" s="247">
        <f>ROUND(I82*H82,2)</f>
        <v>0</v>
      </c>
      <c r="BL82" s="25" t="s">
        <v>1591</v>
      </c>
      <c r="BM82" s="25" t="s">
        <v>1595</v>
      </c>
    </row>
    <row r="83" spans="2:47" s="1" customFormat="1" ht="13.5">
      <c r="B83" s="47"/>
      <c r="C83" s="75"/>
      <c r="D83" s="248" t="s">
        <v>328</v>
      </c>
      <c r="E83" s="75"/>
      <c r="F83" s="249" t="s">
        <v>1596</v>
      </c>
      <c r="G83" s="75"/>
      <c r="H83" s="75"/>
      <c r="I83" s="204"/>
      <c r="J83" s="75"/>
      <c r="K83" s="75"/>
      <c r="L83" s="73"/>
      <c r="M83" s="250"/>
      <c r="N83" s="48"/>
      <c r="O83" s="48"/>
      <c r="P83" s="48"/>
      <c r="Q83" s="48"/>
      <c r="R83" s="48"/>
      <c r="S83" s="48"/>
      <c r="T83" s="96"/>
      <c r="AT83" s="25" t="s">
        <v>328</v>
      </c>
      <c r="AU83" s="25" t="s">
        <v>80</v>
      </c>
    </row>
    <row r="84" spans="2:65" s="1" customFormat="1" ht="16.5" customHeight="1">
      <c r="B84" s="47"/>
      <c r="C84" s="236" t="s">
        <v>159</v>
      </c>
      <c r="D84" s="236" t="s">
        <v>161</v>
      </c>
      <c r="E84" s="237" t="s">
        <v>1597</v>
      </c>
      <c r="F84" s="238" t="s">
        <v>1598</v>
      </c>
      <c r="G84" s="239" t="s">
        <v>646</v>
      </c>
      <c r="H84" s="240">
        <v>1</v>
      </c>
      <c r="I84" s="241"/>
      <c r="J84" s="242">
        <f>ROUND(I84*H84,2)</f>
        <v>0</v>
      </c>
      <c r="K84" s="238" t="s">
        <v>21</v>
      </c>
      <c r="L84" s="73"/>
      <c r="M84" s="243" t="s">
        <v>21</v>
      </c>
      <c r="N84" s="244" t="s">
        <v>42</v>
      </c>
      <c r="O84" s="48"/>
      <c r="P84" s="245">
        <f>O84*H84</f>
        <v>0</v>
      </c>
      <c r="Q84" s="245">
        <v>0</v>
      </c>
      <c r="R84" s="245">
        <f>Q84*H84</f>
        <v>0</v>
      </c>
      <c r="S84" s="245">
        <v>0</v>
      </c>
      <c r="T84" s="246">
        <f>S84*H84</f>
        <v>0</v>
      </c>
      <c r="AR84" s="25" t="s">
        <v>1591</v>
      </c>
      <c r="AT84" s="25" t="s">
        <v>161</v>
      </c>
      <c r="AU84" s="25" t="s">
        <v>80</v>
      </c>
      <c r="AY84" s="25" t="s">
        <v>158</v>
      </c>
      <c r="BE84" s="247">
        <f>IF(N84="základní",J84,0)</f>
        <v>0</v>
      </c>
      <c r="BF84" s="247">
        <f>IF(N84="snížená",J84,0)</f>
        <v>0</v>
      </c>
      <c r="BG84" s="247">
        <f>IF(N84="zákl. přenesená",J84,0)</f>
        <v>0</v>
      </c>
      <c r="BH84" s="247">
        <f>IF(N84="sníž. přenesená",J84,0)</f>
        <v>0</v>
      </c>
      <c r="BI84" s="247">
        <f>IF(N84="nulová",J84,0)</f>
        <v>0</v>
      </c>
      <c r="BJ84" s="25" t="s">
        <v>78</v>
      </c>
      <c r="BK84" s="247">
        <f>ROUND(I84*H84,2)</f>
        <v>0</v>
      </c>
      <c r="BL84" s="25" t="s">
        <v>1591</v>
      </c>
      <c r="BM84" s="25" t="s">
        <v>1599</v>
      </c>
    </row>
    <row r="85" spans="2:47" s="1" customFormat="1" ht="13.5">
      <c r="B85" s="47"/>
      <c r="C85" s="75"/>
      <c r="D85" s="248" t="s">
        <v>328</v>
      </c>
      <c r="E85" s="75"/>
      <c r="F85" s="249" t="s">
        <v>1600</v>
      </c>
      <c r="G85" s="75"/>
      <c r="H85" s="75"/>
      <c r="I85" s="204"/>
      <c r="J85" s="75"/>
      <c r="K85" s="75"/>
      <c r="L85" s="73"/>
      <c r="M85" s="250"/>
      <c r="N85" s="48"/>
      <c r="O85" s="48"/>
      <c r="P85" s="48"/>
      <c r="Q85" s="48"/>
      <c r="R85" s="48"/>
      <c r="S85" s="48"/>
      <c r="T85" s="96"/>
      <c r="AT85" s="25" t="s">
        <v>328</v>
      </c>
      <c r="AU85" s="25" t="s">
        <v>80</v>
      </c>
    </row>
    <row r="86" spans="2:65" s="1" customFormat="1" ht="16.5" customHeight="1">
      <c r="B86" s="47"/>
      <c r="C86" s="236" t="s">
        <v>166</v>
      </c>
      <c r="D86" s="236" t="s">
        <v>161</v>
      </c>
      <c r="E86" s="237" t="s">
        <v>1601</v>
      </c>
      <c r="F86" s="238" t="s">
        <v>1602</v>
      </c>
      <c r="G86" s="239" t="s">
        <v>646</v>
      </c>
      <c r="H86" s="240">
        <v>1</v>
      </c>
      <c r="I86" s="241"/>
      <c r="J86" s="242">
        <f>ROUND(I86*H86,2)</f>
        <v>0</v>
      </c>
      <c r="K86" s="238" t="s">
        <v>862</v>
      </c>
      <c r="L86" s="73"/>
      <c r="M86" s="243" t="s">
        <v>21</v>
      </c>
      <c r="N86" s="244" t="s">
        <v>42</v>
      </c>
      <c r="O86" s="48"/>
      <c r="P86" s="245">
        <f>O86*H86</f>
        <v>0</v>
      </c>
      <c r="Q86" s="245">
        <v>0</v>
      </c>
      <c r="R86" s="245">
        <f>Q86*H86</f>
        <v>0</v>
      </c>
      <c r="S86" s="245">
        <v>0</v>
      </c>
      <c r="T86" s="246">
        <f>S86*H86</f>
        <v>0</v>
      </c>
      <c r="AR86" s="25" t="s">
        <v>1591</v>
      </c>
      <c r="AT86" s="25" t="s">
        <v>161</v>
      </c>
      <c r="AU86" s="25" t="s">
        <v>80</v>
      </c>
      <c r="AY86" s="25" t="s">
        <v>158</v>
      </c>
      <c r="BE86" s="247">
        <f>IF(N86="základní",J86,0)</f>
        <v>0</v>
      </c>
      <c r="BF86" s="247">
        <f>IF(N86="snížená",J86,0)</f>
        <v>0</v>
      </c>
      <c r="BG86" s="247">
        <f>IF(N86="zákl. přenesená",J86,0)</f>
        <v>0</v>
      </c>
      <c r="BH86" s="247">
        <f>IF(N86="sníž. přenesená",J86,0)</f>
        <v>0</v>
      </c>
      <c r="BI86" s="247">
        <f>IF(N86="nulová",J86,0)</f>
        <v>0</v>
      </c>
      <c r="BJ86" s="25" t="s">
        <v>78</v>
      </c>
      <c r="BK86" s="247">
        <f>ROUND(I86*H86,2)</f>
        <v>0</v>
      </c>
      <c r="BL86" s="25" t="s">
        <v>1591</v>
      </c>
      <c r="BM86" s="25" t="s">
        <v>1603</v>
      </c>
    </row>
    <row r="87" spans="2:47" s="1" customFormat="1" ht="13.5">
      <c r="B87" s="47"/>
      <c r="C87" s="75"/>
      <c r="D87" s="248" t="s">
        <v>328</v>
      </c>
      <c r="E87" s="75"/>
      <c r="F87" s="249" t="s">
        <v>1604</v>
      </c>
      <c r="G87" s="75"/>
      <c r="H87" s="75"/>
      <c r="I87" s="204"/>
      <c r="J87" s="75"/>
      <c r="K87" s="75"/>
      <c r="L87" s="73"/>
      <c r="M87" s="250"/>
      <c r="N87" s="48"/>
      <c r="O87" s="48"/>
      <c r="P87" s="48"/>
      <c r="Q87" s="48"/>
      <c r="R87" s="48"/>
      <c r="S87" s="48"/>
      <c r="T87" s="96"/>
      <c r="AT87" s="25" t="s">
        <v>328</v>
      </c>
      <c r="AU87" s="25" t="s">
        <v>80</v>
      </c>
    </row>
    <row r="88" spans="2:65" s="1" customFormat="1" ht="16.5" customHeight="1">
      <c r="B88" s="47"/>
      <c r="C88" s="236" t="s">
        <v>190</v>
      </c>
      <c r="D88" s="236" t="s">
        <v>161</v>
      </c>
      <c r="E88" s="237" t="s">
        <v>1605</v>
      </c>
      <c r="F88" s="238" t="s">
        <v>1606</v>
      </c>
      <c r="G88" s="239" t="s">
        <v>646</v>
      </c>
      <c r="H88" s="240">
        <v>1</v>
      </c>
      <c r="I88" s="241"/>
      <c r="J88" s="242">
        <f>ROUND(I88*H88,2)</f>
        <v>0</v>
      </c>
      <c r="K88" s="238" t="s">
        <v>862</v>
      </c>
      <c r="L88" s="73"/>
      <c r="M88" s="243" t="s">
        <v>21</v>
      </c>
      <c r="N88" s="244" t="s">
        <v>42</v>
      </c>
      <c r="O88" s="48"/>
      <c r="P88" s="245">
        <f>O88*H88</f>
        <v>0</v>
      </c>
      <c r="Q88" s="245">
        <v>0</v>
      </c>
      <c r="R88" s="245">
        <f>Q88*H88</f>
        <v>0</v>
      </c>
      <c r="S88" s="245">
        <v>0</v>
      </c>
      <c r="T88" s="246">
        <f>S88*H88</f>
        <v>0</v>
      </c>
      <c r="AR88" s="25" t="s">
        <v>1591</v>
      </c>
      <c r="AT88" s="25" t="s">
        <v>161</v>
      </c>
      <c r="AU88" s="25" t="s">
        <v>80</v>
      </c>
      <c r="AY88" s="25" t="s">
        <v>158</v>
      </c>
      <c r="BE88" s="247">
        <f>IF(N88="základní",J88,0)</f>
        <v>0</v>
      </c>
      <c r="BF88" s="247">
        <f>IF(N88="snížená",J88,0)</f>
        <v>0</v>
      </c>
      <c r="BG88" s="247">
        <f>IF(N88="zákl. přenesená",J88,0)</f>
        <v>0</v>
      </c>
      <c r="BH88" s="247">
        <f>IF(N88="sníž. přenesená",J88,0)</f>
        <v>0</v>
      </c>
      <c r="BI88" s="247">
        <f>IF(N88="nulová",J88,0)</f>
        <v>0</v>
      </c>
      <c r="BJ88" s="25" t="s">
        <v>78</v>
      </c>
      <c r="BK88" s="247">
        <f>ROUND(I88*H88,2)</f>
        <v>0</v>
      </c>
      <c r="BL88" s="25" t="s">
        <v>1591</v>
      </c>
      <c r="BM88" s="25" t="s">
        <v>1607</v>
      </c>
    </row>
    <row r="89" spans="2:47" s="1" customFormat="1" ht="13.5">
      <c r="B89" s="47"/>
      <c r="C89" s="75"/>
      <c r="D89" s="248" t="s">
        <v>328</v>
      </c>
      <c r="E89" s="75"/>
      <c r="F89" s="249" t="s">
        <v>1608</v>
      </c>
      <c r="G89" s="75"/>
      <c r="H89" s="75"/>
      <c r="I89" s="204"/>
      <c r="J89" s="75"/>
      <c r="K89" s="75"/>
      <c r="L89" s="73"/>
      <c r="M89" s="250"/>
      <c r="N89" s="48"/>
      <c r="O89" s="48"/>
      <c r="P89" s="48"/>
      <c r="Q89" s="48"/>
      <c r="R89" s="48"/>
      <c r="S89" s="48"/>
      <c r="T89" s="96"/>
      <c r="AT89" s="25" t="s">
        <v>328</v>
      </c>
      <c r="AU89" s="25" t="s">
        <v>80</v>
      </c>
    </row>
    <row r="90" spans="2:65" s="1" customFormat="1" ht="16.5" customHeight="1">
      <c r="B90" s="47"/>
      <c r="C90" s="236" t="s">
        <v>197</v>
      </c>
      <c r="D90" s="236" t="s">
        <v>161</v>
      </c>
      <c r="E90" s="237" t="s">
        <v>1609</v>
      </c>
      <c r="F90" s="238" t="s">
        <v>1610</v>
      </c>
      <c r="G90" s="239" t="s">
        <v>646</v>
      </c>
      <c r="H90" s="240">
        <v>1</v>
      </c>
      <c r="I90" s="241"/>
      <c r="J90" s="242">
        <f>ROUND(I90*H90,2)</f>
        <v>0</v>
      </c>
      <c r="K90" s="238" t="s">
        <v>862</v>
      </c>
      <c r="L90" s="73"/>
      <c r="M90" s="243" t="s">
        <v>21</v>
      </c>
      <c r="N90" s="244" t="s">
        <v>42</v>
      </c>
      <c r="O90" s="48"/>
      <c r="P90" s="245">
        <f>O90*H90</f>
        <v>0</v>
      </c>
      <c r="Q90" s="245">
        <v>0</v>
      </c>
      <c r="R90" s="245">
        <f>Q90*H90</f>
        <v>0</v>
      </c>
      <c r="S90" s="245">
        <v>0</v>
      </c>
      <c r="T90" s="246">
        <f>S90*H90</f>
        <v>0</v>
      </c>
      <c r="AR90" s="25" t="s">
        <v>1591</v>
      </c>
      <c r="AT90" s="25" t="s">
        <v>161</v>
      </c>
      <c r="AU90" s="25" t="s">
        <v>80</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1591</v>
      </c>
      <c r="BM90" s="25" t="s">
        <v>1611</v>
      </c>
    </row>
    <row r="91" spans="2:47" s="1" customFormat="1" ht="13.5">
      <c r="B91" s="47"/>
      <c r="C91" s="75"/>
      <c r="D91" s="248" t="s">
        <v>328</v>
      </c>
      <c r="E91" s="75"/>
      <c r="F91" s="249" t="s">
        <v>1612</v>
      </c>
      <c r="G91" s="75"/>
      <c r="H91" s="75"/>
      <c r="I91" s="204"/>
      <c r="J91" s="75"/>
      <c r="K91" s="75"/>
      <c r="L91" s="73"/>
      <c r="M91" s="250"/>
      <c r="N91" s="48"/>
      <c r="O91" s="48"/>
      <c r="P91" s="48"/>
      <c r="Q91" s="48"/>
      <c r="R91" s="48"/>
      <c r="S91" s="48"/>
      <c r="T91" s="96"/>
      <c r="AT91" s="25" t="s">
        <v>328</v>
      </c>
      <c r="AU91" s="25" t="s">
        <v>80</v>
      </c>
    </row>
    <row r="92" spans="2:65" s="1" customFormat="1" ht="16.5" customHeight="1">
      <c r="B92" s="47"/>
      <c r="C92" s="236" t="s">
        <v>206</v>
      </c>
      <c r="D92" s="236" t="s">
        <v>161</v>
      </c>
      <c r="E92" s="237" t="s">
        <v>1613</v>
      </c>
      <c r="F92" s="238" t="s">
        <v>1614</v>
      </c>
      <c r="G92" s="239" t="s">
        <v>1615</v>
      </c>
      <c r="H92" s="240">
        <v>1</v>
      </c>
      <c r="I92" s="241"/>
      <c r="J92" s="242">
        <f>ROUND(I92*H92,2)</f>
        <v>0</v>
      </c>
      <c r="K92" s="238" t="s">
        <v>862</v>
      </c>
      <c r="L92" s="73"/>
      <c r="M92" s="243" t="s">
        <v>21</v>
      </c>
      <c r="N92" s="244" t="s">
        <v>42</v>
      </c>
      <c r="O92" s="48"/>
      <c r="P92" s="245">
        <f>O92*H92</f>
        <v>0</v>
      </c>
      <c r="Q92" s="245">
        <v>0</v>
      </c>
      <c r="R92" s="245">
        <f>Q92*H92</f>
        <v>0</v>
      </c>
      <c r="S92" s="245">
        <v>0</v>
      </c>
      <c r="T92" s="246">
        <f>S92*H92</f>
        <v>0</v>
      </c>
      <c r="AR92" s="25" t="s">
        <v>1591</v>
      </c>
      <c r="AT92" s="25" t="s">
        <v>161</v>
      </c>
      <c r="AU92" s="25" t="s">
        <v>80</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1591</v>
      </c>
      <c r="BM92" s="25" t="s">
        <v>1616</v>
      </c>
    </row>
    <row r="93" spans="2:47" s="1" customFormat="1" ht="13.5">
      <c r="B93" s="47"/>
      <c r="C93" s="75"/>
      <c r="D93" s="248" t="s">
        <v>328</v>
      </c>
      <c r="E93" s="75"/>
      <c r="F93" s="249" t="s">
        <v>1617</v>
      </c>
      <c r="G93" s="75"/>
      <c r="H93" s="75"/>
      <c r="I93" s="204"/>
      <c r="J93" s="75"/>
      <c r="K93" s="75"/>
      <c r="L93" s="73"/>
      <c r="M93" s="250"/>
      <c r="N93" s="48"/>
      <c r="O93" s="48"/>
      <c r="P93" s="48"/>
      <c r="Q93" s="48"/>
      <c r="R93" s="48"/>
      <c r="S93" s="48"/>
      <c r="T93" s="96"/>
      <c r="AT93" s="25" t="s">
        <v>328</v>
      </c>
      <c r="AU93" s="25" t="s">
        <v>80</v>
      </c>
    </row>
    <row r="94" spans="2:65" s="1" customFormat="1" ht="16.5" customHeight="1">
      <c r="B94" s="47"/>
      <c r="C94" s="236" t="s">
        <v>211</v>
      </c>
      <c r="D94" s="236" t="s">
        <v>161</v>
      </c>
      <c r="E94" s="237" t="s">
        <v>1618</v>
      </c>
      <c r="F94" s="238" t="s">
        <v>1619</v>
      </c>
      <c r="G94" s="239" t="s">
        <v>1620</v>
      </c>
      <c r="H94" s="240">
        <v>1</v>
      </c>
      <c r="I94" s="241"/>
      <c r="J94" s="242">
        <f>ROUND(I94*H94,2)</f>
        <v>0</v>
      </c>
      <c r="K94" s="238" t="s">
        <v>862</v>
      </c>
      <c r="L94" s="73"/>
      <c r="M94" s="243" t="s">
        <v>21</v>
      </c>
      <c r="N94" s="308" t="s">
        <v>42</v>
      </c>
      <c r="O94" s="306"/>
      <c r="P94" s="309">
        <f>O94*H94</f>
        <v>0</v>
      </c>
      <c r="Q94" s="309">
        <v>0</v>
      </c>
      <c r="R94" s="309">
        <f>Q94*H94</f>
        <v>0</v>
      </c>
      <c r="S94" s="309">
        <v>0</v>
      </c>
      <c r="T94" s="310">
        <f>S94*H94</f>
        <v>0</v>
      </c>
      <c r="AR94" s="25" t="s">
        <v>1591</v>
      </c>
      <c r="AT94" s="25" t="s">
        <v>161</v>
      </c>
      <c r="AU94" s="25" t="s">
        <v>80</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1591</v>
      </c>
      <c r="BM94" s="25" t="s">
        <v>1621</v>
      </c>
    </row>
    <row r="95" spans="2:12" s="1" customFormat="1" ht="6.95" customHeight="1">
      <c r="B95" s="68"/>
      <c r="C95" s="69"/>
      <c r="D95" s="69"/>
      <c r="E95" s="69"/>
      <c r="F95" s="69"/>
      <c r="G95" s="69"/>
      <c r="H95" s="69"/>
      <c r="I95" s="179"/>
      <c r="J95" s="69"/>
      <c r="K95" s="69"/>
      <c r="L95" s="73"/>
    </row>
  </sheetData>
  <sheetProtection password="CC35" sheet="1" objects="1" scenarios="1" formatColumns="0" formatRows="0" autoFilter="0"/>
  <autoFilter ref="C77:K94"/>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4" customWidth="1"/>
    <col min="2" max="2" width="1.66796875" style="314" customWidth="1"/>
    <col min="3" max="4" width="5" style="314" customWidth="1"/>
    <col min="5" max="5" width="11.66015625" style="314" customWidth="1"/>
    <col min="6" max="6" width="9.16015625" style="314" customWidth="1"/>
    <col min="7" max="7" width="5" style="314" customWidth="1"/>
    <col min="8" max="8" width="77.83203125" style="314" customWidth="1"/>
    <col min="9" max="10" width="20" style="314" customWidth="1"/>
    <col min="11" max="11" width="1.66796875" style="314" customWidth="1"/>
  </cols>
  <sheetData>
    <row r="1" ht="37.5" customHeight="1"/>
    <row r="2" spans="2:11" ht="7.5" customHeight="1">
      <c r="B2" s="315"/>
      <c r="C2" s="316"/>
      <c r="D2" s="316"/>
      <c r="E2" s="316"/>
      <c r="F2" s="316"/>
      <c r="G2" s="316"/>
      <c r="H2" s="316"/>
      <c r="I2" s="316"/>
      <c r="J2" s="316"/>
      <c r="K2" s="317"/>
    </row>
    <row r="3" spans="2:11" s="16" customFormat="1" ht="45" customHeight="1">
      <c r="B3" s="318"/>
      <c r="C3" s="319" t="s">
        <v>1622</v>
      </c>
      <c r="D3" s="319"/>
      <c r="E3" s="319"/>
      <c r="F3" s="319"/>
      <c r="G3" s="319"/>
      <c r="H3" s="319"/>
      <c r="I3" s="319"/>
      <c r="J3" s="319"/>
      <c r="K3" s="320"/>
    </row>
    <row r="4" spans="2:11" ht="25.5" customHeight="1">
      <c r="B4" s="321"/>
      <c r="C4" s="322" t="s">
        <v>1623</v>
      </c>
      <c r="D4" s="322"/>
      <c r="E4" s="322"/>
      <c r="F4" s="322"/>
      <c r="G4" s="322"/>
      <c r="H4" s="322"/>
      <c r="I4" s="322"/>
      <c r="J4" s="322"/>
      <c r="K4" s="323"/>
    </row>
    <row r="5" spans="2:11" ht="5.25" customHeight="1">
      <c r="B5" s="321"/>
      <c r="C5" s="324"/>
      <c r="D5" s="324"/>
      <c r="E5" s="324"/>
      <c r="F5" s="324"/>
      <c r="G5" s="324"/>
      <c r="H5" s="324"/>
      <c r="I5" s="324"/>
      <c r="J5" s="324"/>
      <c r="K5" s="323"/>
    </row>
    <row r="6" spans="2:11" ht="15" customHeight="1">
      <c r="B6" s="321"/>
      <c r="C6" s="325" t="s">
        <v>1624</v>
      </c>
      <c r="D6" s="325"/>
      <c r="E6" s="325"/>
      <c r="F6" s="325"/>
      <c r="G6" s="325"/>
      <c r="H6" s="325"/>
      <c r="I6" s="325"/>
      <c r="J6" s="325"/>
      <c r="K6" s="323"/>
    </row>
    <row r="7" spans="2:11" ht="15" customHeight="1">
      <c r="B7" s="326"/>
      <c r="C7" s="325" t="s">
        <v>1625</v>
      </c>
      <c r="D7" s="325"/>
      <c r="E7" s="325"/>
      <c r="F7" s="325"/>
      <c r="G7" s="325"/>
      <c r="H7" s="325"/>
      <c r="I7" s="325"/>
      <c r="J7" s="325"/>
      <c r="K7" s="323"/>
    </row>
    <row r="8" spans="2:11" ht="12.75" customHeight="1">
      <c r="B8" s="326"/>
      <c r="C8" s="325"/>
      <c r="D8" s="325"/>
      <c r="E8" s="325"/>
      <c r="F8" s="325"/>
      <c r="G8" s="325"/>
      <c r="H8" s="325"/>
      <c r="I8" s="325"/>
      <c r="J8" s="325"/>
      <c r="K8" s="323"/>
    </row>
    <row r="9" spans="2:11" ht="15" customHeight="1">
      <c r="B9" s="326"/>
      <c r="C9" s="325" t="s">
        <v>1626</v>
      </c>
      <c r="D9" s="325"/>
      <c r="E9" s="325"/>
      <c r="F9" s="325"/>
      <c r="G9" s="325"/>
      <c r="H9" s="325"/>
      <c r="I9" s="325"/>
      <c r="J9" s="325"/>
      <c r="K9" s="323"/>
    </row>
    <row r="10" spans="2:11" ht="15" customHeight="1">
      <c r="B10" s="326"/>
      <c r="C10" s="325"/>
      <c r="D10" s="325" t="s">
        <v>1627</v>
      </c>
      <c r="E10" s="325"/>
      <c r="F10" s="325"/>
      <c r="G10" s="325"/>
      <c r="H10" s="325"/>
      <c r="I10" s="325"/>
      <c r="J10" s="325"/>
      <c r="K10" s="323"/>
    </row>
    <row r="11" spans="2:11" ht="15" customHeight="1">
      <c r="B11" s="326"/>
      <c r="C11" s="327"/>
      <c r="D11" s="325" t="s">
        <v>1628</v>
      </c>
      <c r="E11" s="325"/>
      <c r="F11" s="325"/>
      <c r="G11" s="325"/>
      <c r="H11" s="325"/>
      <c r="I11" s="325"/>
      <c r="J11" s="325"/>
      <c r="K11" s="323"/>
    </row>
    <row r="12" spans="2:11" ht="12.75" customHeight="1">
      <c r="B12" s="326"/>
      <c r="C12" s="327"/>
      <c r="D12" s="327"/>
      <c r="E12" s="327"/>
      <c r="F12" s="327"/>
      <c r="G12" s="327"/>
      <c r="H12" s="327"/>
      <c r="I12" s="327"/>
      <c r="J12" s="327"/>
      <c r="K12" s="323"/>
    </row>
    <row r="13" spans="2:11" ht="15" customHeight="1">
      <c r="B13" s="326"/>
      <c r="C13" s="327"/>
      <c r="D13" s="325" t="s">
        <v>1629</v>
      </c>
      <c r="E13" s="325"/>
      <c r="F13" s="325"/>
      <c r="G13" s="325"/>
      <c r="H13" s="325"/>
      <c r="I13" s="325"/>
      <c r="J13" s="325"/>
      <c r="K13" s="323"/>
    </row>
    <row r="14" spans="2:11" ht="15" customHeight="1">
      <c r="B14" s="326"/>
      <c r="C14" s="327"/>
      <c r="D14" s="325" t="s">
        <v>1630</v>
      </c>
      <c r="E14" s="325"/>
      <c r="F14" s="325"/>
      <c r="G14" s="325"/>
      <c r="H14" s="325"/>
      <c r="I14" s="325"/>
      <c r="J14" s="325"/>
      <c r="K14" s="323"/>
    </row>
    <row r="15" spans="2:11" ht="15" customHeight="1">
      <c r="B15" s="326"/>
      <c r="C15" s="327"/>
      <c r="D15" s="325" t="s">
        <v>1631</v>
      </c>
      <c r="E15" s="325"/>
      <c r="F15" s="325"/>
      <c r="G15" s="325"/>
      <c r="H15" s="325"/>
      <c r="I15" s="325"/>
      <c r="J15" s="325"/>
      <c r="K15" s="323"/>
    </row>
    <row r="16" spans="2:11" ht="15" customHeight="1">
      <c r="B16" s="326"/>
      <c r="C16" s="327"/>
      <c r="D16" s="327"/>
      <c r="E16" s="328" t="s">
        <v>77</v>
      </c>
      <c r="F16" s="325" t="s">
        <v>1632</v>
      </c>
      <c r="G16" s="325"/>
      <c r="H16" s="325"/>
      <c r="I16" s="325"/>
      <c r="J16" s="325"/>
      <c r="K16" s="323"/>
    </row>
    <row r="17" spans="2:11" ht="15" customHeight="1">
      <c r="B17" s="326"/>
      <c r="C17" s="327"/>
      <c r="D17" s="327"/>
      <c r="E17" s="328" t="s">
        <v>1633</v>
      </c>
      <c r="F17" s="325" t="s">
        <v>1634</v>
      </c>
      <c r="G17" s="325"/>
      <c r="H17" s="325"/>
      <c r="I17" s="325"/>
      <c r="J17" s="325"/>
      <c r="K17" s="323"/>
    </row>
    <row r="18" spans="2:11" ht="15" customHeight="1">
      <c r="B18" s="326"/>
      <c r="C18" s="327"/>
      <c r="D18" s="327"/>
      <c r="E18" s="328" t="s">
        <v>1635</v>
      </c>
      <c r="F18" s="325" t="s">
        <v>1636</v>
      </c>
      <c r="G18" s="325"/>
      <c r="H18" s="325"/>
      <c r="I18" s="325"/>
      <c r="J18" s="325"/>
      <c r="K18" s="323"/>
    </row>
    <row r="19" spans="2:11" ht="15" customHeight="1">
      <c r="B19" s="326"/>
      <c r="C19" s="327"/>
      <c r="D19" s="327"/>
      <c r="E19" s="328" t="s">
        <v>1637</v>
      </c>
      <c r="F19" s="325" t="s">
        <v>1638</v>
      </c>
      <c r="G19" s="325"/>
      <c r="H19" s="325"/>
      <c r="I19" s="325"/>
      <c r="J19" s="325"/>
      <c r="K19" s="323"/>
    </row>
    <row r="20" spans="2:11" ht="15" customHeight="1">
      <c r="B20" s="326"/>
      <c r="C20" s="327"/>
      <c r="D20" s="327"/>
      <c r="E20" s="328" t="s">
        <v>1639</v>
      </c>
      <c r="F20" s="325" t="s">
        <v>1640</v>
      </c>
      <c r="G20" s="325"/>
      <c r="H20" s="325"/>
      <c r="I20" s="325"/>
      <c r="J20" s="325"/>
      <c r="K20" s="323"/>
    </row>
    <row r="21" spans="2:11" ht="15" customHeight="1">
      <c r="B21" s="326"/>
      <c r="C21" s="327"/>
      <c r="D21" s="327"/>
      <c r="E21" s="328" t="s">
        <v>84</v>
      </c>
      <c r="F21" s="325" t="s">
        <v>1641</v>
      </c>
      <c r="G21" s="325"/>
      <c r="H21" s="325"/>
      <c r="I21" s="325"/>
      <c r="J21" s="325"/>
      <c r="K21" s="323"/>
    </row>
    <row r="22" spans="2:11" ht="12.75" customHeight="1">
      <c r="B22" s="326"/>
      <c r="C22" s="327"/>
      <c r="D22" s="327"/>
      <c r="E22" s="327"/>
      <c r="F22" s="327"/>
      <c r="G22" s="327"/>
      <c r="H22" s="327"/>
      <c r="I22" s="327"/>
      <c r="J22" s="327"/>
      <c r="K22" s="323"/>
    </row>
    <row r="23" spans="2:11" ht="15" customHeight="1">
      <c r="B23" s="326"/>
      <c r="C23" s="325" t="s">
        <v>1642</v>
      </c>
      <c r="D23" s="325"/>
      <c r="E23" s="325"/>
      <c r="F23" s="325"/>
      <c r="G23" s="325"/>
      <c r="H23" s="325"/>
      <c r="I23" s="325"/>
      <c r="J23" s="325"/>
      <c r="K23" s="323"/>
    </row>
    <row r="24" spans="2:11" ht="15" customHeight="1">
      <c r="B24" s="326"/>
      <c r="C24" s="325" t="s">
        <v>1643</v>
      </c>
      <c r="D24" s="325"/>
      <c r="E24" s="325"/>
      <c r="F24" s="325"/>
      <c r="G24" s="325"/>
      <c r="H24" s="325"/>
      <c r="I24" s="325"/>
      <c r="J24" s="325"/>
      <c r="K24" s="323"/>
    </row>
    <row r="25" spans="2:11" ht="15" customHeight="1">
      <c r="B25" s="326"/>
      <c r="C25" s="325"/>
      <c r="D25" s="325" t="s">
        <v>1644</v>
      </c>
      <c r="E25" s="325"/>
      <c r="F25" s="325"/>
      <c r="G25" s="325"/>
      <c r="H25" s="325"/>
      <c r="I25" s="325"/>
      <c r="J25" s="325"/>
      <c r="K25" s="323"/>
    </row>
    <row r="26" spans="2:11" ht="15" customHeight="1">
      <c r="B26" s="326"/>
      <c r="C26" s="327"/>
      <c r="D26" s="325" t="s">
        <v>1645</v>
      </c>
      <c r="E26" s="325"/>
      <c r="F26" s="325"/>
      <c r="G26" s="325"/>
      <c r="H26" s="325"/>
      <c r="I26" s="325"/>
      <c r="J26" s="325"/>
      <c r="K26" s="323"/>
    </row>
    <row r="27" spans="2:11" ht="12.75" customHeight="1">
      <c r="B27" s="326"/>
      <c r="C27" s="327"/>
      <c r="D27" s="327"/>
      <c r="E27" s="327"/>
      <c r="F27" s="327"/>
      <c r="G27" s="327"/>
      <c r="H27" s="327"/>
      <c r="I27" s="327"/>
      <c r="J27" s="327"/>
      <c r="K27" s="323"/>
    </row>
    <row r="28" spans="2:11" ht="15" customHeight="1">
      <c r="B28" s="326"/>
      <c r="C28" s="327"/>
      <c r="D28" s="325" t="s">
        <v>1646</v>
      </c>
      <c r="E28" s="325"/>
      <c r="F28" s="325"/>
      <c r="G28" s="325"/>
      <c r="H28" s="325"/>
      <c r="I28" s="325"/>
      <c r="J28" s="325"/>
      <c r="K28" s="323"/>
    </row>
    <row r="29" spans="2:11" ht="15" customHeight="1">
      <c r="B29" s="326"/>
      <c r="C29" s="327"/>
      <c r="D29" s="325" t="s">
        <v>1647</v>
      </c>
      <c r="E29" s="325"/>
      <c r="F29" s="325"/>
      <c r="G29" s="325"/>
      <c r="H29" s="325"/>
      <c r="I29" s="325"/>
      <c r="J29" s="325"/>
      <c r="K29" s="323"/>
    </row>
    <row r="30" spans="2:11" ht="12.75" customHeight="1">
      <c r="B30" s="326"/>
      <c r="C30" s="327"/>
      <c r="D30" s="327"/>
      <c r="E30" s="327"/>
      <c r="F30" s="327"/>
      <c r="G30" s="327"/>
      <c r="H30" s="327"/>
      <c r="I30" s="327"/>
      <c r="J30" s="327"/>
      <c r="K30" s="323"/>
    </row>
    <row r="31" spans="2:11" ht="15" customHeight="1">
      <c r="B31" s="326"/>
      <c r="C31" s="327"/>
      <c r="D31" s="325" t="s">
        <v>1648</v>
      </c>
      <c r="E31" s="325"/>
      <c r="F31" s="325"/>
      <c r="G31" s="325"/>
      <c r="H31" s="325"/>
      <c r="I31" s="325"/>
      <c r="J31" s="325"/>
      <c r="K31" s="323"/>
    </row>
    <row r="32" spans="2:11" ht="15" customHeight="1">
      <c r="B32" s="326"/>
      <c r="C32" s="327"/>
      <c r="D32" s="325" t="s">
        <v>1649</v>
      </c>
      <c r="E32" s="325"/>
      <c r="F32" s="325"/>
      <c r="G32" s="325"/>
      <c r="H32" s="325"/>
      <c r="I32" s="325"/>
      <c r="J32" s="325"/>
      <c r="K32" s="323"/>
    </row>
    <row r="33" spans="2:11" ht="15" customHeight="1">
      <c r="B33" s="326"/>
      <c r="C33" s="327"/>
      <c r="D33" s="325" t="s">
        <v>1650</v>
      </c>
      <c r="E33" s="325"/>
      <c r="F33" s="325"/>
      <c r="G33" s="325"/>
      <c r="H33" s="325"/>
      <c r="I33" s="325"/>
      <c r="J33" s="325"/>
      <c r="K33" s="323"/>
    </row>
    <row r="34" spans="2:11" ht="15" customHeight="1">
      <c r="B34" s="326"/>
      <c r="C34" s="327"/>
      <c r="D34" s="325"/>
      <c r="E34" s="329" t="s">
        <v>143</v>
      </c>
      <c r="F34" s="325"/>
      <c r="G34" s="325" t="s">
        <v>1651</v>
      </c>
      <c r="H34" s="325"/>
      <c r="I34" s="325"/>
      <c r="J34" s="325"/>
      <c r="K34" s="323"/>
    </row>
    <row r="35" spans="2:11" ht="30.75" customHeight="1">
      <c r="B35" s="326"/>
      <c r="C35" s="327"/>
      <c r="D35" s="325"/>
      <c r="E35" s="329" t="s">
        <v>1652</v>
      </c>
      <c r="F35" s="325"/>
      <c r="G35" s="325" t="s">
        <v>1653</v>
      </c>
      <c r="H35" s="325"/>
      <c r="I35" s="325"/>
      <c r="J35" s="325"/>
      <c r="K35" s="323"/>
    </row>
    <row r="36" spans="2:11" ht="15" customHeight="1">
      <c r="B36" s="326"/>
      <c r="C36" s="327"/>
      <c r="D36" s="325"/>
      <c r="E36" s="329" t="s">
        <v>52</v>
      </c>
      <c r="F36" s="325"/>
      <c r="G36" s="325" t="s">
        <v>1654</v>
      </c>
      <c r="H36" s="325"/>
      <c r="I36" s="325"/>
      <c r="J36" s="325"/>
      <c r="K36" s="323"/>
    </row>
    <row r="37" spans="2:11" ht="15" customHeight="1">
      <c r="B37" s="326"/>
      <c r="C37" s="327"/>
      <c r="D37" s="325"/>
      <c r="E37" s="329" t="s">
        <v>144</v>
      </c>
      <c r="F37" s="325"/>
      <c r="G37" s="325" t="s">
        <v>1655</v>
      </c>
      <c r="H37" s="325"/>
      <c r="I37" s="325"/>
      <c r="J37" s="325"/>
      <c r="K37" s="323"/>
    </row>
    <row r="38" spans="2:11" ht="15" customHeight="1">
      <c r="B38" s="326"/>
      <c r="C38" s="327"/>
      <c r="D38" s="325"/>
      <c r="E38" s="329" t="s">
        <v>145</v>
      </c>
      <c r="F38" s="325"/>
      <c r="G38" s="325" t="s">
        <v>1656</v>
      </c>
      <c r="H38" s="325"/>
      <c r="I38" s="325"/>
      <c r="J38" s="325"/>
      <c r="K38" s="323"/>
    </row>
    <row r="39" spans="2:11" ht="15" customHeight="1">
      <c r="B39" s="326"/>
      <c r="C39" s="327"/>
      <c r="D39" s="325"/>
      <c r="E39" s="329" t="s">
        <v>146</v>
      </c>
      <c r="F39" s="325"/>
      <c r="G39" s="325" t="s">
        <v>1657</v>
      </c>
      <c r="H39" s="325"/>
      <c r="I39" s="325"/>
      <c r="J39" s="325"/>
      <c r="K39" s="323"/>
    </row>
    <row r="40" spans="2:11" ht="15" customHeight="1">
      <c r="B40" s="326"/>
      <c r="C40" s="327"/>
      <c r="D40" s="325"/>
      <c r="E40" s="329" t="s">
        <v>1658</v>
      </c>
      <c r="F40" s="325"/>
      <c r="G40" s="325" t="s">
        <v>1659</v>
      </c>
      <c r="H40" s="325"/>
      <c r="I40" s="325"/>
      <c r="J40" s="325"/>
      <c r="K40" s="323"/>
    </row>
    <row r="41" spans="2:11" ht="15" customHeight="1">
      <c r="B41" s="326"/>
      <c r="C41" s="327"/>
      <c r="D41" s="325"/>
      <c r="E41" s="329"/>
      <c r="F41" s="325"/>
      <c r="G41" s="325" t="s">
        <v>1660</v>
      </c>
      <c r="H41" s="325"/>
      <c r="I41" s="325"/>
      <c r="J41" s="325"/>
      <c r="K41" s="323"/>
    </row>
    <row r="42" spans="2:11" ht="15" customHeight="1">
      <c r="B42" s="326"/>
      <c r="C42" s="327"/>
      <c r="D42" s="325"/>
      <c r="E42" s="329" t="s">
        <v>1661</v>
      </c>
      <c r="F42" s="325"/>
      <c r="G42" s="325" t="s">
        <v>1662</v>
      </c>
      <c r="H42" s="325"/>
      <c r="I42" s="325"/>
      <c r="J42" s="325"/>
      <c r="K42" s="323"/>
    </row>
    <row r="43" spans="2:11" ht="15" customHeight="1">
      <c r="B43" s="326"/>
      <c r="C43" s="327"/>
      <c r="D43" s="325"/>
      <c r="E43" s="329" t="s">
        <v>148</v>
      </c>
      <c r="F43" s="325"/>
      <c r="G43" s="325" t="s">
        <v>1663</v>
      </c>
      <c r="H43" s="325"/>
      <c r="I43" s="325"/>
      <c r="J43" s="325"/>
      <c r="K43" s="323"/>
    </row>
    <row r="44" spans="2:11" ht="12.75" customHeight="1">
      <c r="B44" s="326"/>
      <c r="C44" s="327"/>
      <c r="D44" s="325"/>
      <c r="E44" s="325"/>
      <c r="F44" s="325"/>
      <c r="G44" s="325"/>
      <c r="H44" s="325"/>
      <c r="I44" s="325"/>
      <c r="J44" s="325"/>
      <c r="K44" s="323"/>
    </row>
    <row r="45" spans="2:11" ht="15" customHeight="1">
      <c r="B45" s="326"/>
      <c r="C45" s="327"/>
      <c r="D45" s="325" t="s">
        <v>1664</v>
      </c>
      <c r="E45" s="325"/>
      <c r="F45" s="325"/>
      <c r="G45" s="325"/>
      <c r="H45" s="325"/>
      <c r="I45" s="325"/>
      <c r="J45" s="325"/>
      <c r="K45" s="323"/>
    </row>
    <row r="46" spans="2:11" ht="15" customHeight="1">
      <c r="B46" s="326"/>
      <c r="C46" s="327"/>
      <c r="D46" s="327"/>
      <c r="E46" s="325" t="s">
        <v>1665</v>
      </c>
      <c r="F46" s="325"/>
      <c r="G46" s="325"/>
      <c r="H46" s="325"/>
      <c r="I46" s="325"/>
      <c r="J46" s="325"/>
      <c r="K46" s="323"/>
    </row>
    <row r="47" spans="2:11" ht="15" customHeight="1">
      <c r="B47" s="326"/>
      <c r="C47" s="327"/>
      <c r="D47" s="327"/>
      <c r="E47" s="325" t="s">
        <v>1666</v>
      </c>
      <c r="F47" s="325"/>
      <c r="G47" s="325"/>
      <c r="H47" s="325"/>
      <c r="I47" s="325"/>
      <c r="J47" s="325"/>
      <c r="K47" s="323"/>
    </row>
    <row r="48" spans="2:11" ht="15" customHeight="1">
      <c r="B48" s="326"/>
      <c r="C48" s="327"/>
      <c r="D48" s="327"/>
      <c r="E48" s="325" t="s">
        <v>1667</v>
      </c>
      <c r="F48" s="325"/>
      <c r="G48" s="325"/>
      <c r="H48" s="325"/>
      <c r="I48" s="325"/>
      <c r="J48" s="325"/>
      <c r="K48" s="323"/>
    </row>
    <row r="49" spans="2:11" ht="15" customHeight="1">
      <c r="B49" s="326"/>
      <c r="C49" s="327"/>
      <c r="D49" s="325" t="s">
        <v>1668</v>
      </c>
      <c r="E49" s="325"/>
      <c r="F49" s="325"/>
      <c r="G49" s="325"/>
      <c r="H49" s="325"/>
      <c r="I49" s="325"/>
      <c r="J49" s="325"/>
      <c r="K49" s="323"/>
    </row>
    <row r="50" spans="2:11" ht="25.5" customHeight="1">
      <c r="B50" s="321"/>
      <c r="C50" s="322" t="s">
        <v>1669</v>
      </c>
      <c r="D50" s="322"/>
      <c r="E50" s="322"/>
      <c r="F50" s="322"/>
      <c r="G50" s="322"/>
      <c r="H50" s="322"/>
      <c r="I50" s="322"/>
      <c r="J50" s="322"/>
      <c r="K50" s="323"/>
    </row>
    <row r="51" spans="2:11" ht="5.25" customHeight="1">
      <c r="B51" s="321"/>
      <c r="C51" s="324"/>
      <c r="D51" s="324"/>
      <c r="E51" s="324"/>
      <c r="F51" s="324"/>
      <c r="G51" s="324"/>
      <c r="H51" s="324"/>
      <c r="I51" s="324"/>
      <c r="J51" s="324"/>
      <c r="K51" s="323"/>
    </row>
    <row r="52" spans="2:11" ht="15" customHeight="1">
      <c r="B52" s="321"/>
      <c r="C52" s="325" t="s">
        <v>1670</v>
      </c>
      <c r="D52" s="325"/>
      <c r="E52" s="325"/>
      <c r="F52" s="325"/>
      <c r="G52" s="325"/>
      <c r="H52" s="325"/>
      <c r="I52" s="325"/>
      <c r="J52" s="325"/>
      <c r="K52" s="323"/>
    </row>
    <row r="53" spans="2:11" ht="15" customHeight="1">
      <c r="B53" s="321"/>
      <c r="C53" s="325" t="s">
        <v>1671</v>
      </c>
      <c r="D53" s="325"/>
      <c r="E53" s="325"/>
      <c r="F53" s="325"/>
      <c r="G53" s="325"/>
      <c r="H53" s="325"/>
      <c r="I53" s="325"/>
      <c r="J53" s="325"/>
      <c r="K53" s="323"/>
    </row>
    <row r="54" spans="2:11" ht="12.75" customHeight="1">
      <c r="B54" s="321"/>
      <c r="C54" s="325"/>
      <c r="D54" s="325"/>
      <c r="E54" s="325"/>
      <c r="F54" s="325"/>
      <c r="G54" s="325"/>
      <c r="H54" s="325"/>
      <c r="I54" s="325"/>
      <c r="J54" s="325"/>
      <c r="K54" s="323"/>
    </row>
    <row r="55" spans="2:11" ht="15" customHeight="1">
      <c r="B55" s="321"/>
      <c r="C55" s="325" t="s">
        <v>1672</v>
      </c>
      <c r="D55" s="325"/>
      <c r="E55" s="325"/>
      <c r="F55" s="325"/>
      <c r="G55" s="325"/>
      <c r="H55" s="325"/>
      <c r="I55" s="325"/>
      <c r="J55" s="325"/>
      <c r="K55" s="323"/>
    </row>
    <row r="56" spans="2:11" ht="15" customHeight="1">
      <c r="B56" s="321"/>
      <c r="C56" s="327"/>
      <c r="D56" s="325" t="s">
        <v>1673</v>
      </c>
      <c r="E56" s="325"/>
      <c r="F56" s="325"/>
      <c r="G56" s="325"/>
      <c r="H56" s="325"/>
      <c r="I56" s="325"/>
      <c r="J56" s="325"/>
      <c r="K56" s="323"/>
    </row>
    <row r="57" spans="2:11" ht="15" customHeight="1">
      <c r="B57" s="321"/>
      <c r="C57" s="327"/>
      <c r="D57" s="325" t="s">
        <v>1674</v>
      </c>
      <c r="E57" s="325"/>
      <c r="F57" s="325"/>
      <c r="G57" s="325"/>
      <c r="H57" s="325"/>
      <c r="I57" s="325"/>
      <c r="J57" s="325"/>
      <c r="K57" s="323"/>
    </row>
    <row r="58" spans="2:11" ht="15" customHeight="1">
      <c r="B58" s="321"/>
      <c r="C58" s="327"/>
      <c r="D58" s="325" t="s">
        <v>1675</v>
      </c>
      <c r="E58" s="325"/>
      <c r="F58" s="325"/>
      <c r="G58" s="325"/>
      <c r="H58" s="325"/>
      <c r="I58" s="325"/>
      <c r="J58" s="325"/>
      <c r="K58" s="323"/>
    </row>
    <row r="59" spans="2:11" ht="15" customHeight="1">
      <c r="B59" s="321"/>
      <c r="C59" s="327"/>
      <c r="D59" s="325" t="s">
        <v>1676</v>
      </c>
      <c r="E59" s="325"/>
      <c r="F59" s="325"/>
      <c r="G59" s="325"/>
      <c r="H59" s="325"/>
      <c r="I59" s="325"/>
      <c r="J59" s="325"/>
      <c r="K59" s="323"/>
    </row>
    <row r="60" spans="2:11" ht="15" customHeight="1">
      <c r="B60" s="321"/>
      <c r="C60" s="327"/>
      <c r="D60" s="330" t="s">
        <v>1677</v>
      </c>
      <c r="E60" s="330"/>
      <c r="F60" s="330"/>
      <c r="G60" s="330"/>
      <c r="H60" s="330"/>
      <c r="I60" s="330"/>
      <c r="J60" s="330"/>
      <c r="K60" s="323"/>
    </row>
    <row r="61" spans="2:11" ht="15" customHeight="1">
      <c r="B61" s="321"/>
      <c r="C61" s="327"/>
      <c r="D61" s="325" t="s">
        <v>1678</v>
      </c>
      <c r="E61" s="325"/>
      <c r="F61" s="325"/>
      <c r="G61" s="325"/>
      <c r="H61" s="325"/>
      <c r="I61" s="325"/>
      <c r="J61" s="325"/>
      <c r="K61" s="323"/>
    </row>
    <row r="62" spans="2:11" ht="12.75" customHeight="1">
      <c r="B62" s="321"/>
      <c r="C62" s="327"/>
      <c r="D62" s="327"/>
      <c r="E62" s="331"/>
      <c r="F62" s="327"/>
      <c r="G62" s="327"/>
      <c r="H62" s="327"/>
      <c r="I62" s="327"/>
      <c r="J62" s="327"/>
      <c r="K62" s="323"/>
    </row>
    <row r="63" spans="2:11" ht="15" customHeight="1">
      <c r="B63" s="321"/>
      <c r="C63" s="327"/>
      <c r="D63" s="325" t="s">
        <v>1679</v>
      </c>
      <c r="E63" s="325"/>
      <c r="F63" s="325"/>
      <c r="G63" s="325"/>
      <c r="H63" s="325"/>
      <c r="I63" s="325"/>
      <c r="J63" s="325"/>
      <c r="K63" s="323"/>
    </row>
    <row r="64" spans="2:11" ht="15" customHeight="1">
      <c r="B64" s="321"/>
      <c r="C64" s="327"/>
      <c r="D64" s="330" t="s">
        <v>1680</v>
      </c>
      <c r="E64" s="330"/>
      <c r="F64" s="330"/>
      <c r="G64" s="330"/>
      <c r="H64" s="330"/>
      <c r="I64" s="330"/>
      <c r="J64" s="330"/>
      <c r="K64" s="323"/>
    </row>
    <row r="65" spans="2:11" ht="15" customHeight="1">
      <c r="B65" s="321"/>
      <c r="C65" s="327"/>
      <c r="D65" s="325" t="s">
        <v>1681</v>
      </c>
      <c r="E65" s="325"/>
      <c r="F65" s="325"/>
      <c r="G65" s="325"/>
      <c r="H65" s="325"/>
      <c r="I65" s="325"/>
      <c r="J65" s="325"/>
      <c r="K65" s="323"/>
    </row>
    <row r="66" spans="2:11" ht="15" customHeight="1">
      <c r="B66" s="321"/>
      <c r="C66" s="327"/>
      <c r="D66" s="325" t="s">
        <v>1682</v>
      </c>
      <c r="E66" s="325"/>
      <c r="F66" s="325"/>
      <c r="G66" s="325"/>
      <c r="H66" s="325"/>
      <c r="I66" s="325"/>
      <c r="J66" s="325"/>
      <c r="K66" s="323"/>
    </row>
    <row r="67" spans="2:11" ht="15" customHeight="1">
      <c r="B67" s="321"/>
      <c r="C67" s="327"/>
      <c r="D67" s="325" t="s">
        <v>1683</v>
      </c>
      <c r="E67" s="325"/>
      <c r="F67" s="325"/>
      <c r="G67" s="325"/>
      <c r="H67" s="325"/>
      <c r="I67" s="325"/>
      <c r="J67" s="325"/>
      <c r="K67" s="323"/>
    </row>
    <row r="68" spans="2:11" ht="15" customHeight="1">
      <c r="B68" s="321"/>
      <c r="C68" s="327"/>
      <c r="D68" s="325" t="s">
        <v>1684</v>
      </c>
      <c r="E68" s="325"/>
      <c r="F68" s="325"/>
      <c r="G68" s="325"/>
      <c r="H68" s="325"/>
      <c r="I68" s="325"/>
      <c r="J68" s="325"/>
      <c r="K68" s="323"/>
    </row>
    <row r="69" spans="2:11" ht="12.75" customHeight="1">
      <c r="B69" s="332"/>
      <c r="C69" s="333"/>
      <c r="D69" s="333"/>
      <c r="E69" s="333"/>
      <c r="F69" s="333"/>
      <c r="G69" s="333"/>
      <c r="H69" s="333"/>
      <c r="I69" s="333"/>
      <c r="J69" s="333"/>
      <c r="K69" s="334"/>
    </row>
    <row r="70" spans="2:11" ht="18.75" customHeight="1">
      <c r="B70" s="335"/>
      <c r="C70" s="335"/>
      <c r="D70" s="335"/>
      <c r="E70" s="335"/>
      <c r="F70" s="335"/>
      <c r="G70" s="335"/>
      <c r="H70" s="335"/>
      <c r="I70" s="335"/>
      <c r="J70" s="335"/>
      <c r="K70" s="336"/>
    </row>
    <row r="71" spans="2:11" ht="18.75" customHeight="1">
      <c r="B71" s="336"/>
      <c r="C71" s="336"/>
      <c r="D71" s="336"/>
      <c r="E71" s="336"/>
      <c r="F71" s="336"/>
      <c r="G71" s="336"/>
      <c r="H71" s="336"/>
      <c r="I71" s="336"/>
      <c r="J71" s="336"/>
      <c r="K71" s="336"/>
    </row>
    <row r="72" spans="2:11" ht="7.5" customHeight="1">
      <c r="B72" s="337"/>
      <c r="C72" s="338"/>
      <c r="D72" s="338"/>
      <c r="E72" s="338"/>
      <c r="F72" s="338"/>
      <c r="G72" s="338"/>
      <c r="H72" s="338"/>
      <c r="I72" s="338"/>
      <c r="J72" s="338"/>
      <c r="K72" s="339"/>
    </row>
    <row r="73" spans="2:11" ht="45" customHeight="1">
      <c r="B73" s="340"/>
      <c r="C73" s="341" t="s">
        <v>114</v>
      </c>
      <c r="D73" s="341"/>
      <c r="E73" s="341"/>
      <c r="F73" s="341"/>
      <c r="G73" s="341"/>
      <c r="H73" s="341"/>
      <c r="I73" s="341"/>
      <c r="J73" s="341"/>
      <c r="K73" s="342"/>
    </row>
    <row r="74" spans="2:11" ht="17.25" customHeight="1">
      <c r="B74" s="340"/>
      <c r="C74" s="343" t="s">
        <v>1685</v>
      </c>
      <c r="D74" s="343"/>
      <c r="E74" s="343"/>
      <c r="F74" s="343" t="s">
        <v>1686</v>
      </c>
      <c r="G74" s="344"/>
      <c r="H74" s="343" t="s">
        <v>144</v>
      </c>
      <c r="I74" s="343" t="s">
        <v>56</v>
      </c>
      <c r="J74" s="343" t="s">
        <v>1687</v>
      </c>
      <c r="K74" s="342"/>
    </row>
    <row r="75" spans="2:11" ht="17.25" customHeight="1">
      <c r="B75" s="340"/>
      <c r="C75" s="345" t="s">
        <v>1688</v>
      </c>
      <c r="D75" s="345"/>
      <c r="E75" s="345"/>
      <c r="F75" s="346" t="s">
        <v>1689</v>
      </c>
      <c r="G75" s="347"/>
      <c r="H75" s="345"/>
      <c r="I75" s="345"/>
      <c r="J75" s="345" t="s">
        <v>1690</v>
      </c>
      <c r="K75" s="342"/>
    </row>
    <row r="76" spans="2:11" ht="5.25" customHeight="1">
      <c r="B76" s="340"/>
      <c r="C76" s="348"/>
      <c r="D76" s="348"/>
      <c r="E76" s="348"/>
      <c r="F76" s="348"/>
      <c r="G76" s="349"/>
      <c r="H76" s="348"/>
      <c r="I76" s="348"/>
      <c r="J76" s="348"/>
      <c r="K76" s="342"/>
    </row>
    <row r="77" spans="2:11" ht="15" customHeight="1">
      <c r="B77" s="340"/>
      <c r="C77" s="329" t="s">
        <v>52</v>
      </c>
      <c r="D77" s="348"/>
      <c r="E77" s="348"/>
      <c r="F77" s="350" t="s">
        <v>1691</v>
      </c>
      <c r="G77" s="349"/>
      <c r="H77" s="329" t="s">
        <v>1692</v>
      </c>
      <c r="I77" s="329" t="s">
        <v>1693</v>
      </c>
      <c r="J77" s="329">
        <v>20</v>
      </c>
      <c r="K77" s="342"/>
    </row>
    <row r="78" spans="2:11" ht="15" customHeight="1">
      <c r="B78" s="340"/>
      <c r="C78" s="329" t="s">
        <v>1694</v>
      </c>
      <c r="D78" s="329"/>
      <c r="E78" s="329"/>
      <c r="F78" s="350" t="s">
        <v>1691</v>
      </c>
      <c r="G78" s="349"/>
      <c r="H78" s="329" t="s">
        <v>1695</v>
      </c>
      <c r="I78" s="329" t="s">
        <v>1693</v>
      </c>
      <c r="J78" s="329">
        <v>120</v>
      </c>
      <c r="K78" s="342"/>
    </row>
    <row r="79" spans="2:11" ht="15" customHeight="1">
      <c r="B79" s="351"/>
      <c r="C79" s="329" t="s">
        <v>1696</v>
      </c>
      <c r="D79" s="329"/>
      <c r="E79" s="329"/>
      <c r="F79" s="350" t="s">
        <v>1697</v>
      </c>
      <c r="G79" s="349"/>
      <c r="H79" s="329" t="s">
        <v>1698</v>
      </c>
      <c r="I79" s="329" t="s">
        <v>1693</v>
      </c>
      <c r="J79" s="329">
        <v>50</v>
      </c>
      <c r="K79" s="342"/>
    </row>
    <row r="80" spans="2:11" ht="15" customHeight="1">
      <c r="B80" s="351"/>
      <c r="C80" s="329" t="s">
        <v>1699</v>
      </c>
      <c r="D80" s="329"/>
      <c r="E80" s="329"/>
      <c r="F80" s="350" t="s">
        <v>1691</v>
      </c>
      <c r="G80" s="349"/>
      <c r="H80" s="329" t="s">
        <v>1700</v>
      </c>
      <c r="I80" s="329" t="s">
        <v>1701</v>
      </c>
      <c r="J80" s="329"/>
      <c r="K80" s="342"/>
    </row>
    <row r="81" spans="2:11" ht="15" customHeight="1">
      <c r="B81" s="351"/>
      <c r="C81" s="352" t="s">
        <v>1702</v>
      </c>
      <c r="D81" s="352"/>
      <c r="E81" s="352"/>
      <c r="F81" s="353" t="s">
        <v>1697</v>
      </c>
      <c r="G81" s="352"/>
      <c r="H81" s="352" t="s">
        <v>1703</v>
      </c>
      <c r="I81" s="352" t="s">
        <v>1693</v>
      </c>
      <c r="J81" s="352">
        <v>15</v>
      </c>
      <c r="K81" s="342"/>
    </row>
    <row r="82" spans="2:11" ht="15" customHeight="1">
      <c r="B82" s="351"/>
      <c r="C82" s="352" t="s">
        <v>1704</v>
      </c>
      <c r="D82" s="352"/>
      <c r="E82" s="352"/>
      <c r="F82" s="353" t="s">
        <v>1697</v>
      </c>
      <c r="G82" s="352"/>
      <c r="H82" s="352" t="s">
        <v>1705</v>
      </c>
      <c r="I82" s="352" t="s">
        <v>1693</v>
      </c>
      <c r="J82" s="352">
        <v>15</v>
      </c>
      <c r="K82" s="342"/>
    </row>
    <row r="83" spans="2:11" ht="15" customHeight="1">
      <c r="B83" s="351"/>
      <c r="C83" s="352" t="s">
        <v>1706</v>
      </c>
      <c r="D83" s="352"/>
      <c r="E83" s="352"/>
      <c r="F83" s="353" t="s">
        <v>1697</v>
      </c>
      <c r="G83" s="352"/>
      <c r="H83" s="352" t="s">
        <v>1707</v>
      </c>
      <c r="I83" s="352" t="s">
        <v>1693</v>
      </c>
      <c r="J83" s="352">
        <v>20</v>
      </c>
      <c r="K83" s="342"/>
    </row>
    <row r="84" spans="2:11" ht="15" customHeight="1">
      <c r="B84" s="351"/>
      <c r="C84" s="352" t="s">
        <v>1708</v>
      </c>
      <c r="D84" s="352"/>
      <c r="E84" s="352"/>
      <c r="F84" s="353" t="s">
        <v>1697</v>
      </c>
      <c r="G84" s="352"/>
      <c r="H84" s="352" t="s">
        <v>1709</v>
      </c>
      <c r="I84" s="352" t="s">
        <v>1693</v>
      </c>
      <c r="J84" s="352">
        <v>20</v>
      </c>
      <c r="K84" s="342"/>
    </row>
    <row r="85" spans="2:11" ht="15" customHeight="1">
      <c r="B85" s="351"/>
      <c r="C85" s="329" t="s">
        <v>1710</v>
      </c>
      <c r="D85" s="329"/>
      <c r="E85" s="329"/>
      <c r="F85" s="350" t="s">
        <v>1697</v>
      </c>
      <c r="G85" s="349"/>
      <c r="H85" s="329" t="s">
        <v>1711</v>
      </c>
      <c r="I85" s="329" t="s">
        <v>1693</v>
      </c>
      <c r="J85" s="329">
        <v>50</v>
      </c>
      <c r="K85" s="342"/>
    </row>
    <row r="86" spans="2:11" ht="15" customHeight="1">
      <c r="B86" s="351"/>
      <c r="C86" s="329" t="s">
        <v>1712</v>
      </c>
      <c r="D86" s="329"/>
      <c r="E86" s="329"/>
      <c r="F86" s="350" t="s">
        <v>1697</v>
      </c>
      <c r="G86" s="349"/>
      <c r="H86" s="329" t="s">
        <v>1713</v>
      </c>
      <c r="I86" s="329" t="s">
        <v>1693</v>
      </c>
      <c r="J86" s="329">
        <v>20</v>
      </c>
      <c r="K86" s="342"/>
    </row>
    <row r="87" spans="2:11" ht="15" customHeight="1">
      <c r="B87" s="351"/>
      <c r="C87" s="329" t="s">
        <v>1714</v>
      </c>
      <c r="D87" s="329"/>
      <c r="E87" s="329"/>
      <c r="F87" s="350" t="s">
        <v>1697</v>
      </c>
      <c r="G87" s="349"/>
      <c r="H87" s="329" t="s">
        <v>1715</v>
      </c>
      <c r="I87" s="329" t="s">
        <v>1693</v>
      </c>
      <c r="J87" s="329">
        <v>20</v>
      </c>
      <c r="K87" s="342"/>
    </row>
    <row r="88" spans="2:11" ht="15" customHeight="1">
      <c r="B88" s="351"/>
      <c r="C88" s="329" t="s">
        <v>1716</v>
      </c>
      <c r="D88" s="329"/>
      <c r="E88" s="329"/>
      <c r="F88" s="350" t="s">
        <v>1697</v>
      </c>
      <c r="G88" s="349"/>
      <c r="H88" s="329" t="s">
        <v>1717</v>
      </c>
      <c r="I88" s="329" t="s">
        <v>1693</v>
      </c>
      <c r="J88" s="329">
        <v>50</v>
      </c>
      <c r="K88" s="342"/>
    </row>
    <row r="89" spans="2:11" ht="15" customHeight="1">
      <c r="B89" s="351"/>
      <c r="C89" s="329" t="s">
        <v>1718</v>
      </c>
      <c r="D89" s="329"/>
      <c r="E89" s="329"/>
      <c r="F89" s="350" t="s">
        <v>1697</v>
      </c>
      <c r="G89" s="349"/>
      <c r="H89" s="329" t="s">
        <v>1718</v>
      </c>
      <c r="I89" s="329" t="s">
        <v>1693</v>
      </c>
      <c r="J89" s="329">
        <v>50</v>
      </c>
      <c r="K89" s="342"/>
    </row>
    <row r="90" spans="2:11" ht="15" customHeight="1">
      <c r="B90" s="351"/>
      <c r="C90" s="329" t="s">
        <v>149</v>
      </c>
      <c r="D90" s="329"/>
      <c r="E90" s="329"/>
      <c r="F90" s="350" t="s">
        <v>1697</v>
      </c>
      <c r="G90" s="349"/>
      <c r="H90" s="329" t="s">
        <v>1719</v>
      </c>
      <c r="I90" s="329" t="s">
        <v>1693</v>
      </c>
      <c r="J90" s="329">
        <v>255</v>
      </c>
      <c r="K90" s="342"/>
    </row>
    <row r="91" spans="2:11" ht="15" customHeight="1">
      <c r="B91" s="351"/>
      <c r="C91" s="329" t="s">
        <v>1720</v>
      </c>
      <c r="D91" s="329"/>
      <c r="E91" s="329"/>
      <c r="F91" s="350" t="s">
        <v>1691</v>
      </c>
      <c r="G91" s="349"/>
      <c r="H91" s="329" t="s">
        <v>1721</v>
      </c>
      <c r="I91" s="329" t="s">
        <v>1722</v>
      </c>
      <c r="J91" s="329"/>
      <c r="K91" s="342"/>
    </row>
    <row r="92" spans="2:11" ht="15" customHeight="1">
      <c r="B92" s="351"/>
      <c r="C92" s="329" t="s">
        <v>1723</v>
      </c>
      <c r="D92" s="329"/>
      <c r="E92" s="329"/>
      <c r="F92" s="350" t="s">
        <v>1691</v>
      </c>
      <c r="G92" s="349"/>
      <c r="H92" s="329" t="s">
        <v>1724</v>
      </c>
      <c r="I92" s="329" t="s">
        <v>1725</v>
      </c>
      <c r="J92" s="329"/>
      <c r="K92" s="342"/>
    </row>
    <row r="93" spans="2:11" ht="15" customHeight="1">
      <c r="B93" s="351"/>
      <c r="C93" s="329" t="s">
        <v>1726</v>
      </c>
      <c r="D93" s="329"/>
      <c r="E93" s="329"/>
      <c r="F93" s="350" t="s">
        <v>1691</v>
      </c>
      <c r="G93" s="349"/>
      <c r="H93" s="329" t="s">
        <v>1726</v>
      </c>
      <c r="I93" s="329" t="s">
        <v>1725</v>
      </c>
      <c r="J93" s="329"/>
      <c r="K93" s="342"/>
    </row>
    <row r="94" spans="2:11" ht="15" customHeight="1">
      <c r="B94" s="351"/>
      <c r="C94" s="329" t="s">
        <v>37</v>
      </c>
      <c r="D94" s="329"/>
      <c r="E94" s="329"/>
      <c r="F94" s="350" t="s">
        <v>1691</v>
      </c>
      <c r="G94" s="349"/>
      <c r="H94" s="329" t="s">
        <v>1727</v>
      </c>
      <c r="I94" s="329" t="s">
        <v>1725</v>
      </c>
      <c r="J94" s="329"/>
      <c r="K94" s="342"/>
    </row>
    <row r="95" spans="2:11" ht="15" customHeight="1">
      <c r="B95" s="351"/>
      <c r="C95" s="329" t="s">
        <v>47</v>
      </c>
      <c r="D95" s="329"/>
      <c r="E95" s="329"/>
      <c r="F95" s="350" t="s">
        <v>1691</v>
      </c>
      <c r="G95" s="349"/>
      <c r="H95" s="329" t="s">
        <v>1728</v>
      </c>
      <c r="I95" s="329" t="s">
        <v>1725</v>
      </c>
      <c r="J95" s="329"/>
      <c r="K95" s="342"/>
    </row>
    <row r="96" spans="2:11" ht="15" customHeight="1">
      <c r="B96" s="354"/>
      <c r="C96" s="355"/>
      <c r="D96" s="355"/>
      <c r="E96" s="355"/>
      <c r="F96" s="355"/>
      <c r="G96" s="355"/>
      <c r="H96" s="355"/>
      <c r="I96" s="355"/>
      <c r="J96" s="355"/>
      <c r="K96" s="356"/>
    </row>
    <row r="97" spans="2:11" ht="18.75" customHeight="1">
      <c r="B97" s="357"/>
      <c r="C97" s="358"/>
      <c r="D97" s="358"/>
      <c r="E97" s="358"/>
      <c r="F97" s="358"/>
      <c r="G97" s="358"/>
      <c r="H97" s="358"/>
      <c r="I97" s="358"/>
      <c r="J97" s="358"/>
      <c r="K97" s="357"/>
    </row>
    <row r="98" spans="2:11" ht="18.75" customHeight="1">
      <c r="B98" s="336"/>
      <c r="C98" s="336"/>
      <c r="D98" s="336"/>
      <c r="E98" s="336"/>
      <c r="F98" s="336"/>
      <c r="G98" s="336"/>
      <c r="H98" s="336"/>
      <c r="I98" s="336"/>
      <c r="J98" s="336"/>
      <c r="K98" s="336"/>
    </row>
    <row r="99" spans="2:11" ht="7.5" customHeight="1">
      <c r="B99" s="337"/>
      <c r="C99" s="338"/>
      <c r="D99" s="338"/>
      <c r="E99" s="338"/>
      <c r="F99" s="338"/>
      <c r="G99" s="338"/>
      <c r="H99" s="338"/>
      <c r="I99" s="338"/>
      <c r="J99" s="338"/>
      <c r="K99" s="339"/>
    </row>
    <row r="100" spans="2:11" ht="45" customHeight="1">
      <c r="B100" s="340"/>
      <c r="C100" s="341" t="s">
        <v>1729</v>
      </c>
      <c r="D100" s="341"/>
      <c r="E100" s="341"/>
      <c r="F100" s="341"/>
      <c r="G100" s="341"/>
      <c r="H100" s="341"/>
      <c r="I100" s="341"/>
      <c r="J100" s="341"/>
      <c r="K100" s="342"/>
    </row>
    <row r="101" spans="2:11" ht="17.25" customHeight="1">
      <c r="B101" s="340"/>
      <c r="C101" s="343" t="s">
        <v>1685</v>
      </c>
      <c r="D101" s="343"/>
      <c r="E101" s="343"/>
      <c r="F101" s="343" t="s">
        <v>1686</v>
      </c>
      <c r="G101" s="344"/>
      <c r="H101" s="343" t="s">
        <v>144</v>
      </c>
      <c r="I101" s="343" t="s">
        <v>56</v>
      </c>
      <c r="J101" s="343" t="s">
        <v>1687</v>
      </c>
      <c r="K101" s="342"/>
    </row>
    <row r="102" spans="2:11" ht="17.25" customHeight="1">
      <c r="B102" s="340"/>
      <c r="C102" s="345" t="s">
        <v>1688</v>
      </c>
      <c r="D102" s="345"/>
      <c r="E102" s="345"/>
      <c r="F102" s="346" t="s">
        <v>1689</v>
      </c>
      <c r="G102" s="347"/>
      <c r="H102" s="345"/>
      <c r="I102" s="345"/>
      <c r="J102" s="345" t="s">
        <v>1690</v>
      </c>
      <c r="K102" s="342"/>
    </row>
    <row r="103" spans="2:11" ht="5.25" customHeight="1">
      <c r="B103" s="340"/>
      <c r="C103" s="343"/>
      <c r="D103" s="343"/>
      <c r="E103" s="343"/>
      <c r="F103" s="343"/>
      <c r="G103" s="359"/>
      <c r="H103" s="343"/>
      <c r="I103" s="343"/>
      <c r="J103" s="343"/>
      <c r="K103" s="342"/>
    </row>
    <row r="104" spans="2:11" ht="15" customHeight="1">
      <c r="B104" s="340"/>
      <c r="C104" s="329" t="s">
        <v>52</v>
      </c>
      <c r="D104" s="348"/>
      <c r="E104" s="348"/>
      <c r="F104" s="350" t="s">
        <v>1691</v>
      </c>
      <c r="G104" s="359"/>
      <c r="H104" s="329" t="s">
        <v>1730</v>
      </c>
      <c r="I104" s="329" t="s">
        <v>1693</v>
      </c>
      <c r="J104" s="329">
        <v>20</v>
      </c>
      <c r="K104" s="342"/>
    </row>
    <row r="105" spans="2:11" ht="15" customHeight="1">
      <c r="B105" s="340"/>
      <c r="C105" s="329" t="s">
        <v>1694</v>
      </c>
      <c r="D105" s="329"/>
      <c r="E105" s="329"/>
      <c r="F105" s="350" t="s">
        <v>1691</v>
      </c>
      <c r="G105" s="329"/>
      <c r="H105" s="329" t="s">
        <v>1730</v>
      </c>
      <c r="I105" s="329" t="s">
        <v>1693</v>
      </c>
      <c r="J105" s="329">
        <v>120</v>
      </c>
      <c r="K105" s="342"/>
    </row>
    <row r="106" spans="2:11" ht="15" customHeight="1">
      <c r="B106" s="351"/>
      <c r="C106" s="329" t="s">
        <v>1696</v>
      </c>
      <c r="D106" s="329"/>
      <c r="E106" s="329"/>
      <c r="F106" s="350" t="s">
        <v>1697</v>
      </c>
      <c r="G106" s="329"/>
      <c r="H106" s="329" t="s">
        <v>1730</v>
      </c>
      <c r="I106" s="329" t="s">
        <v>1693</v>
      </c>
      <c r="J106" s="329">
        <v>50</v>
      </c>
      <c r="K106" s="342"/>
    </row>
    <row r="107" spans="2:11" ht="15" customHeight="1">
      <c r="B107" s="351"/>
      <c r="C107" s="329" t="s">
        <v>1699</v>
      </c>
      <c r="D107" s="329"/>
      <c r="E107" s="329"/>
      <c r="F107" s="350" t="s">
        <v>1691</v>
      </c>
      <c r="G107" s="329"/>
      <c r="H107" s="329" t="s">
        <v>1730</v>
      </c>
      <c r="I107" s="329" t="s">
        <v>1701</v>
      </c>
      <c r="J107" s="329"/>
      <c r="K107" s="342"/>
    </row>
    <row r="108" spans="2:11" ht="15" customHeight="1">
      <c r="B108" s="351"/>
      <c r="C108" s="329" t="s">
        <v>1710</v>
      </c>
      <c r="D108" s="329"/>
      <c r="E108" s="329"/>
      <c r="F108" s="350" t="s">
        <v>1697</v>
      </c>
      <c r="G108" s="329"/>
      <c r="H108" s="329" t="s">
        <v>1730</v>
      </c>
      <c r="I108" s="329" t="s">
        <v>1693</v>
      </c>
      <c r="J108" s="329">
        <v>50</v>
      </c>
      <c r="K108" s="342"/>
    </row>
    <row r="109" spans="2:11" ht="15" customHeight="1">
      <c r="B109" s="351"/>
      <c r="C109" s="329" t="s">
        <v>1718</v>
      </c>
      <c r="D109" s="329"/>
      <c r="E109" s="329"/>
      <c r="F109" s="350" t="s">
        <v>1697</v>
      </c>
      <c r="G109" s="329"/>
      <c r="H109" s="329" t="s">
        <v>1730</v>
      </c>
      <c r="I109" s="329" t="s">
        <v>1693</v>
      </c>
      <c r="J109" s="329">
        <v>50</v>
      </c>
      <c r="K109" s="342"/>
    </row>
    <row r="110" spans="2:11" ht="15" customHeight="1">
      <c r="B110" s="351"/>
      <c r="C110" s="329" t="s">
        <v>1716</v>
      </c>
      <c r="D110" s="329"/>
      <c r="E110" s="329"/>
      <c r="F110" s="350" t="s">
        <v>1697</v>
      </c>
      <c r="G110" s="329"/>
      <c r="H110" s="329" t="s">
        <v>1730</v>
      </c>
      <c r="I110" s="329" t="s">
        <v>1693</v>
      </c>
      <c r="J110" s="329">
        <v>50</v>
      </c>
      <c r="K110" s="342"/>
    </row>
    <row r="111" spans="2:11" ht="15" customHeight="1">
      <c r="B111" s="351"/>
      <c r="C111" s="329" t="s">
        <v>52</v>
      </c>
      <c r="D111" s="329"/>
      <c r="E111" s="329"/>
      <c r="F111" s="350" t="s">
        <v>1691</v>
      </c>
      <c r="G111" s="329"/>
      <c r="H111" s="329" t="s">
        <v>1731</v>
      </c>
      <c r="I111" s="329" t="s">
        <v>1693</v>
      </c>
      <c r="J111" s="329">
        <v>20</v>
      </c>
      <c r="K111" s="342"/>
    </row>
    <row r="112" spans="2:11" ht="15" customHeight="1">
      <c r="B112" s="351"/>
      <c r="C112" s="329" t="s">
        <v>1732</v>
      </c>
      <c r="D112" s="329"/>
      <c r="E112" s="329"/>
      <c r="F112" s="350" t="s">
        <v>1691</v>
      </c>
      <c r="G112" s="329"/>
      <c r="H112" s="329" t="s">
        <v>1733</v>
      </c>
      <c r="I112" s="329" t="s">
        <v>1693</v>
      </c>
      <c r="J112" s="329">
        <v>120</v>
      </c>
      <c r="K112" s="342"/>
    </row>
    <row r="113" spans="2:11" ht="15" customHeight="1">
      <c r="B113" s="351"/>
      <c r="C113" s="329" t="s">
        <v>37</v>
      </c>
      <c r="D113" s="329"/>
      <c r="E113" s="329"/>
      <c r="F113" s="350" t="s">
        <v>1691</v>
      </c>
      <c r="G113" s="329"/>
      <c r="H113" s="329" t="s">
        <v>1734</v>
      </c>
      <c r="I113" s="329" t="s">
        <v>1725</v>
      </c>
      <c r="J113" s="329"/>
      <c r="K113" s="342"/>
    </row>
    <row r="114" spans="2:11" ht="15" customHeight="1">
      <c r="B114" s="351"/>
      <c r="C114" s="329" t="s">
        <v>47</v>
      </c>
      <c r="D114" s="329"/>
      <c r="E114" s="329"/>
      <c r="F114" s="350" t="s">
        <v>1691</v>
      </c>
      <c r="G114" s="329"/>
      <c r="H114" s="329" t="s">
        <v>1735</v>
      </c>
      <c r="I114" s="329" t="s">
        <v>1725</v>
      </c>
      <c r="J114" s="329"/>
      <c r="K114" s="342"/>
    </row>
    <row r="115" spans="2:11" ht="15" customHeight="1">
      <c r="B115" s="351"/>
      <c r="C115" s="329" t="s">
        <v>56</v>
      </c>
      <c r="D115" s="329"/>
      <c r="E115" s="329"/>
      <c r="F115" s="350" t="s">
        <v>1691</v>
      </c>
      <c r="G115" s="329"/>
      <c r="H115" s="329" t="s">
        <v>1736</v>
      </c>
      <c r="I115" s="329" t="s">
        <v>1737</v>
      </c>
      <c r="J115" s="329"/>
      <c r="K115" s="342"/>
    </row>
    <row r="116" spans="2:11" ht="15" customHeight="1">
      <c r="B116" s="354"/>
      <c r="C116" s="360"/>
      <c r="D116" s="360"/>
      <c r="E116" s="360"/>
      <c r="F116" s="360"/>
      <c r="G116" s="360"/>
      <c r="H116" s="360"/>
      <c r="I116" s="360"/>
      <c r="J116" s="360"/>
      <c r="K116" s="356"/>
    </row>
    <row r="117" spans="2:11" ht="18.75" customHeight="1">
      <c r="B117" s="361"/>
      <c r="C117" s="325"/>
      <c r="D117" s="325"/>
      <c r="E117" s="325"/>
      <c r="F117" s="362"/>
      <c r="G117" s="325"/>
      <c r="H117" s="325"/>
      <c r="I117" s="325"/>
      <c r="J117" s="325"/>
      <c r="K117" s="361"/>
    </row>
    <row r="118" spans="2:11" ht="18.75" customHeight="1">
      <c r="B118" s="336"/>
      <c r="C118" s="336"/>
      <c r="D118" s="336"/>
      <c r="E118" s="336"/>
      <c r="F118" s="336"/>
      <c r="G118" s="336"/>
      <c r="H118" s="336"/>
      <c r="I118" s="336"/>
      <c r="J118" s="336"/>
      <c r="K118" s="336"/>
    </row>
    <row r="119" spans="2:11" ht="7.5" customHeight="1">
      <c r="B119" s="363"/>
      <c r="C119" s="364"/>
      <c r="D119" s="364"/>
      <c r="E119" s="364"/>
      <c r="F119" s="364"/>
      <c r="G119" s="364"/>
      <c r="H119" s="364"/>
      <c r="I119" s="364"/>
      <c r="J119" s="364"/>
      <c r="K119" s="365"/>
    </row>
    <row r="120" spans="2:11" ht="45" customHeight="1">
      <c r="B120" s="366"/>
      <c r="C120" s="319" t="s">
        <v>1738</v>
      </c>
      <c r="D120" s="319"/>
      <c r="E120" s="319"/>
      <c r="F120" s="319"/>
      <c r="G120" s="319"/>
      <c r="H120" s="319"/>
      <c r="I120" s="319"/>
      <c r="J120" s="319"/>
      <c r="K120" s="367"/>
    </row>
    <row r="121" spans="2:11" ht="17.25" customHeight="1">
      <c r="B121" s="368"/>
      <c r="C121" s="343" t="s">
        <v>1685</v>
      </c>
      <c r="D121" s="343"/>
      <c r="E121" s="343"/>
      <c r="F121" s="343" t="s">
        <v>1686</v>
      </c>
      <c r="G121" s="344"/>
      <c r="H121" s="343" t="s">
        <v>144</v>
      </c>
      <c r="I121" s="343" t="s">
        <v>56</v>
      </c>
      <c r="J121" s="343" t="s">
        <v>1687</v>
      </c>
      <c r="K121" s="369"/>
    </row>
    <row r="122" spans="2:11" ht="17.25" customHeight="1">
      <c r="B122" s="368"/>
      <c r="C122" s="345" t="s">
        <v>1688</v>
      </c>
      <c r="D122" s="345"/>
      <c r="E122" s="345"/>
      <c r="F122" s="346" t="s">
        <v>1689</v>
      </c>
      <c r="G122" s="347"/>
      <c r="H122" s="345"/>
      <c r="I122" s="345"/>
      <c r="J122" s="345" t="s">
        <v>1690</v>
      </c>
      <c r="K122" s="369"/>
    </row>
    <row r="123" spans="2:11" ht="5.25" customHeight="1">
      <c r="B123" s="370"/>
      <c r="C123" s="348"/>
      <c r="D123" s="348"/>
      <c r="E123" s="348"/>
      <c r="F123" s="348"/>
      <c r="G123" s="329"/>
      <c r="H123" s="348"/>
      <c r="I123" s="348"/>
      <c r="J123" s="348"/>
      <c r="K123" s="371"/>
    </row>
    <row r="124" spans="2:11" ht="15" customHeight="1">
      <c r="B124" s="370"/>
      <c r="C124" s="329" t="s">
        <v>1694</v>
      </c>
      <c r="D124" s="348"/>
      <c r="E124" s="348"/>
      <c r="F124" s="350" t="s">
        <v>1691</v>
      </c>
      <c r="G124" s="329"/>
      <c r="H124" s="329" t="s">
        <v>1730</v>
      </c>
      <c r="I124" s="329" t="s">
        <v>1693</v>
      </c>
      <c r="J124" s="329">
        <v>120</v>
      </c>
      <c r="K124" s="372"/>
    </row>
    <row r="125" spans="2:11" ht="15" customHeight="1">
      <c r="B125" s="370"/>
      <c r="C125" s="329" t="s">
        <v>1739</v>
      </c>
      <c r="D125" s="329"/>
      <c r="E125" s="329"/>
      <c r="F125" s="350" t="s">
        <v>1691</v>
      </c>
      <c r="G125" s="329"/>
      <c r="H125" s="329" t="s">
        <v>1740</v>
      </c>
      <c r="I125" s="329" t="s">
        <v>1693</v>
      </c>
      <c r="J125" s="329" t="s">
        <v>1741</v>
      </c>
      <c r="K125" s="372"/>
    </row>
    <row r="126" spans="2:11" ht="15" customHeight="1">
      <c r="B126" s="370"/>
      <c r="C126" s="329" t="s">
        <v>84</v>
      </c>
      <c r="D126" s="329"/>
      <c r="E126" s="329"/>
      <c r="F126" s="350" t="s">
        <v>1691</v>
      </c>
      <c r="G126" s="329"/>
      <c r="H126" s="329" t="s">
        <v>1742</v>
      </c>
      <c r="I126" s="329" t="s">
        <v>1693</v>
      </c>
      <c r="J126" s="329" t="s">
        <v>1741</v>
      </c>
      <c r="K126" s="372"/>
    </row>
    <row r="127" spans="2:11" ht="15" customHeight="1">
      <c r="B127" s="370"/>
      <c r="C127" s="329" t="s">
        <v>1702</v>
      </c>
      <c r="D127" s="329"/>
      <c r="E127" s="329"/>
      <c r="F127" s="350" t="s">
        <v>1697</v>
      </c>
      <c r="G127" s="329"/>
      <c r="H127" s="329" t="s">
        <v>1703</v>
      </c>
      <c r="I127" s="329" t="s">
        <v>1693</v>
      </c>
      <c r="J127" s="329">
        <v>15</v>
      </c>
      <c r="K127" s="372"/>
    </row>
    <row r="128" spans="2:11" ht="15" customHeight="1">
      <c r="B128" s="370"/>
      <c r="C128" s="352" t="s">
        <v>1704</v>
      </c>
      <c r="D128" s="352"/>
      <c r="E128" s="352"/>
      <c r="F128" s="353" t="s">
        <v>1697</v>
      </c>
      <c r="G128" s="352"/>
      <c r="H128" s="352" t="s">
        <v>1705</v>
      </c>
      <c r="I128" s="352" t="s">
        <v>1693</v>
      </c>
      <c r="J128" s="352">
        <v>15</v>
      </c>
      <c r="K128" s="372"/>
    </row>
    <row r="129" spans="2:11" ht="15" customHeight="1">
      <c r="B129" s="370"/>
      <c r="C129" s="352" t="s">
        <v>1706</v>
      </c>
      <c r="D129" s="352"/>
      <c r="E129" s="352"/>
      <c r="F129" s="353" t="s">
        <v>1697</v>
      </c>
      <c r="G129" s="352"/>
      <c r="H129" s="352" t="s">
        <v>1707</v>
      </c>
      <c r="I129" s="352" t="s">
        <v>1693</v>
      </c>
      <c r="J129" s="352">
        <v>20</v>
      </c>
      <c r="K129" s="372"/>
    </row>
    <row r="130" spans="2:11" ht="15" customHeight="1">
      <c r="B130" s="370"/>
      <c r="C130" s="352" t="s">
        <v>1708</v>
      </c>
      <c r="D130" s="352"/>
      <c r="E130" s="352"/>
      <c r="F130" s="353" t="s">
        <v>1697</v>
      </c>
      <c r="G130" s="352"/>
      <c r="H130" s="352" t="s">
        <v>1709</v>
      </c>
      <c r="I130" s="352" t="s">
        <v>1693</v>
      </c>
      <c r="J130" s="352">
        <v>20</v>
      </c>
      <c r="K130" s="372"/>
    </row>
    <row r="131" spans="2:11" ht="15" customHeight="1">
      <c r="B131" s="370"/>
      <c r="C131" s="329" t="s">
        <v>1696</v>
      </c>
      <c r="D131" s="329"/>
      <c r="E131" s="329"/>
      <c r="F131" s="350" t="s">
        <v>1697</v>
      </c>
      <c r="G131" s="329"/>
      <c r="H131" s="329" t="s">
        <v>1730</v>
      </c>
      <c r="I131" s="329" t="s">
        <v>1693</v>
      </c>
      <c r="J131" s="329">
        <v>50</v>
      </c>
      <c r="K131" s="372"/>
    </row>
    <row r="132" spans="2:11" ht="15" customHeight="1">
      <c r="B132" s="370"/>
      <c r="C132" s="329" t="s">
        <v>1710</v>
      </c>
      <c r="D132" s="329"/>
      <c r="E132" s="329"/>
      <c r="F132" s="350" t="s">
        <v>1697</v>
      </c>
      <c r="G132" s="329"/>
      <c r="H132" s="329" t="s">
        <v>1730</v>
      </c>
      <c r="I132" s="329" t="s">
        <v>1693</v>
      </c>
      <c r="J132" s="329">
        <v>50</v>
      </c>
      <c r="K132" s="372"/>
    </row>
    <row r="133" spans="2:11" ht="15" customHeight="1">
      <c r="B133" s="370"/>
      <c r="C133" s="329" t="s">
        <v>1716</v>
      </c>
      <c r="D133" s="329"/>
      <c r="E133" s="329"/>
      <c r="F133" s="350" t="s">
        <v>1697</v>
      </c>
      <c r="G133" s="329"/>
      <c r="H133" s="329" t="s">
        <v>1730</v>
      </c>
      <c r="I133" s="329" t="s">
        <v>1693</v>
      </c>
      <c r="J133" s="329">
        <v>50</v>
      </c>
      <c r="K133" s="372"/>
    </row>
    <row r="134" spans="2:11" ht="15" customHeight="1">
      <c r="B134" s="370"/>
      <c r="C134" s="329" t="s">
        <v>1718</v>
      </c>
      <c r="D134" s="329"/>
      <c r="E134" s="329"/>
      <c r="F134" s="350" t="s">
        <v>1697</v>
      </c>
      <c r="G134" s="329"/>
      <c r="H134" s="329" t="s">
        <v>1730</v>
      </c>
      <c r="I134" s="329" t="s">
        <v>1693</v>
      </c>
      <c r="J134" s="329">
        <v>50</v>
      </c>
      <c r="K134" s="372"/>
    </row>
    <row r="135" spans="2:11" ht="15" customHeight="1">
      <c r="B135" s="370"/>
      <c r="C135" s="329" t="s">
        <v>149</v>
      </c>
      <c r="D135" s="329"/>
      <c r="E135" s="329"/>
      <c r="F135" s="350" t="s">
        <v>1697</v>
      </c>
      <c r="G135" s="329"/>
      <c r="H135" s="329" t="s">
        <v>1743</v>
      </c>
      <c r="I135" s="329" t="s">
        <v>1693</v>
      </c>
      <c r="J135" s="329">
        <v>255</v>
      </c>
      <c r="K135" s="372"/>
    </row>
    <row r="136" spans="2:11" ht="15" customHeight="1">
      <c r="B136" s="370"/>
      <c r="C136" s="329" t="s">
        <v>1720</v>
      </c>
      <c r="D136" s="329"/>
      <c r="E136" s="329"/>
      <c r="F136" s="350" t="s">
        <v>1691</v>
      </c>
      <c r="G136" s="329"/>
      <c r="H136" s="329" t="s">
        <v>1744</v>
      </c>
      <c r="I136" s="329" t="s">
        <v>1722</v>
      </c>
      <c r="J136" s="329"/>
      <c r="K136" s="372"/>
    </row>
    <row r="137" spans="2:11" ht="15" customHeight="1">
      <c r="B137" s="370"/>
      <c r="C137" s="329" t="s">
        <v>1723</v>
      </c>
      <c r="D137" s="329"/>
      <c r="E137" s="329"/>
      <c r="F137" s="350" t="s">
        <v>1691</v>
      </c>
      <c r="G137" s="329"/>
      <c r="H137" s="329" t="s">
        <v>1745</v>
      </c>
      <c r="I137" s="329" t="s">
        <v>1725</v>
      </c>
      <c r="J137" s="329"/>
      <c r="K137" s="372"/>
    </row>
    <row r="138" spans="2:11" ht="15" customHeight="1">
      <c r="B138" s="370"/>
      <c r="C138" s="329" t="s">
        <v>1726</v>
      </c>
      <c r="D138" s="329"/>
      <c r="E138" s="329"/>
      <c r="F138" s="350" t="s">
        <v>1691</v>
      </c>
      <c r="G138" s="329"/>
      <c r="H138" s="329" t="s">
        <v>1726</v>
      </c>
      <c r="I138" s="329" t="s">
        <v>1725</v>
      </c>
      <c r="J138" s="329"/>
      <c r="K138" s="372"/>
    </row>
    <row r="139" spans="2:11" ht="15" customHeight="1">
      <c r="B139" s="370"/>
      <c r="C139" s="329" t="s">
        <v>37</v>
      </c>
      <c r="D139" s="329"/>
      <c r="E139" s="329"/>
      <c r="F139" s="350" t="s">
        <v>1691</v>
      </c>
      <c r="G139" s="329"/>
      <c r="H139" s="329" t="s">
        <v>1746</v>
      </c>
      <c r="I139" s="329" t="s">
        <v>1725</v>
      </c>
      <c r="J139" s="329"/>
      <c r="K139" s="372"/>
    </row>
    <row r="140" spans="2:11" ht="15" customHeight="1">
      <c r="B140" s="370"/>
      <c r="C140" s="329" t="s">
        <v>1747</v>
      </c>
      <c r="D140" s="329"/>
      <c r="E140" s="329"/>
      <c r="F140" s="350" t="s">
        <v>1691</v>
      </c>
      <c r="G140" s="329"/>
      <c r="H140" s="329" t="s">
        <v>1748</v>
      </c>
      <c r="I140" s="329" t="s">
        <v>1725</v>
      </c>
      <c r="J140" s="329"/>
      <c r="K140" s="372"/>
    </row>
    <row r="141" spans="2:11" ht="15" customHeight="1">
      <c r="B141" s="373"/>
      <c r="C141" s="374"/>
      <c r="D141" s="374"/>
      <c r="E141" s="374"/>
      <c r="F141" s="374"/>
      <c r="G141" s="374"/>
      <c r="H141" s="374"/>
      <c r="I141" s="374"/>
      <c r="J141" s="374"/>
      <c r="K141" s="375"/>
    </row>
    <row r="142" spans="2:11" ht="18.75" customHeight="1">
      <c r="B142" s="325"/>
      <c r="C142" s="325"/>
      <c r="D142" s="325"/>
      <c r="E142" s="325"/>
      <c r="F142" s="362"/>
      <c r="G142" s="325"/>
      <c r="H142" s="325"/>
      <c r="I142" s="325"/>
      <c r="J142" s="325"/>
      <c r="K142" s="325"/>
    </row>
    <row r="143" spans="2:11" ht="18.75" customHeight="1">
      <c r="B143" s="336"/>
      <c r="C143" s="336"/>
      <c r="D143" s="336"/>
      <c r="E143" s="336"/>
      <c r="F143" s="336"/>
      <c r="G143" s="336"/>
      <c r="H143" s="336"/>
      <c r="I143" s="336"/>
      <c r="J143" s="336"/>
      <c r="K143" s="336"/>
    </row>
    <row r="144" spans="2:11" ht="7.5" customHeight="1">
      <c r="B144" s="337"/>
      <c r="C144" s="338"/>
      <c r="D144" s="338"/>
      <c r="E144" s="338"/>
      <c r="F144" s="338"/>
      <c r="G144" s="338"/>
      <c r="H144" s="338"/>
      <c r="I144" s="338"/>
      <c r="J144" s="338"/>
      <c r="K144" s="339"/>
    </row>
    <row r="145" spans="2:11" ht="45" customHeight="1">
      <c r="B145" s="340"/>
      <c r="C145" s="341" t="s">
        <v>1749</v>
      </c>
      <c r="D145" s="341"/>
      <c r="E145" s="341"/>
      <c r="F145" s="341"/>
      <c r="G145" s="341"/>
      <c r="H145" s="341"/>
      <c r="I145" s="341"/>
      <c r="J145" s="341"/>
      <c r="K145" s="342"/>
    </row>
    <row r="146" spans="2:11" ht="17.25" customHeight="1">
      <c r="B146" s="340"/>
      <c r="C146" s="343" t="s">
        <v>1685</v>
      </c>
      <c r="D146" s="343"/>
      <c r="E146" s="343"/>
      <c r="F146" s="343" t="s">
        <v>1686</v>
      </c>
      <c r="G146" s="344"/>
      <c r="H146" s="343" t="s">
        <v>144</v>
      </c>
      <c r="I146" s="343" t="s">
        <v>56</v>
      </c>
      <c r="J146" s="343" t="s">
        <v>1687</v>
      </c>
      <c r="K146" s="342"/>
    </row>
    <row r="147" spans="2:11" ht="17.25" customHeight="1">
      <c r="B147" s="340"/>
      <c r="C147" s="345" t="s">
        <v>1688</v>
      </c>
      <c r="D147" s="345"/>
      <c r="E147" s="345"/>
      <c r="F147" s="346" t="s">
        <v>1689</v>
      </c>
      <c r="G147" s="347"/>
      <c r="H147" s="345"/>
      <c r="I147" s="345"/>
      <c r="J147" s="345" t="s">
        <v>1690</v>
      </c>
      <c r="K147" s="342"/>
    </row>
    <row r="148" spans="2:11" ht="5.25" customHeight="1">
      <c r="B148" s="351"/>
      <c r="C148" s="348"/>
      <c r="D148" s="348"/>
      <c r="E148" s="348"/>
      <c r="F148" s="348"/>
      <c r="G148" s="349"/>
      <c r="H148" s="348"/>
      <c r="I148" s="348"/>
      <c r="J148" s="348"/>
      <c r="K148" s="372"/>
    </row>
    <row r="149" spans="2:11" ht="15" customHeight="1">
      <c r="B149" s="351"/>
      <c r="C149" s="376" t="s">
        <v>1694</v>
      </c>
      <c r="D149" s="329"/>
      <c r="E149" s="329"/>
      <c r="F149" s="377" t="s">
        <v>1691</v>
      </c>
      <c r="G149" s="329"/>
      <c r="H149" s="376" t="s">
        <v>1730</v>
      </c>
      <c r="I149" s="376" t="s">
        <v>1693</v>
      </c>
      <c r="J149" s="376">
        <v>120</v>
      </c>
      <c r="K149" s="372"/>
    </row>
    <row r="150" spans="2:11" ht="15" customHeight="1">
      <c r="B150" s="351"/>
      <c r="C150" s="376" t="s">
        <v>1739</v>
      </c>
      <c r="D150" s="329"/>
      <c r="E150" s="329"/>
      <c r="F150" s="377" t="s">
        <v>1691</v>
      </c>
      <c r="G150" s="329"/>
      <c r="H150" s="376" t="s">
        <v>1750</v>
      </c>
      <c r="I150" s="376" t="s">
        <v>1693</v>
      </c>
      <c r="J150" s="376" t="s">
        <v>1741</v>
      </c>
      <c r="K150" s="372"/>
    </row>
    <row r="151" spans="2:11" ht="15" customHeight="1">
      <c r="B151" s="351"/>
      <c r="C151" s="376" t="s">
        <v>84</v>
      </c>
      <c r="D151" s="329"/>
      <c r="E151" s="329"/>
      <c r="F151" s="377" t="s">
        <v>1691</v>
      </c>
      <c r="G151" s="329"/>
      <c r="H151" s="376" t="s">
        <v>1751</v>
      </c>
      <c r="I151" s="376" t="s">
        <v>1693</v>
      </c>
      <c r="J151" s="376" t="s">
        <v>1741</v>
      </c>
      <c r="K151" s="372"/>
    </row>
    <row r="152" spans="2:11" ht="15" customHeight="1">
      <c r="B152" s="351"/>
      <c r="C152" s="376" t="s">
        <v>1696</v>
      </c>
      <c r="D152" s="329"/>
      <c r="E152" s="329"/>
      <c r="F152" s="377" t="s">
        <v>1697</v>
      </c>
      <c r="G152" s="329"/>
      <c r="H152" s="376" t="s">
        <v>1730</v>
      </c>
      <c r="I152" s="376" t="s">
        <v>1693</v>
      </c>
      <c r="J152" s="376">
        <v>50</v>
      </c>
      <c r="K152" s="372"/>
    </row>
    <row r="153" spans="2:11" ht="15" customHeight="1">
      <c r="B153" s="351"/>
      <c r="C153" s="376" t="s">
        <v>1699</v>
      </c>
      <c r="D153" s="329"/>
      <c r="E153" s="329"/>
      <c r="F153" s="377" t="s">
        <v>1691</v>
      </c>
      <c r="G153" s="329"/>
      <c r="H153" s="376" t="s">
        <v>1730</v>
      </c>
      <c r="I153" s="376" t="s">
        <v>1701</v>
      </c>
      <c r="J153" s="376"/>
      <c r="K153" s="372"/>
    </row>
    <row r="154" spans="2:11" ht="15" customHeight="1">
      <c r="B154" s="351"/>
      <c r="C154" s="376" t="s">
        <v>1710</v>
      </c>
      <c r="D154" s="329"/>
      <c r="E154" s="329"/>
      <c r="F154" s="377" t="s">
        <v>1697</v>
      </c>
      <c r="G154" s="329"/>
      <c r="H154" s="376" t="s">
        <v>1730</v>
      </c>
      <c r="I154" s="376" t="s">
        <v>1693</v>
      </c>
      <c r="J154" s="376">
        <v>50</v>
      </c>
      <c r="K154" s="372"/>
    </row>
    <row r="155" spans="2:11" ht="15" customHeight="1">
      <c r="B155" s="351"/>
      <c r="C155" s="376" t="s">
        <v>1718</v>
      </c>
      <c r="D155" s="329"/>
      <c r="E155" s="329"/>
      <c r="F155" s="377" t="s">
        <v>1697</v>
      </c>
      <c r="G155" s="329"/>
      <c r="H155" s="376" t="s">
        <v>1730</v>
      </c>
      <c r="I155" s="376" t="s">
        <v>1693</v>
      </c>
      <c r="J155" s="376">
        <v>50</v>
      </c>
      <c r="K155" s="372"/>
    </row>
    <row r="156" spans="2:11" ht="15" customHeight="1">
      <c r="B156" s="351"/>
      <c r="C156" s="376" t="s">
        <v>1716</v>
      </c>
      <c r="D156" s="329"/>
      <c r="E156" s="329"/>
      <c r="F156" s="377" t="s">
        <v>1697</v>
      </c>
      <c r="G156" s="329"/>
      <c r="H156" s="376" t="s">
        <v>1730</v>
      </c>
      <c r="I156" s="376" t="s">
        <v>1693</v>
      </c>
      <c r="J156" s="376">
        <v>50</v>
      </c>
      <c r="K156" s="372"/>
    </row>
    <row r="157" spans="2:11" ht="15" customHeight="1">
      <c r="B157" s="351"/>
      <c r="C157" s="376" t="s">
        <v>121</v>
      </c>
      <c r="D157" s="329"/>
      <c r="E157" s="329"/>
      <c r="F157" s="377" t="s">
        <v>1691</v>
      </c>
      <c r="G157" s="329"/>
      <c r="H157" s="376" t="s">
        <v>1752</v>
      </c>
      <c r="I157" s="376" t="s">
        <v>1693</v>
      </c>
      <c r="J157" s="376" t="s">
        <v>1753</v>
      </c>
      <c r="K157" s="372"/>
    </row>
    <row r="158" spans="2:11" ht="15" customHeight="1">
      <c r="B158" s="351"/>
      <c r="C158" s="376" t="s">
        <v>1754</v>
      </c>
      <c r="D158" s="329"/>
      <c r="E158" s="329"/>
      <c r="F158" s="377" t="s">
        <v>1691</v>
      </c>
      <c r="G158" s="329"/>
      <c r="H158" s="376" t="s">
        <v>1755</v>
      </c>
      <c r="I158" s="376" t="s">
        <v>1725</v>
      </c>
      <c r="J158" s="376"/>
      <c r="K158" s="372"/>
    </row>
    <row r="159" spans="2:11" ht="15" customHeight="1">
      <c r="B159" s="378"/>
      <c r="C159" s="360"/>
      <c r="D159" s="360"/>
      <c r="E159" s="360"/>
      <c r="F159" s="360"/>
      <c r="G159" s="360"/>
      <c r="H159" s="360"/>
      <c r="I159" s="360"/>
      <c r="J159" s="360"/>
      <c r="K159" s="379"/>
    </row>
    <row r="160" spans="2:11" ht="18.75" customHeight="1">
      <c r="B160" s="325"/>
      <c r="C160" s="329"/>
      <c r="D160" s="329"/>
      <c r="E160" s="329"/>
      <c r="F160" s="350"/>
      <c r="G160" s="329"/>
      <c r="H160" s="329"/>
      <c r="I160" s="329"/>
      <c r="J160" s="329"/>
      <c r="K160" s="325"/>
    </row>
    <row r="161" spans="2:11" ht="18.75" customHeight="1">
      <c r="B161" s="336"/>
      <c r="C161" s="336"/>
      <c r="D161" s="336"/>
      <c r="E161" s="336"/>
      <c r="F161" s="336"/>
      <c r="G161" s="336"/>
      <c r="H161" s="336"/>
      <c r="I161" s="336"/>
      <c r="J161" s="336"/>
      <c r="K161" s="336"/>
    </row>
    <row r="162" spans="2:11" ht="7.5" customHeight="1">
      <c r="B162" s="315"/>
      <c r="C162" s="316"/>
      <c r="D162" s="316"/>
      <c r="E162" s="316"/>
      <c r="F162" s="316"/>
      <c r="G162" s="316"/>
      <c r="H162" s="316"/>
      <c r="I162" s="316"/>
      <c r="J162" s="316"/>
      <c r="K162" s="317"/>
    </row>
    <row r="163" spans="2:11" ht="45" customHeight="1">
      <c r="B163" s="318"/>
      <c r="C163" s="319" t="s">
        <v>1756</v>
      </c>
      <c r="D163" s="319"/>
      <c r="E163" s="319"/>
      <c r="F163" s="319"/>
      <c r="G163" s="319"/>
      <c r="H163" s="319"/>
      <c r="I163" s="319"/>
      <c r="J163" s="319"/>
      <c r="K163" s="320"/>
    </row>
    <row r="164" spans="2:11" ht="17.25" customHeight="1">
      <c r="B164" s="318"/>
      <c r="C164" s="343" t="s">
        <v>1685</v>
      </c>
      <c r="D164" s="343"/>
      <c r="E164" s="343"/>
      <c r="F164" s="343" t="s">
        <v>1686</v>
      </c>
      <c r="G164" s="380"/>
      <c r="H164" s="381" t="s">
        <v>144</v>
      </c>
      <c r="I164" s="381" t="s">
        <v>56</v>
      </c>
      <c r="J164" s="343" t="s">
        <v>1687</v>
      </c>
      <c r="K164" s="320"/>
    </row>
    <row r="165" spans="2:11" ht="17.25" customHeight="1">
      <c r="B165" s="321"/>
      <c r="C165" s="345" t="s">
        <v>1688</v>
      </c>
      <c r="D165" s="345"/>
      <c r="E165" s="345"/>
      <c r="F165" s="346" t="s">
        <v>1689</v>
      </c>
      <c r="G165" s="382"/>
      <c r="H165" s="383"/>
      <c r="I165" s="383"/>
      <c r="J165" s="345" t="s">
        <v>1690</v>
      </c>
      <c r="K165" s="323"/>
    </row>
    <row r="166" spans="2:11" ht="5.25" customHeight="1">
      <c r="B166" s="351"/>
      <c r="C166" s="348"/>
      <c r="D166" s="348"/>
      <c r="E166" s="348"/>
      <c r="F166" s="348"/>
      <c r="G166" s="349"/>
      <c r="H166" s="348"/>
      <c r="I166" s="348"/>
      <c r="J166" s="348"/>
      <c r="K166" s="372"/>
    </row>
    <row r="167" spans="2:11" ht="15" customHeight="1">
      <c r="B167" s="351"/>
      <c r="C167" s="329" t="s">
        <v>1694</v>
      </c>
      <c r="D167" s="329"/>
      <c r="E167" s="329"/>
      <c r="F167" s="350" t="s">
        <v>1691</v>
      </c>
      <c r="G167" s="329"/>
      <c r="H167" s="329" t="s">
        <v>1730</v>
      </c>
      <c r="I167" s="329" t="s">
        <v>1693</v>
      </c>
      <c r="J167" s="329">
        <v>120</v>
      </c>
      <c r="K167" s="372"/>
    </row>
    <row r="168" spans="2:11" ht="15" customHeight="1">
      <c r="B168" s="351"/>
      <c r="C168" s="329" t="s">
        <v>1739</v>
      </c>
      <c r="D168" s="329"/>
      <c r="E168" s="329"/>
      <c r="F168" s="350" t="s">
        <v>1691</v>
      </c>
      <c r="G168" s="329"/>
      <c r="H168" s="329" t="s">
        <v>1740</v>
      </c>
      <c r="I168" s="329" t="s">
        <v>1693</v>
      </c>
      <c r="J168" s="329" t="s">
        <v>1741</v>
      </c>
      <c r="K168" s="372"/>
    </row>
    <row r="169" spans="2:11" ht="15" customHeight="1">
      <c r="B169" s="351"/>
      <c r="C169" s="329" t="s">
        <v>84</v>
      </c>
      <c r="D169" s="329"/>
      <c r="E169" s="329"/>
      <c r="F169" s="350" t="s">
        <v>1691</v>
      </c>
      <c r="G169" s="329"/>
      <c r="H169" s="329" t="s">
        <v>1757</v>
      </c>
      <c r="I169" s="329" t="s">
        <v>1693</v>
      </c>
      <c r="J169" s="329" t="s">
        <v>1741</v>
      </c>
      <c r="K169" s="372"/>
    </row>
    <row r="170" spans="2:11" ht="15" customHeight="1">
      <c r="B170" s="351"/>
      <c r="C170" s="329" t="s">
        <v>1696</v>
      </c>
      <c r="D170" s="329"/>
      <c r="E170" s="329"/>
      <c r="F170" s="350" t="s">
        <v>1697</v>
      </c>
      <c r="G170" s="329"/>
      <c r="H170" s="329" t="s">
        <v>1757</v>
      </c>
      <c r="I170" s="329" t="s">
        <v>1693</v>
      </c>
      <c r="J170" s="329">
        <v>50</v>
      </c>
      <c r="K170" s="372"/>
    </row>
    <row r="171" spans="2:11" ht="15" customHeight="1">
      <c r="B171" s="351"/>
      <c r="C171" s="329" t="s">
        <v>1699</v>
      </c>
      <c r="D171" s="329"/>
      <c r="E171" s="329"/>
      <c r="F171" s="350" t="s">
        <v>1691</v>
      </c>
      <c r="G171" s="329"/>
      <c r="H171" s="329" t="s">
        <v>1757</v>
      </c>
      <c r="I171" s="329" t="s">
        <v>1701</v>
      </c>
      <c r="J171" s="329"/>
      <c r="K171" s="372"/>
    </row>
    <row r="172" spans="2:11" ht="15" customHeight="1">
      <c r="B172" s="351"/>
      <c r="C172" s="329" t="s">
        <v>1710</v>
      </c>
      <c r="D172" s="329"/>
      <c r="E172" s="329"/>
      <c r="F172" s="350" t="s">
        <v>1697</v>
      </c>
      <c r="G172" s="329"/>
      <c r="H172" s="329" t="s">
        <v>1757</v>
      </c>
      <c r="I172" s="329" t="s">
        <v>1693</v>
      </c>
      <c r="J172" s="329">
        <v>50</v>
      </c>
      <c r="K172" s="372"/>
    </row>
    <row r="173" spans="2:11" ht="15" customHeight="1">
      <c r="B173" s="351"/>
      <c r="C173" s="329" t="s">
        <v>1718</v>
      </c>
      <c r="D173" s="329"/>
      <c r="E173" s="329"/>
      <c r="F173" s="350" t="s">
        <v>1697</v>
      </c>
      <c r="G173" s="329"/>
      <c r="H173" s="329" t="s">
        <v>1757</v>
      </c>
      <c r="I173" s="329" t="s">
        <v>1693</v>
      </c>
      <c r="J173" s="329">
        <v>50</v>
      </c>
      <c r="K173" s="372"/>
    </row>
    <row r="174" spans="2:11" ht="15" customHeight="1">
      <c r="B174" s="351"/>
      <c r="C174" s="329" t="s">
        <v>1716</v>
      </c>
      <c r="D174" s="329"/>
      <c r="E174" s="329"/>
      <c r="F174" s="350" t="s">
        <v>1697</v>
      </c>
      <c r="G174" s="329"/>
      <c r="H174" s="329" t="s">
        <v>1757</v>
      </c>
      <c r="I174" s="329" t="s">
        <v>1693</v>
      </c>
      <c r="J174" s="329">
        <v>50</v>
      </c>
      <c r="K174" s="372"/>
    </row>
    <row r="175" spans="2:11" ht="15" customHeight="1">
      <c r="B175" s="351"/>
      <c r="C175" s="329" t="s">
        <v>143</v>
      </c>
      <c r="D175" s="329"/>
      <c r="E175" s="329"/>
      <c r="F175" s="350" t="s">
        <v>1691</v>
      </c>
      <c r="G175" s="329"/>
      <c r="H175" s="329" t="s">
        <v>1758</v>
      </c>
      <c r="I175" s="329" t="s">
        <v>1759</v>
      </c>
      <c r="J175" s="329"/>
      <c r="K175" s="372"/>
    </row>
    <row r="176" spans="2:11" ht="15" customHeight="1">
      <c r="B176" s="351"/>
      <c r="C176" s="329" t="s">
        <v>56</v>
      </c>
      <c r="D176" s="329"/>
      <c r="E176" s="329"/>
      <c r="F176" s="350" t="s">
        <v>1691</v>
      </c>
      <c r="G176" s="329"/>
      <c r="H176" s="329" t="s">
        <v>1760</v>
      </c>
      <c r="I176" s="329" t="s">
        <v>1761</v>
      </c>
      <c r="J176" s="329">
        <v>1</v>
      </c>
      <c r="K176" s="372"/>
    </row>
    <row r="177" spans="2:11" ht="15" customHeight="1">
      <c r="B177" s="351"/>
      <c r="C177" s="329" t="s">
        <v>52</v>
      </c>
      <c r="D177" s="329"/>
      <c r="E177" s="329"/>
      <c r="F177" s="350" t="s">
        <v>1691</v>
      </c>
      <c r="G177" s="329"/>
      <c r="H177" s="329" t="s">
        <v>1762</v>
      </c>
      <c r="I177" s="329" t="s">
        <v>1693</v>
      </c>
      <c r="J177" s="329">
        <v>20</v>
      </c>
      <c r="K177" s="372"/>
    </row>
    <row r="178" spans="2:11" ht="15" customHeight="1">
      <c r="B178" s="351"/>
      <c r="C178" s="329" t="s">
        <v>144</v>
      </c>
      <c r="D178" s="329"/>
      <c r="E178" s="329"/>
      <c r="F178" s="350" t="s">
        <v>1691</v>
      </c>
      <c r="G178" s="329"/>
      <c r="H178" s="329" t="s">
        <v>1763</v>
      </c>
      <c r="I178" s="329" t="s">
        <v>1693</v>
      </c>
      <c r="J178" s="329">
        <v>255</v>
      </c>
      <c r="K178" s="372"/>
    </row>
    <row r="179" spans="2:11" ht="15" customHeight="1">
      <c r="B179" s="351"/>
      <c r="C179" s="329" t="s">
        <v>145</v>
      </c>
      <c r="D179" s="329"/>
      <c r="E179" s="329"/>
      <c r="F179" s="350" t="s">
        <v>1691</v>
      </c>
      <c r="G179" s="329"/>
      <c r="H179" s="329" t="s">
        <v>1656</v>
      </c>
      <c r="I179" s="329" t="s">
        <v>1693</v>
      </c>
      <c r="J179" s="329">
        <v>10</v>
      </c>
      <c r="K179" s="372"/>
    </row>
    <row r="180" spans="2:11" ht="15" customHeight="1">
      <c r="B180" s="351"/>
      <c r="C180" s="329" t="s">
        <v>146</v>
      </c>
      <c r="D180" s="329"/>
      <c r="E180" s="329"/>
      <c r="F180" s="350" t="s">
        <v>1691</v>
      </c>
      <c r="G180" s="329"/>
      <c r="H180" s="329" t="s">
        <v>1764</v>
      </c>
      <c r="I180" s="329" t="s">
        <v>1725</v>
      </c>
      <c r="J180" s="329"/>
      <c r="K180" s="372"/>
    </row>
    <row r="181" spans="2:11" ht="15" customHeight="1">
      <c r="B181" s="351"/>
      <c r="C181" s="329" t="s">
        <v>1765</v>
      </c>
      <c r="D181" s="329"/>
      <c r="E181" s="329"/>
      <c r="F181" s="350" t="s">
        <v>1691</v>
      </c>
      <c r="G181" s="329"/>
      <c r="H181" s="329" t="s">
        <v>1766</v>
      </c>
      <c r="I181" s="329" t="s">
        <v>1725</v>
      </c>
      <c r="J181" s="329"/>
      <c r="K181" s="372"/>
    </row>
    <row r="182" spans="2:11" ht="15" customHeight="1">
      <c r="B182" s="351"/>
      <c r="C182" s="329" t="s">
        <v>1754</v>
      </c>
      <c r="D182" s="329"/>
      <c r="E182" s="329"/>
      <c r="F182" s="350" t="s">
        <v>1691</v>
      </c>
      <c r="G182" s="329"/>
      <c r="H182" s="329" t="s">
        <v>1767</v>
      </c>
      <c r="I182" s="329" t="s">
        <v>1725</v>
      </c>
      <c r="J182" s="329"/>
      <c r="K182" s="372"/>
    </row>
    <row r="183" spans="2:11" ht="15" customHeight="1">
      <c r="B183" s="351"/>
      <c r="C183" s="329" t="s">
        <v>148</v>
      </c>
      <c r="D183" s="329"/>
      <c r="E183" s="329"/>
      <c r="F183" s="350" t="s">
        <v>1697</v>
      </c>
      <c r="G183" s="329"/>
      <c r="H183" s="329" t="s">
        <v>1768</v>
      </c>
      <c r="I183" s="329" t="s">
        <v>1693</v>
      </c>
      <c r="J183" s="329">
        <v>50</v>
      </c>
      <c r="K183" s="372"/>
    </row>
    <row r="184" spans="2:11" ht="15" customHeight="1">
      <c r="B184" s="351"/>
      <c r="C184" s="329" t="s">
        <v>1769</v>
      </c>
      <c r="D184" s="329"/>
      <c r="E184" s="329"/>
      <c r="F184" s="350" t="s">
        <v>1697</v>
      </c>
      <c r="G184" s="329"/>
      <c r="H184" s="329" t="s">
        <v>1770</v>
      </c>
      <c r="I184" s="329" t="s">
        <v>1771</v>
      </c>
      <c r="J184" s="329"/>
      <c r="K184" s="372"/>
    </row>
    <row r="185" spans="2:11" ht="15" customHeight="1">
      <c r="B185" s="351"/>
      <c r="C185" s="329" t="s">
        <v>1772</v>
      </c>
      <c r="D185" s="329"/>
      <c r="E185" s="329"/>
      <c r="F185" s="350" t="s">
        <v>1697</v>
      </c>
      <c r="G185" s="329"/>
      <c r="H185" s="329" t="s">
        <v>1773</v>
      </c>
      <c r="I185" s="329" t="s">
        <v>1771</v>
      </c>
      <c r="J185" s="329"/>
      <c r="K185" s="372"/>
    </row>
    <row r="186" spans="2:11" ht="15" customHeight="1">
      <c r="B186" s="351"/>
      <c r="C186" s="329" t="s">
        <v>1774</v>
      </c>
      <c r="D186" s="329"/>
      <c r="E186" s="329"/>
      <c r="F186" s="350" t="s">
        <v>1697</v>
      </c>
      <c r="G186" s="329"/>
      <c r="H186" s="329" t="s">
        <v>1775</v>
      </c>
      <c r="I186" s="329" t="s">
        <v>1771</v>
      </c>
      <c r="J186" s="329"/>
      <c r="K186" s="372"/>
    </row>
    <row r="187" spans="2:11" ht="15" customHeight="1">
      <c r="B187" s="351"/>
      <c r="C187" s="384" t="s">
        <v>1776</v>
      </c>
      <c r="D187" s="329"/>
      <c r="E187" s="329"/>
      <c r="F187" s="350" t="s">
        <v>1697</v>
      </c>
      <c r="G187" s="329"/>
      <c r="H187" s="329" t="s">
        <v>1777</v>
      </c>
      <c r="I187" s="329" t="s">
        <v>1778</v>
      </c>
      <c r="J187" s="385" t="s">
        <v>1779</v>
      </c>
      <c r="K187" s="372"/>
    </row>
    <row r="188" spans="2:11" ht="15" customHeight="1">
      <c r="B188" s="351"/>
      <c r="C188" s="335" t="s">
        <v>41</v>
      </c>
      <c r="D188" s="329"/>
      <c r="E188" s="329"/>
      <c r="F188" s="350" t="s">
        <v>1691</v>
      </c>
      <c r="G188" s="329"/>
      <c r="H188" s="325" t="s">
        <v>1780</v>
      </c>
      <c r="I188" s="329" t="s">
        <v>1781</v>
      </c>
      <c r="J188" s="329"/>
      <c r="K188" s="372"/>
    </row>
    <row r="189" spans="2:11" ht="15" customHeight="1">
      <c r="B189" s="351"/>
      <c r="C189" s="335" t="s">
        <v>1782</v>
      </c>
      <c r="D189" s="329"/>
      <c r="E189" s="329"/>
      <c r="F189" s="350" t="s">
        <v>1691</v>
      </c>
      <c r="G189" s="329"/>
      <c r="H189" s="329" t="s">
        <v>1783</v>
      </c>
      <c r="I189" s="329" t="s">
        <v>1725</v>
      </c>
      <c r="J189" s="329"/>
      <c r="K189" s="372"/>
    </row>
    <row r="190" spans="2:11" ht="15" customHeight="1">
      <c r="B190" s="351"/>
      <c r="C190" s="335" t="s">
        <v>1784</v>
      </c>
      <c r="D190" s="329"/>
      <c r="E190" s="329"/>
      <c r="F190" s="350" t="s">
        <v>1691</v>
      </c>
      <c r="G190" s="329"/>
      <c r="H190" s="329" t="s">
        <v>1785</v>
      </c>
      <c r="I190" s="329" t="s">
        <v>1725</v>
      </c>
      <c r="J190" s="329"/>
      <c r="K190" s="372"/>
    </row>
    <row r="191" spans="2:11" ht="15" customHeight="1">
      <c r="B191" s="351"/>
      <c r="C191" s="335" t="s">
        <v>1786</v>
      </c>
      <c r="D191" s="329"/>
      <c r="E191" s="329"/>
      <c r="F191" s="350" t="s">
        <v>1697</v>
      </c>
      <c r="G191" s="329"/>
      <c r="H191" s="329" t="s">
        <v>1787</v>
      </c>
      <c r="I191" s="329" t="s">
        <v>1725</v>
      </c>
      <c r="J191" s="329"/>
      <c r="K191" s="372"/>
    </row>
    <row r="192" spans="2:11" ht="15" customHeight="1">
      <c r="B192" s="378"/>
      <c r="C192" s="386"/>
      <c r="D192" s="360"/>
      <c r="E192" s="360"/>
      <c r="F192" s="360"/>
      <c r="G192" s="360"/>
      <c r="H192" s="360"/>
      <c r="I192" s="360"/>
      <c r="J192" s="360"/>
      <c r="K192" s="379"/>
    </row>
    <row r="193" spans="2:11" ht="18.75" customHeight="1">
      <c r="B193" s="325"/>
      <c r="C193" s="329"/>
      <c r="D193" s="329"/>
      <c r="E193" s="329"/>
      <c r="F193" s="350"/>
      <c r="G193" s="329"/>
      <c r="H193" s="329"/>
      <c r="I193" s="329"/>
      <c r="J193" s="329"/>
      <c r="K193" s="325"/>
    </row>
    <row r="194" spans="2:11" ht="18.75" customHeight="1">
      <c r="B194" s="325"/>
      <c r="C194" s="329"/>
      <c r="D194" s="329"/>
      <c r="E194" s="329"/>
      <c r="F194" s="350"/>
      <c r="G194" s="329"/>
      <c r="H194" s="329"/>
      <c r="I194" s="329"/>
      <c r="J194" s="329"/>
      <c r="K194" s="325"/>
    </row>
    <row r="195" spans="2:11" ht="18.75" customHeight="1">
      <c r="B195" s="336"/>
      <c r="C195" s="336"/>
      <c r="D195" s="336"/>
      <c r="E195" s="336"/>
      <c r="F195" s="336"/>
      <c r="G195" s="336"/>
      <c r="H195" s="336"/>
      <c r="I195" s="336"/>
      <c r="J195" s="336"/>
      <c r="K195" s="336"/>
    </row>
    <row r="196" spans="2:11" ht="13.5">
      <c r="B196" s="315"/>
      <c r="C196" s="316"/>
      <c r="D196" s="316"/>
      <c r="E196" s="316"/>
      <c r="F196" s="316"/>
      <c r="G196" s="316"/>
      <c r="H196" s="316"/>
      <c r="I196" s="316"/>
      <c r="J196" s="316"/>
      <c r="K196" s="317"/>
    </row>
    <row r="197" spans="2:11" ht="21">
      <c r="B197" s="318"/>
      <c r="C197" s="319" t="s">
        <v>1788</v>
      </c>
      <c r="D197" s="319"/>
      <c r="E197" s="319"/>
      <c r="F197" s="319"/>
      <c r="G197" s="319"/>
      <c r="H197" s="319"/>
      <c r="I197" s="319"/>
      <c r="J197" s="319"/>
      <c r="K197" s="320"/>
    </row>
    <row r="198" spans="2:11" ht="25.5" customHeight="1">
      <c r="B198" s="318"/>
      <c r="C198" s="387" t="s">
        <v>1789</v>
      </c>
      <c r="D198" s="387"/>
      <c r="E198" s="387"/>
      <c r="F198" s="387" t="s">
        <v>1790</v>
      </c>
      <c r="G198" s="388"/>
      <c r="H198" s="387" t="s">
        <v>1791</v>
      </c>
      <c r="I198" s="387"/>
      <c r="J198" s="387"/>
      <c r="K198" s="320"/>
    </row>
    <row r="199" spans="2:11" ht="5.25" customHeight="1">
      <c r="B199" s="351"/>
      <c r="C199" s="348"/>
      <c r="D199" s="348"/>
      <c r="E199" s="348"/>
      <c r="F199" s="348"/>
      <c r="G199" s="329"/>
      <c r="H199" s="348"/>
      <c r="I199" s="348"/>
      <c r="J199" s="348"/>
      <c r="K199" s="372"/>
    </row>
    <row r="200" spans="2:11" ht="15" customHeight="1">
      <c r="B200" s="351"/>
      <c r="C200" s="329" t="s">
        <v>1781</v>
      </c>
      <c r="D200" s="329"/>
      <c r="E200" s="329"/>
      <c r="F200" s="350" t="s">
        <v>42</v>
      </c>
      <c r="G200" s="329"/>
      <c r="H200" s="329" t="s">
        <v>1792</v>
      </c>
      <c r="I200" s="329"/>
      <c r="J200" s="329"/>
      <c r="K200" s="372"/>
    </row>
    <row r="201" spans="2:11" ht="15" customHeight="1">
      <c r="B201" s="351"/>
      <c r="C201" s="357"/>
      <c r="D201" s="329"/>
      <c r="E201" s="329"/>
      <c r="F201" s="350" t="s">
        <v>43</v>
      </c>
      <c r="G201" s="329"/>
      <c r="H201" s="329" t="s">
        <v>1793</v>
      </c>
      <c r="I201" s="329"/>
      <c r="J201" s="329"/>
      <c r="K201" s="372"/>
    </row>
    <row r="202" spans="2:11" ht="15" customHeight="1">
      <c r="B202" s="351"/>
      <c r="C202" s="357"/>
      <c r="D202" s="329"/>
      <c r="E202" s="329"/>
      <c r="F202" s="350" t="s">
        <v>46</v>
      </c>
      <c r="G202" s="329"/>
      <c r="H202" s="329" t="s">
        <v>1794</v>
      </c>
      <c r="I202" s="329"/>
      <c r="J202" s="329"/>
      <c r="K202" s="372"/>
    </row>
    <row r="203" spans="2:11" ht="15" customHeight="1">
      <c r="B203" s="351"/>
      <c r="C203" s="329"/>
      <c r="D203" s="329"/>
      <c r="E203" s="329"/>
      <c r="F203" s="350" t="s">
        <v>44</v>
      </c>
      <c r="G203" s="329"/>
      <c r="H203" s="329" t="s">
        <v>1795</v>
      </c>
      <c r="I203" s="329"/>
      <c r="J203" s="329"/>
      <c r="K203" s="372"/>
    </row>
    <row r="204" spans="2:11" ht="15" customHeight="1">
      <c r="B204" s="351"/>
      <c r="C204" s="329"/>
      <c r="D204" s="329"/>
      <c r="E204" s="329"/>
      <c r="F204" s="350" t="s">
        <v>45</v>
      </c>
      <c r="G204" s="329"/>
      <c r="H204" s="329" t="s">
        <v>1796</v>
      </c>
      <c r="I204" s="329"/>
      <c r="J204" s="329"/>
      <c r="K204" s="372"/>
    </row>
    <row r="205" spans="2:11" ht="15" customHeight="1">
      <c r="B205" s="351"/>
      <c r="C205" s="329"/>
      <c r="D205" s="329"/>
      <c r="E205" s="329"/>
      <c r="F205" s="350"/>
      <c r="G205" s="329"/>
      <c r="H205" s="329"/>
      <c r="I205" s="329"/>
      <c r="J205" s="329"/>
      <c r="K205" s="372"/>
    </row>
    <row r="206" spans="2:11" ht="15" customHeight="1">
      <c r="B206" s="351"/>
      <c r="C206" s="329" t="s">
        <v>1737</v>
      </c>
      <c r="D206" s="329"/>
      <c r="E206" s="329"/>
      <c r="F206" s="350" t="s">
        <v>77</v>
      </c>
      <c r="G206" s="329"/>
      <c r="H206" s="329" t="s">
        <v>1797</v>
      </c>
      <c r="I206" s="329"/>
      <c r="J206" s="329"/>
      <c r="K206" s="372"/>
    </row>
    <row r="207" spans="2:11" ht="15" customHeight="1">
      <c r="B207" s="351"/>
      <c r="C207" s="357"/>
      <c r="D207" s="329"/>
      <c r="E207" s="329"/>
      <c r="F207" s="350" t="s">
        <v>1635</v>
      </c>
      <c r="G207" s="329"/>
      <c r="H207" s="329" t="s">
        <v>1636</v>
      </c>
      <c r="I207" s="329"/>
      <c r="J207" s="329"/>
      <c r="K207" s="372"/>
    </row>
    <row r="208" spans="2:11" ht="15" customHeight="1">
      <c r="B208" s="351"/>
      <c r="C208" s="329"/>
      <c r="D208" s="329"/>
      <c r="E208" s="329"/>
      <c r="F208" s="350" t="s">
        <v>1633</v>
      </c>
      <c r="G208" s="329"/>
      <c r="H208" s="329" t="s">
        <v>1798</v>
      </c>
      <c r="I208" s="329"/>
      <c r="J208" s="329"/>
      <c r="K208" s="372"/>
    </row>
    <row r="209" spans="2:11" ht="15" customHeight="1">
      <c r="B209" s="389"/>
      <c r="C209" s="357"/>
      <c r="D209" s="357"/>
      <c r="E209" s="357"/>
      <c r="F209" s="350" t="s">
        <v>1637</v>
      </c>
      <c r="G209" s="335"/>
      <c r="H209" s="376" t="s">
        <v>1638</v>
      </c>
      <c r="I209" s="376"/>
      <c r="J209" s="376"/>
      <c r="K209" s="390"/>
    </row>
    <row r="210" spans="2:11" ht="15" customHeight="1">
      <c r="B210" s="389"/>
      <c r="C210" s="357"/>
      <c r="D210" s="357"/>
      <c r="E210" s="357"/>
      <c r="F210" s="350" t="s">
        <v>1639</v>
      </c>
      <c r="G210" s="335"/>
      <c r="H210" s="376" t="s">
        <v>1799</v>
      </c>
      <c r="I210" s="376"/>
      <c r="J210" s="376"/>
      <c r="K210" s="390"/>
    </row>
    <row r="211" spans="2:11" ht="15" customHeight="1">
      <c r="B211" s="389"/>
      <c r="C211" s="357"/>
      <c r="D211" s="357"/>
      <c r="E211" s="357"/>
      <c r="F211" s="391"/>
      <c r="G211" s="335"/>
      <c r="H211" s="392"/>
      <c r="I211" s="392"/>
      <c r="J211" s="392"/>
      <c r="K211" s="390"/>
    </row>
    <row r="212" spans="2:11" ht="15" customHeight="1">
      <c r="B212" s="389"/>
      <c r="C212" s="329" t="s">
        <v>1761</v>
      </c>
      <c r="D212" s="357"/>
      <c r="E212" s="357"/>
      <c r="F212" s="350">
        <v>1</v>
      </c>
      <c r="G212" s="335"/>
      <c r="H212" s="376" t="s">
        <v>1800</v>
      </c>
      <c r="I212" s="376"/>
      <c r="J212" s="376"/>
      <c r="K212" s="390"/>
    </row>
    <row r="213" spans="2:11" ht="15" customHeight="1">
      <c r="B213" s="389"/>
      <c r="C213" s="357"/>
      <c r="D213" s="357"/>
      <c r="E213" s="357"/>
      <c r="F213" s="350">
        <v>2</v>
      </c>
      <c r="G213" s="335"/>
      <c r="H213" s="376" t="s">
        <v>1801</v>
      </c>
      <c r="I213" s="376"/>
      <c r="J213" s="376"/>
      <c r="K213" s="390"/>
    </row>
    <row r="214" spans="2:11" ht="15" customHeight="1">
      <c r="B214" s="389"/>
      <c r="C214" s="357"/>
      <c r="D214" s="357"/>
      <c r="E214" s="357"/>
      <c r="F214" s="350">
        <v>3</v>
      </c>
      <c r="G214" s="335"/>
      <c r="H214" s="376" t="s">
        <v>1802</v>
      </c>
      <c r="I214" s="376"/>
      <c r="J214" s="376"/>
      <c r="K214" s="390"/>
    </row>
    <row r="215" spans="2:11" ht="15" customHeight="1">
      <c r="B215" s="389"/>
      <c r="C215" s="357"/>
      <c r="D215" s="357"/>
      <c r="E215" s="357"/>
      <c r="F215" s="350">
        <v>4</v>
      </c>
      <c r="G215" s="335"/>
      <c r="H215" s="376" t="s">
        <v>1803</v>
      </c>
      <c r="I215" s="376"/>
      <c r="J215" s="376"/>
      <c r="K215" s="390"/>
    </row>
    <row r="216" spans="2:11" ht="12.75" customHeight="1">
      <c r="B216" s="393"/>
      <c r="C216" s="394"/>
      <c r="D216" s="394"/>
      <c r="E216" s="394"/>
      <c r="F216" s="394"/>
      <c r="G216" s="394"/>
      <c r="H216" s="394"/>
      <c r="I216" s="394"/>
      <c r="J216" s="394"/>
      <c r="K216" s="395"/>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24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85</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117</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119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ROUND(J99,2)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ROUND(SUM(BE99:BE1243),2)</f>
        <v>0</v>
      </c>
      <c r="G32" s="48"/>
      <c r="H32" s="48"/>
      <c r="I32" s="171">
        <v>0.21</v>
      </c>
      <c r="J32" s="170">
        <f>ROUND(ROUND((SUM(BE99:BE1243)),2)*I32,2)</f>
        <v>0</v>
      </c>
      <c r="K32" s="52"/>
    </row>
    <row r="33" spans="2:11" s="1" customFormat="1" ht="14.4" customHeight="1">
      <c r="B33" s="47"/>
      <c r="C33" s="48"/>
      <c r="D33" s="48"/>
      <c r="E33" s="56" t="s">
        <v>43</v>
      </c>
      <c r="F33" s="170">
        <f>ROUND(SUM(BF99:BF1243),2)</f>
        <v>0</v>
      </c>
      <c r="G33" s="48"/>
      <c r="H33" s="48"/>
      <c r="I33" s="171">
        <v>0.15</v>
      </c>
      <c r="J33" s="170">
        <f>ROUND(ROUND((SUM(BF99:BF1243)),2)*I33,2)</f>
        <v>0</v>
      </c>
      <c r="K33" s="52"/>
    </row>
    <row r="34" spans="2:11" s="1" customFormat="1" ht="14.4" customHeight="1" hidden="1">
      <c r="B34" s="47"/>
      <c r="C34" s="48"/>
      <c r="D34" s="48"/>
      <c r="E34" s="56" t="s">
        <v>44</v>
      </c>
      <c r="F34" s="170">
        <f>ROUND(SUM(BG99:BG1243),2)</f>
        <v>0</v>
      </c>
      <c r="G34" s="48"/>
      <c r="H34" s="48"/>
      <c r="I34" s="171">
        <v>0.21</v>
      </c>
      <c r="J34" s="170">
        <v>0</v>
      </c>
      <c r="K34" s="52"/>
    </row>
    <row r="35" spans="2:11" s="1" customFormat="1" ht="14.4" customHeight="1" hidden="1">
      <c r="B35" s="47"/>
      <c r="C35" s="48"/>
      <c r="D35" s="48"/>
      <c r="E35" s="56" t="s">
        <v>45</v>
      </c>
      <c r="F35" s="170">
        <f>ROUND(SUM(BH99:BH1243),2)</f>
        <v>0</v>
      </c>
      <c r="G35" s="48"/>
      <c r="H35" s="48"/>
      <c r="I35" s="171">
        <v>0.15</v>
      </c>
      <c r="J35" s="170">
        <v>0</v>
      </c>
      <c r="K35" s="52"/>
    </row>
    <row r="36" spans="2:11" s="1" customFormat="1" ht="14.4" customHeight="1" hidden="1">
      <c r="B36" s="47"/>
      <c r="C36" s="48"/>
      <c r="D36" s="48"/>
      <c r="E36" s="56" t="s">
        <v>46</v>
      </c>
      <c r="F36" s="170">
        <f>ROUND(SUM(BI99:BI1243),2)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117</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ST -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J99</f>
        <v>0</v>
      </c>
      <c r="K60" s="52"/>
      <c r="AU60" s="25" t="s">
        <v>124</v>
      </c>
    </row>
    <row r="61" spans="2:11" s="8" customFormat="1" ht="24.95" customHeight="1">
      <c r="B61" s="190"/>
      <c r="C61" s="191"/>
      <c r="D61" s="192" t="s">
        <v>125</v>
      </c>
      <c r="E61" s="193"/>
      <c r="F61" s="193"/>
      <c r="G61" s="193"/>
      <c r="H61" s="193"/>
      <c r="I61" s="194"/>
      <c r="J61" s="195">
        <f>J100</f>
        <v>0</v>
      </c>
      <c r="K61" s="196"/>
    </row>
    <row r="62" spans="2:11" s="9" customFormat="1" ht="19.9" customHeight="1">
      <c r="B62" s="197"/>
      <c r="C62" s="198"/>
      <c r="D62" s="199" t="s">
        <v>126</v>
      </c>
      <c r="E62" s="200"/>
      <c r="F62" s="200"/>
      <c r="G62" s="200"/>
      <c r="H62" s="200"/>
      <c r="I62" s="201"/>
      <c r="J62" s="202">
        <f>J101</f>
        <v>0</v>
      </c>
      <c r="K62" s="203"/>
    </row>
    <row r="63" spans="2:11" s="9" customFormat="1" ht="19.9" customHeight="1">
      <c r="B63" s="197"/>
      <c r="C63" s="198"/>
      <c r="D63" s="199" t="s">
        <v>127</v>
      </c>
      <c r="E63" s="200"/>
      <c r="F63" s="200"/>
      <c r="G63" s="200"/>
      <c r="H63" s="200"/>
      <c r="I63" s="201"/>
      <c r="J63" s="202">
        <f>J123</f>
        <v>0</v>
      </c>
      <c r="K63" s="203"/>
    </row>
    <row r="64" spans="2:11" s="9" customFormat="1" ht="19.9" customHeight="1">
      <c r="B64" s="197"/>
      <c r="C64" s="198"/>
      <c r="D64" s="199" t="s">
        <v>128</v>
      </c>
      <c r="E64" s="200"/>
      <c r="F64" s="200"/>
      <c r="G64" s="200"/>
      <c r="H64" s="200"/>
      <c r="I64" s="201"/>
      <c r="J64" s="202">
        <f>J377</f>
        <v>0</v>
      </c>
      <c r="K64" s="203"/>
    </row>
    <row r="65" spans="2:11" s="9" customFormat="1" ht="19.9" customHeight="1">
      <c r="B65" s="197"/>
      <c r="C65" s="198"/>
      <c r="D65" s="199" t="s">
        <v>129</v>
      </c>
      <c r="E65" s="200"/>
      <c r="F65" s="200"/>
      <c r="G65" s="200"/>
      <c r="H65" s="200"/>
      <c r="I65" s="201"/>
      <c r="J65" s="202">
        <f>J527</f>
        <v>0</v>
      </c>
      <c r="K65" s="203"/>
    </row>
    <row r="66" spans="2:11" s="9" customFormat="1" ht="19.9" customHeight="1">
      <c r="B66" s="197"/>
      <c r="C66" s="198"/>
      <c r="D66" s="199" t="s">
        <v>130</v>
      </c>
      <c r="E66" s="200"/>
      <c r="F66" s="200"/>
      <c r="G66" s="200"/>
      <c r="H66" s="200"/>
      <c r="I66" s="201"/>
      <c r="J66" s="202">
        <f>J544</f>
        <v>0</v>
      </c>
      <c r="K66" s="203"/>
    </row>
    <row r="67" spans="2:11" s="8" customFormat="1" ht="24.95" customHeight="1">
      <c r="B67" s="190"/>
      <c r="C67" s="191"/>
      <c r="D67" s="192" t="s">
        <v>131</v>
      </c>
      <c r="E67" s="193"/>
      <c r="F67" s="193"/>
      <c r="G67" s="193"/>
      <c r="H67" s="193"/>
      <c r="I67" s="194"/>
      <c r="J67" s="195">
        <f>J547</f>
        <v>0</v>
      </c>
      <c r="K67" s="196"/>
    </row>
    <row r="68" spans="2:11" s="9" customFormat="1" ht="19.9" customHeight="1">
      <c r="B68" s="197"/>
      <c r="C68" s="198"/>
      <c r="D68" s="199" t="s">
        <v>132</v>
      </c>
      <c r="E68" s="200"/>
      <c r="F68" s="200"/>
      <c r="G68" s="200"/>
      <c r="H68" s="200"/>
      <c r="I68" s="201"/>
      <c r="J68" s="202">
        <f>J548</f>
        <v>0</v>
      </c>
      <c r="K68" s="203"/>
    </row>
    <row r="69" spans="2:11" s="9" customFormat="1" ht="19.9" customHeight="1">
      <c r="B69" s="197"/>
      <c r="C69" s="198"/>
      <c r="D69" s="199" t="s">
        <v>133</v>
      </c>
      <c r="E69" s="200"/>
      <c r="F69" s="200"/>
      <c r="G69" s="200"/>
      <c r="H69" s="200"/>
      <c r="I69" s="201"/>
      <c r="J69" s="202">
        <f>J581</f>
        <v>0</v>
      </c>
      <c r="K69" s="203"/>
    </row>
    <row r="70" spans="2:11" s="9" customFormat="1" ht="19.9" customHeight="1">
      <c r="B70" s="197"/>
      <c r="C70" s="198"/>
      <c r="D70" s="199" t="s">
        <v>134</v>
      </c>
      <c r="E70" s="200"/>
      <c r="F70" s="200"/>
      <c r="G70" s="200"/>
      <c r="H70" s="200"/>
      <c r="I70" s="201"/>
      <c r="J70" s="202">
        <f>J628</f>
        <v>0</v>
      </c>
      <c r="K70" s="203"/>
    </row>
    <row r="71" spans="2:11" s="9" customFormat="1" ht="19.9" customHeight="1">
      <c r="B71" s="197"/>
      <c r="C71" s="198"/>
      <c r="D71" s="199" t="s">
        <v>135</v>
      </c>
      <c r="E71" s="200"/>
      <c r="F71" s="200"/>
      <c r="G71" s="200"/>
      <c r="H71" s="200"/>
      <c r="I71" s="201"/>
      <c r="J71" s="202">
        <f>J664</f>
        <v>0</v>
      </c>
      <c r="K71" s="203"/>
    </row>
    <row r="72" spans="2:11" s="9" customFormat="1" ht="19.9" customHeight="1">
      <c r="B72" s="197"/>
      <c r="C72" s="198"/>
      <c r="D72" s="199" t="s">
        <v>136</v>
      </c>
      <c r="E72" s="200"/>
      <c r="F72" s="200"/>
      <c r="G72" s="200"/>
      <c r="H72" s="200"/>
      <c r="I72" s="201"/>
      <c r="J72" s="202">
        <f>J676</f>
        <v>0</v>
      </c>
      <c r="K72" s="203"/>
    </row>
    <row r="73" spans="2:11" s="9" customFormat="1" ht="19.9" customHeight="1">
      <c r="B73" s="197"/>
      <c r="C73" s="198"/>
      <c r="D73" s="199" t="s">
        <v>137</v>
      </c>
      <c r="E73" s="200"/>
      <c r="F73" s="200"/>
      <c r="G73" s="200"/>
      <c r="H73" s="200"/>
      <c r="I73" s="201"/>
      <c r="J73" s="202">
        <f>J732</f>
        <v>0</v>
      </c>
      <c r="K73" s="203"/>
    </row>
    <row r="74" spans="2:11" s="9" customFormat="1" ht="19.9" customHeight="1">
      <c r="B74" s="197"/>
      <c r="C74" s="198"/>
      <c r="D74" s="199" t="s">
        <v>138</v>
      </c>
      <c r="E74" s="200"/>
      <c r="F74" s="200"/>
      <c r="G74" s="200"/>
      <c r="H74" s="200"/>
      <c r="I74" s="201"/>
      <c r="J74" s="202">
        <f>J874</f>
        <v>0</v>
      </c>
      <c r="K74" s="203"/>
    </row>
    <row r="75" spans="2:11" s="9" customFormat="1" ht="19.9" customHeight="1">
      <c r="B75" s="197"/>
      <c r="C75" s="198"/>
      <c r="D75" s="199" t="s">
        <v>139</v>
      </c>
      <c r="E75" s="200"/>
      <c r="F75" s="200"/>
      <c r="G75" s="200"/>
      <c r="H75" s="200"/>
      <c r="I75" s="201"/>
      <c r="J75" s="202">
        <f>J941</f>
        <v>0</v>
      </c>
      <c r="K75" s="203"/>
    </row>
    <row r="76" spans="2:11" s="9" customFormat="1" ht="19.9" customHeight="1">
      <c r="B76" s="197"/>
      <c r="C76" s="198"/>
      <c r="D76" s="199" t="s">
        <v>140</v>
      </c>
      <c r="E76" s="200"/>
      <c r="F76" s="200"/>
      <c r="G76" s="200"/>
      <c r="H76" s="200"/>
      <c r="I76" s="201"/>
      <c r="J76" s="202">
        <f>J967</f>
        <v>0</v>
      </c>
      <c r="K76" s="203"/>
    </row>
    <row r="77" spans="2:11" s="9" customFormat="1" ht="19.9" customHeight="1">
      <c r="B77" s="197"/>
      <c r="C77" s="198"/>
      <c r="D77" s="199" t="s">
        <v>141</v>
      </c>
      <c r="E77" s="200"/>
      <c r="F77" s="200"/>
      <c r="G77" s="200"/>
      <c r="H77" s="200"/>
      <c r="I77" s="201"/>
      <c r="J77" s="202">
        <f>J1231</f>
        <v>0</v>
      </c>
      <c r="K77" s="203"/>
    </row>
    <row r="78" spans="2:11" s="1" customFormat="1" ht="21.8" customHeight="1">
      <c r="B78" s="47"/>
      <c r="C78" s="48"/>
      <c r="D78" s="48"/>
      <c r="E78" s="48"/>
      <c r="F78" s="48"/>
      <c r="G78" s="48"/>
      <c r="H78" s="48"/>
      <c r="I78" s="157"/>
      <c r="J78" s="48"/>
      <c r="K78" s="52"/>
    </row>
    <row r="79" spans="2:11" s="1" customFormat="1" ht="6.95" customHeight="1">
      <c r="B79" s="68"/>
      <c r="C79" s="69"/>
      <c r="D79" s="69"/>
      <c r="E79" s="69"/>
      <c r="F79" s="69"/>
      <c r="G79" s="69"/>
      <c r="H79" s="69"/>
      <c r="I79" s="179"/>
      <c r="J79" s="69"/>
      <c r="K79" s="70"/>
    </row>
    <row r="83" spans="2:12" s="1" customFormat="1" ht="6.95" customHeight="1">
      <c r="B83" s="71"/>
      <c r="C83" s="72"/>
      <c r="D83" s="72"/>
      <c r="E83" s="72"/>
      <c r="F83" s="72"/>
      <c r="G83" s="72"/>
      <c r="H83" s="72"/>
      <c r="I83" s="182"/>
      <c r="J83" s="72"/>
      <c r="K83" s="72"/>
      <c r="L83" s="73"/>
    </row>
    <row r="84" spans="2:12" s="1" customFormat="1" ht="36.95" customHeight="1">
      <c r="B84" s="47"/>
      <c r="C84" s="74" t="s">
        <v>142</v>
      </c>
      <c r="D84" s="75"/>
      <c r="E84" s="75"/>
      <c r="F84" s="75"/>
      <c r="G84" s="75"/>
      <c r="H84" s="75"/>
      <c r="I84" s="204"/>
      <c r="J84" s="75"/>
      <c r="K84" s="75"/>
      <c r="L84" s="73"/>
    </row>
    <row r="85" spans="2:12" s="1" customFormat="1" ht="6.95" customHeight="1">
      <c r="B85" s="47"/>
      <c r="C85" s="75"/>
      <c r="D85" s="75"/>
      <c r="E85" s="75"/>
      <c r="F85" s="75"/>
      <c r="G85" s="75"/>
      <c r="H85" s="75"/>
      <c r="I85" s="204"/>
      <c r="J85" s="75"/>
      <c r="K85" s="75"/>
      <c r="L85" s="73"/>
    </row>
    <row r="86" spans="2:12" s="1" customFormat="1" ht="14.4" customHeight="1">
      <c r="B86" s="47"/>
      <c r="C86" s="77" t="s">
        <v>18</v>
      </c>
      <c r="D86" s="75"/>
      <c r="E86" s="75"/>
      <c r="F86" s="75"/>
      <c r="G86" s="75"/>
      <c r="H86" s="75"/>
      <c r="I86" s="204"/>
      <c r="J86" s="75"/>
      <c r="K86" s="75"/>
      <c r="L86" s="73"/>
    </row>
    <row r="87" spans="2:12" s="1" customFormat="1" ht="16.5" customHeight="1">
      <c r="B87" s="47"/>
      <c r="C87" s="75"/>
      <c r="D87" s="75"/>
      <c r="E87" s="205" t="str">
        <f>E7</f>
        <v xml:space="preserve">Teoretické Ústavy  LF v Olomouci úpravy sekcí</v>
      </c>
      <c r="F87" s="77"/>
      <c r="G87" s="77"/>
      <c r="H87" s="77"/>
      <c r="I87" s="204"/>
      <c r="J87" s="75"/>
      <c r="K87" s="75"/>
      <c r="L87" s="73"/>
    </row>
    <row r="88" spans="2:12" ht="13.5">
      <c r="B88" s="29"/>
      <c r="C88" s="77" t="s">
        <v>116</v>
      </c>
      <c r="D88" s="206"/>
      <c r="E88" s="206"/>
      <c r="F88" s="206"/>
      <c r="G88" s="206"/>
      <c r="H88" s="206"/>
      <c r="I88" s="149"/>
      <c r="J88" s="206"/>
      <c r="K88" s="206"/>
      <c r="L88" s="207"/>
    </row>
    <row r="89" spans="2:12" s="1" customFormat="1" ht="16.5" customHeight="1">
      <c r="B89" s="47"/>
      <c r="C89" s="75"/>
      <c r="D89" s="75"/>
      <c r="E89" s="205" t="s">
        <v>117</v>
      </c>
      <c r="F89" s="75"/>
      <c r="G89" s="75"/>
      <c r="H89" s="75"/>
      <c r="I89" s="204"/>
      <c r="J89" s="75"/>
      <c r="K89" s="75"/>
      <c r="L89" s="73"/>
    </row>
    <row r="90" spans="2:12" s="1" customFormat="1" ht="14.4" customHeight="1">
      <c r="B90" s="47"/>
      <c r="C90" s="77" t="s">
        <v>118</v>
      </c>
      <c r="D90" s="75"/>
      <c r="E90" s="75"/>
      <c r="F90" s="75"/>
      <c r="G90" s="75"/>
      <c r="H90" s="75"/>
      <c r="I90" s="204"/>
      <c r="J90" s="75"/>
      <c r="K90" s="75"/>
      <c r="L90" s="73"/>
    </row>
    <row r="91" spans="2:12" s="1" customFormat="1" ht="17.25" customHeight="1">
      <c r="B91" s="47"/>
      <c r="C91" s="75"/>
      <c r="D91" s="75"/>
      <c r="E91" s="83" t="str">
        <f>E11</f>
        <v>ST - Stavební část</v>
      </c>
      <c r="F91" s="75"/>
      <c r="G91" s="75"/>
      <c r="H91" s="75"/>
      <c r="I91" s="204"/>
      <c r="J91" s="75"/>
      <c r="K91" s="75"/>
      <c r="L91" s="73"/>
    </row>
    <row r="92" spans="2:12" s="1" customFormat="1" ht="6.95" customHeight="1">
      <c r="B92" s="47"/>
      <c r="C92" s="75"/>
      <c r="D92" s="75"/>
      <c r="E92" s="75"/>
      <c r="F92" s="75"/>
      <c r="G92" s="75"/>
      <c r="H92" s="75"/>
      <c r="I92" s="204"/>
      <c r="J92" s="75"/>
      <c r="K92" s="75"/>
      <c r="L92" s="73"/>
    </row>
    <row r="93" spans="2:12" s="1" customFormat="1" ht="18" customHeight="1">
      <c r="B93" s="47"/>
      <c r="C93" s="77" t="s">
        <v>23</v>
      </c>
      <c r="D93" s="75"/>
      <c r="E93" s="75"/>
      <c r="F93" s="208" t="str">
        <f>F14</f>
        <v>Olomouc</v>
      </c>
      <c r="G93" s="75"/>
      <c r="H93" s="75"/>
      <c r="I93" s="209" t="s">
        <v>25</v>
      </c>
      <c r="J93" s="86" t="str">
        <f>IF(J14="","",J14)</f>
        <v>11. 6. 2018</v>
      </c>
      <c r="K93" s="75"/>
      <c r="L93" s="73"/>
    </row>
    <row r="94" spans="2:12" s="1" customFormat="1" ht="6.95" customHeight="1">
      <c r="B94" s="47"/>
      <c r="C94" s="75"/>
      <c r="D94" s="75"/>
      <c r="E94" s="75"/>
      <c r="F94" s="75"/>
      <c r="G94" s="75"/>
      <c r="H94" s="75"/>
      <c r="I94" s="204"/>
      <c r="J94" s="75"/>
      <c r="K94" s="75"/>
      <c r="L94" s="73"/>
    </row>
    <row r="95" spans="2:12" s="1" customFormat="1" ht="13.5">
      <c r="B95" s="47"/>
      <c r="C95" s="77" t="s">
        <v>27</v>
      </c>
      <c r="D95" s="75"/>
      <c r="E95" s="75"/>
      <c r="F95" s="208" t="str">
        <f>E17</f>
        <v>Univerzita Palackého v Olomouci</v>
      </c>
      <c r="G95" s="75"/>
      <c r="H95" s="75"/>
      <c r="I95" s="209" t="s">
        <v>33</v>
      </c>
      <c r="J95" s="208" t="str">
        <f>E23</f>
        <v>Stavoprojekt Olomouc a.s.</v>
      </c>
      <c r="K95" s="75"/>
      <c r="L95" s="73"/>
    </row>
    <row r="96" spans="2:12" s="1" customFormat="1" ht="14.4" customHeight="1">
      <c r="B96" s="47"/>
      <c r="C96" s="77" t="s">
        <v>31</v>
      </c>
      <c r="D96" s="75"/>
      <c r="E96" s="75"/>
      <c r="F96" s="208" t="str">
        <f>IF(E20="","",E20)</f>
        <v/>
      </c>
      <c r="G96" s="75"/>
      <c r="H96" s="75"/>
      <c r="I96" s="204"/>
      <c r="J96" s="75"/>
      <c r="K96" s="75"/>
      <c r="L96" s="73"/>
    </row>
    <row r="97" spans="2:12" s="1" customFormat="1" ht="10.3" customHeight="1">
      <c r="B97" s="47"/>
      <c r="C97" s="75"/>
      <c r="D97" s="75"/>
      <c r="E97" s="75"/>
      <c r="F97" s="75"/>
      <c r="G97" s="75"/>
      <c r="H97" s="75"/>
      <c r="I97" s="204"/>
      <c r="J97" s="75"/>
      <c r="K97" s="75"/>
      <c r="L97" s="73"/>
    </row>
    <row r="98" spans="2:20" s="10" customFormat="1" ht="29.25" customHeight="1">
      <c r="B98" s="210"/>
      <c r="C98" s="211" t="s">
        <v>143</v>
      </c>
      <c r="D98" s="212" t="s">
        <v>56</v>
      </c>
      <c r="E98" s="212" t="s">
        <v>52</v>
      </c>
      <c r="F98" s="212" t="s">
        <v>144</v>
      </c>
      <c r="G98" s="212" t="s">
        <v>145</v>
      </c>
      <c r="H98" s="212" t="s">
        <v>146</v>
      </c>
      <c r="I98" s="213" t="s">
        <v>147</v>
      </c>
      <c r="J98" s="212" t="s">
        <v>122</v>
      </c>
      <c r="K98" s="214" t="s">
        <v>148</v>
      </c>
      <c r="L98" s="215"/>
      <c r="M98" s="103" t="s">
        <v>149</v>
      </c>
      <c r="N98" s="104" t="s">
        <v>41</v>
      </c>
      <c r="O98" s="104" t="s">
        <v>150</v>
      </c>
      <c r="P98" s="104" t="s">
        <v>151</v>
      </c>
      <c r="Q98" s="104" t="s">
        <v>152</v>
      </c>
      <c r="R98" s="104" t="s">
        <v>153</v>
      </c>
      <c r="S98" s="104" t="s">
        <v>154</v>
      </c>
      <c r="T98" s="105" t="s">
        <v>155</v>
      </c>
    </row>
    <row r="99" spans="2:63" s="1" customFormat="1" ht="29.25" customHeight="1">
      <c r="B99" s="47"/>
      <c r="C99" s="109" t="s">
        <v>123</v>
      </c>
      <c r="D99" s="75"/>
      <c r="E99" s="75"/>
      <c r="F99" s="75"/>
      <c r="G99" s="75"/>
      <c r="H99" s="75"/>
      <c r="I99" s="204"/>
      <c r="J99" s="216">
        <f>BK99</f>
        <v>0</v>
      </c>
      <c r="K99" s="75"/>
      <c r="L99" s="73"/>
      <c r="M99" s="106"/>
      <c r="N99" s="107"/>
      <c r="O99" s="107"/>
      <c r="P99" s="217">
        <f>P100+P547</f>
        <v>0</v>
      </c>
      <c r="Q99" s="107"/>
      <c r="R99" s="217">
        <f>R100+R547</f>
        <v>39.80024568</v>
      </c>
      <c r="S99" s="107"/>
      <c r="T99" s="218">
        <f>T100+T547</f>
        <v>55.823559440000004</v>
      </c>
      <c r="AT99" s="25" t="s">
        <v>70</v>
      </c>
      <c r="AU99" s="25" t="s">
        <v>124</v>
      </c>
      <c r="BK99" s="219">
        <f>BK100+BK547</f>
        <v>0</v>
      </c>
    </row>
    <row r="100" spans="2:63" s="11" customFormat="1" ht="37.4" customHeight="1">
      <c r="B100" s="220"/>
      <c r="C100" s="221"/>
      <c r="D100" s="222" t="s">
        <v>70</v>
      </c>
      <c r="E100" s="223" t="s">
        <v>156</v>
      </c>
      <c r="F100" s="223" t="s">
        <v>157</v>
      </c>
      <c r="G100" s="221"/>
      <c r="H100" s="221"/>
      <c r="I100" s="224"/>
      <c r="J100" s="225">
        <f>BK100</f>
        <v>0</v>
      </c>
      <c r="K100" s="221"/>
      <c r="L100" s="226"/>
      <c r="M100" s="227"/>
      <c r="N100" s="228"/>
      <c r="O100" s="228"/>
      <c r="P100" s="229">
        <f>P101+P123+P377+P527+P544</f>
        <v>0</v>
      </c>
      <c r="Q100" s="228"/>
      <c r="R100" s="229">
        <f>R101+R123+R377+R527+R544</f>
        <v>31.361260780000002</v>
      </c>
      <c r="S100" s="228"/>
      <c r="T100" s="230">
        <f>T101+T123+T377+T527+T544</f>
        <v>52.017683000000005</v>
      </c>
      <c r="AR100" s="231" t="s">
        <v>78</v>
      </c>
      <c r="AT100" s="232" t="s">
        <v>70</v>
      </c>
      <c r="AU100" s="232" t="s">
        <v>71</v>
      </c>
      <c r="AY100" s="231" t="s">
        <v>158</v>
      </c>
      <c r="BK100" s="233">
        <f>BK101+BK123+BK377+BK527+BK544</f>
        <v>0</v>
      </c>
    </row>
    <row r="101" spans="2:63" s="11" customFormat="1" ht="19.9" customHeight="1">
      <c r="B101" s="220"/>
      <c r="C101" s="221"/>
      <c r="D101" s="222" t="s">
        <v>70</v>
      </c>
      <c r="E101" s="234" t="s">
        <v>159</v>
      </c>
      <c r="F101" s="234" t="s">
        <v>160</v>
      </c>
      <c r="G101" s="221"/>
      <c r="H101" s="221"/>
      <c r="I101" s="224"/>
      <c r="J101" s="235">
        <f>BK101</f>
        <v>0</v>
      </c>
      <c r="K101" s="221"/>
      <c r="L101" s="226"/>
      <c r="M101" s="227"/>
      <c r="N101" s="228"/>
      <c r="O101" s="228"/>
      <c r="P101" s="229">
        <f>SUM(P102:P122)</f>
        <v>0</v>
      </c>
      <c r="Q101" s="228"/>
      <c r="R101" s="229">
        <f>SUM(R102:R122)</f>
        <v>2.394316</v>
      </c>
      <c r="S101" s="228"/>
      <c r="T101" s="230">
        <f>SUM(T102:T122)</f>
        <v>0</v>
      </c>
      <c r="AR101" s="231" t="s">
        <v>78</v>
      </c>
      <c r="AT101" s="232" t="s">
        <v>70</v>
      </c>
      <c r="AU101" s="232" t="s">
        <v>78</v>
      </c>
      <c r="AY101" s="231" t="s">
        <v>158</v>
      </c>
      <c r="BK101" s="233">
        <f>SUM(BK102:BK122)</f>
        <v>0</v>
      </c>
    </row>
    <row r="102" spans="2:65" s="1" customFormat="1" ht="25.5" customHeight="1">
      <c r="B102" s="47"/>
      <c r="C102" s="236" t="s">
        <v>78</v>
      </c>
      <c r="D102" s="236" t="s">
        <v>161</v>
      </c>
      <c r="E102" s="237" t="s">
        <v>162</v>
      </c>
      <c r="F102" s="238" t="s">
        <v>163</v>
      </c>
      <c r="G102" s="239" t="s">
        <v>164</v>
      </c>
      <c r="H102" s="240">
        <v>16</v>
      </c>
      <c r="I102" s="241"/>
      <c r="J102" s="242">
        <f>ROUND(I102*H102,2)</f>
        <v>0</v>
      </c>
      <c r="K102" s="238" t="s">
        <v>165</v>
      </c>
      <c r="L102" s="73"/>
      <c r="M102" s="243" t="s">
        <v>21</v>
      </c>
      <c r="N102" s="244" t="s">
        <v>42</v>
      </c>
      <c r="O102" s="48"/>
      <c r="P102" s="245">
        <f>O102*H102</f>
        <v>0</v>
      </c>
      <c r="Q102" s="245">
        <v>0.12021</v>
      </c>
      <c r="R102" s="245">
        <f>Q102*H102</f>
        <v>1.92336</v>
      </c>
      <c r="S102" s="245">
        <v>0</v>
      </c>
      <c r="T102" s="246">
        <f>S102*H102</f>
        <v>0</v>
      </c>
      <c r="AR102" s="25" t="s">
        <v>166</v>
      </c>
      <c r="AT102" s="25" t="s">
        <v>161</v>
      </c>
      <c r="AU102" s="25" t="s">
        <v>80</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167</v>
      </c>
    </row>
    <row r="103" spans="2:65" s="1" customFormat="1" ht="16.5" customHeight="1">
      <c r="B103" s="47"/>
      <c r="C103" s="236" t="s">
        <v>80</v>
      </c>
      <c r="D103" s="236" t="s">
        <v>161</v>
      </c>
      <c r="E103" s="237" t="s">
        <v>168</v>
      </c>
      <c r="F103" s="238" t="s">
        <v>169</v>
      </c>
      <c r="G103" s="239" t="s">
        <v>164</v>
      </c>
      <c r="H103" s="240">
        <v>1</v>
      </c>
      <c r="I103" s="241"/>
      <c r="J103" s="242">
        <f>ROUND(I103*H103,2)</f>
        <v>0</v>
      </c>
      <c r="K103" s="238" t="s">
        <v>165</v>
      </c>
      <c r="L103" s="73"/>
      <c r="M103" s="243" t="s">
        <v>21</v>
      </c>
      <c r="N103" s="244" t="s">
        <v>42</v>
      </c>
      <c r="O103" s="48"/>
      <c r="P103" s="245">
        <f>O103*H103</f>
        <v>0</v>
      </c>
      <c r="Q103" s="245">
        <v>0.02278</v>
      </c>
      <c r="R103" s="245">
        <f>Q103*H103</f>
        <v>0.02278</v>
      </c>
      <c r="S103" s="245">
        <v>0</v>
      </c>
      <c r="T103" s="246">
        <f>S103*H103</f>
        <v>0</v>
      </c>
      <c r="AR103" s="25" t="s">
        <v>166</v>
      </c>
      <c r="AT103" s="25" t="s">
        <v>161</v>
      </c>
      <c r="AU103" s="25" t="s">
        <v>80</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170</v>
      </c>
    </row>
    <row r="104" spans="2:47" s="1" customFormat="1" ht="13.5">
      <c r="B104" s="47"/>
      <c r="C104" s="75"/>
      <c r="D104" s="248" t="s">
        <v>171</v>
      </c>
      <c r="E104" s="75"/>
      <c r="F104" s="249" t="s">
        <v>172</v>
      </c>
      <c r="G104" s="75"/>
      <c r="H104" s="75"/>
      <c r="I104" s="204"/>
      <c r="J104" s="75"/>
      <c r="K104" s="75"/>
      <c r="L104" s="73"/>
      <c r="M104" s="250"/>
      <c r="N104" s="48"/>
      <c r="O104" s="48"/>
      <c r="P104" s="48"/>
      <c r="Q104" s="48"/>
      <c r="R104" s="48"/>
      <c r="S104" s="48"/>
      <c r="T104" s="96"/>
      <c r="AT104" s="25" t="s">
        <v>171</v>
      </c>
      <c r="AU104" s="25" t="s">
        <v>80</v>
      </c>
    </row>
    <row r="105" spans="2:65" s="1" customFormat="1" ht="16.5" customHeight="1">
      <c r="B105" s="47"/>
      <c r="C105" s="236" t="s">
        <v>159</v>
      </c>
      <c r="D105" s="236" t="s">
        <v>161</v>
      </c>
      <c r="E105" s="237" t="s">
        <v>173</v>
      </c>
      <c r="F105" s="238" t="s">
        <v>174</v>
      </c>
      <c r="G105" s="239" t="s">
        <v>175</v>
      </c>
      <c r="H105" s="240">
        <v>0.05</v>
      </c>
      <c r="I105" s="241"/>
      <c r="J105" s="242">
        <f>ROUND(I105*H105,2)</f>
        <v>0</v>
      </c>
      <c r="K105" s="238" t="s">
        <v>165</v>
      </c>
      <c r="L105" s="73"/>
      <c r="M105" s="243" t="s">
        <v>21</v>
      </c>
      <c r="N105" s="244" t="s">
        <v>42</v>
      </c>
      <c r="O105" s="48"/>
      <c r="P105" s="245">
        <f>O105*H105</f>
        <v>0</v>
      </c>
      <c r="Q105" s="245">
        <v>1.09</v>
      </c>
      <c r="R105" s="245">
        <f>Q105*H105</f>
        <v>0.05450000000000001</v>
      </c>
      <c r="S105" s="245">
        <v>0</v>
      </c>
      <c r="T105" s="246">
        <f>S105*H105</f>
        <v>0</v>
      </c>
      <c r="AR105" s="25" t="s">
        <v>166</v>
      </c>
      <c r="AT105" s="25" t="s">
        <v>161</v>
      </c>
      <c r="AU105" s="25" t="s">
        <v>80</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176</v>
      </c>
    </row>
    <row r="106" spans="2:47" s="1" customFormat="1" ht="13.5">
      <c r="B106" s="47"/>
      <c r="C106" s="75"/>
      <c r="D106" s="248" t="s">
        <v>171</v>
      </c>
      <c r="E106" s="75"/>
      <c r="F106" s="249" t="s">
        <v>177</v>
      </c>
      <c r="G106" s="75"/>
      <c r="H106" s="75"/>
      <c r="I106" s="204"/>
      <c r="J106" s="75"/>
      <c r="K106" s="75"/>
      <c r="L106" s="73"/>
      <c r="M106" s="250"/>
      <c r="N106" s="48"/>
      <c r="O106" s="48"/>
      <c r="P106" s="48"/>
      <c r="Q106" s="48"/>
      <c r="R106" s="48"/>
      <c r="S106" s="48"/>
      <c r="T106" s="96"/>
      <c r="AT106" s="25" t="s">
        <v>171</v>
      </c>
      <c r="AU106" s="25" t="s">
        <v>80</v>
      </c>
    </row>
    <row r="107" spans="2:51" s="12" customFormat="1" ht="13.5">
      <c r="B107" s="251"/>
      <c r="C107" s="252"/>
      <c r="D107" s="248" t="s">
        <v>178</v>
      </c>
      <c r="E107" s="253" t="s">
        <v>21</v>
      </c>
      <c r="F107" s="254" t="s">
        <v>179</v>
      </c>
      <c r="G107" s="252"/>
      <c r="H107" s="253" t="s">
        <v>21</v>
      </c>
      <c r="I107" s="255"/>
      <c r="J107" s="252"/>
      <c r="K107" s="252"/>
      <c r="L107" s="256"/>
      <c r="M107" s="257"/>
      <c r="N107" s="258"/>
      <c r="O107" s="258"/>
      <c r="P107" s="258"/>
      <c r="Q107" s="258"/>
      <c r="R107" s="258"/>
      <c r="S107" s="258"/>
      <c r="T107" s="259"/>
      <c r="AT107" s="260" t="s">
        <v>178</v>
      </c>
      <c r="AU107" s="260" t="s">
        <v>80</v>
      </c>
      <c r="AV107" s="12" t="s">
        <v>78</v>
      </c>
      <c r="AW107" s="12" t="s">
        <v>35</v>
      </c>
      <c r="AX107" s="12" t="s">
        <v>71</v>
      </c>
      <c r="AY107" s="260" t="s">
        <v>158</v>
      </c>
    </row>
    <row r="108" spans="2:51" s="12" customFormat="1" ht="13.5">
      <c r="B108" s="251"/>
      <c r="C108" s="252"/>
      <c r="D108" s="248" t="s">
        <v>178</v>
      </c>
      <c r="E108" s="253" t="s">
        <v>21</v>
      </c>
      <c r="F108" s="254" t="s">
        <v>180</v>
      </c>
      <c r="G108" s="252"/>
      <c r="H108" s="253" t="s">
        <v>21</v>
      </c>
      <c r="I108" s="255"/>
      <c r="J108" s="252"/>
      <c r="K108" s="252"/>
      <c r="L108" s="256"/>
      <c r="M108" s="257"/>
      <c r="N108" s="258"/>
      <c r="O108" s="258"/>
      <c r="P108" s="258"/>
      <c r="Q108" s="258"/>
      <c r="R108" s="258"/>
      <c r="S108" s="258"/>
      <c r="T108" s="259"/>
      <c r="AT108" s="260" t="s">
        <v>178</v>
      </c>
      <c r="AU108" s="260" t="s">
        <v>80</v>
      </c>
      <c r="AV108" s="12" t="s">
        <v>78</v>
      </c>
      <c r="AW108" s="12" t="s">
        <v>35</v>
      </c>
      <c r="AX108" s="12" t="s">
        <v>71</v>
      </c>
      <c r="AY108" s="260" t="s">
        <v>158</v>
      </c>
    </row>
    <row r="109" spans="2:51" s="13" customFormat="1" ht="13.5">
      <c r="B109" s="261"/>
      <c r="C109" s="262"/>
      <c r="D109" s="248" t="s">
        <v>178</v>
      </c>
      <c r="E109" s="263" t="s">
        <v>21</v>
      </c>
      <c r="F109" s="264" t="s">
        <v>181</v>
      </c>
      <c r="G109" s="262"/>
      <c r="H109" s="265">
        <v>0.05</v>
      </c>
      <c r="I109" s="266"/>
      <c r="J109" s="262"/>
      <c r="K109" s="262"/>
      <c r="L109" s="267"/>
      <c r="M109" s="268"/>
      <c r="N109" s="269"/>
      <c r="O109" s="269"/>
      <c r="P109" s="269"/>
      <c r="Q109" s="269"/>
      <c r="R109" s="269"/>
      <c r="S109" s="269"/>
      <c r="T109" s="270"/>
      <c r="AT109" s="271" t="s">
        <v>178</v>
      </c>
      <c r="AU109" s="271" t="s">
        <v>80</v>
      </c>
      <c r="AV109" s="13" t="s">
        <v>80</v>
      </c>
      <c r="AW109" s="13" t="s">
        <v>35</v>
      </c>
      <c r="AX109" s="13" t="s">
        <v>78</v>
      </c>
      <c r="AY109" s="271" t="s">
        <v>158</v>
      </c>
    </row>
    <row r="110" spans="2:65" s="1" customFormat="1" ht="25.5" customHeight="1">
      <c r="B110" s="47"/>
      <c r="C110" s="236" t="s">
        <v>166</v>
      </c>
      <c r="D110" s="236" t="s">
        <v>161</v>
      </c>
      <c r="E110" s="237" t="s">
        <v>182</v>
      </c>
      <c r="F110" s="238" t="s">
        <v>183</v>
      </c>
      <c r="G110" s="239" t="s">
        <v>184</v>
      </c>
      <c r="H110" s="240">
        <v>3.6</v>
      </c>
      <c r="I110" s="241"/>
      <c r="J110" s="242">
        <f>ROUND(I110*H110,2)</f>
        <v>0</v>
      </c>
      <c r="K110" s="238" t="s">
        <v>165</v>
      </c>
      <c r="L110" s="73"/>
      <c r="M110" s="243" t="s">
        <v>21</v>
      </c>
      <c r="N110" s="244" t="s">
        <v>42</v>
      </c>
      <c r="O110" s="48"/>
      <c r="P110" s="245">
        <f>O110*H110</f>
        <v>0</v>
      </c>
      <c r="Q110" s="245">
        <v>0.10891</v>
      </c>
      <c r="R110" s="245">
        <f>Q110*H110</f>
        <v>0.39207600000000004</v>
      </c>
      <c r="S110" s="245">
        <v>0</v>
      </c>
      <c r="T110" s="246">
        <f>S110*H110</f>
        <v>0</v>
      </c>
      <c r="AR110" s="25" t="s">
        <v>166</v>
      </c>
      <c r="AT110" s="25" t="s">
        <v>161</v>
      </c>
      <c r="AU110" s="25" t="s">
        <v>80</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185</v>
      </c>
    </row>
    <row r="111" spans="2:51" s="12" customFormat="1" ht="13.5">
      <c r="B111" s="251"/>
      <c r="C111" s="252"/>
      <c r="D111" s="248" t="s">
        <v>178</v>
      </c>
      <c r="E111" s="253" t="s">
        <v>21</v>
      </c>
      <c r="F111" s="254" t="s">
        <v>186</v>
      </c>
      <c r="G111" s="252"/>
      <c r="H111" s="253" t="s">
        <v>21</v>
      </c>
      <c r="I111" s="255"/>
      <c r="J111" s="252"/>
      <c r="K111" s="252"/>
      <c r="L111" s="256"/>
      <c r="M111" s="257"/>
      <c r="N111" s="258"/>
      <c r="O111" s="258"/>
      <c r="P111" s="258"/>
      <c r="Q111" s="258"/>
      <c r="R111" s="258"/>
      <c r="S111" s="258"/>
      <c r="T111" s="259"/>
      <c r="AT111" s="260" t="s">
        <v>178</v>
      </c>
      <c r="AU111" s="260" t="s">
        <v>80</v>
      </c>
      <c r="AV111" s="12" t="s">
        <v>78</v>
      </c>
      <c r="AW111" s="12" t="s">
        <v>35</v>
      </c>
      <c r="AX111" s="12" t="s">
        <v>71</v>
      </c>
      <c r="AY111" s="260" t="s">
        <v>158</v>
      </c>
    </row>
    <row r="112" spans="2:51" s="13" customFormat="1" ht="13.5">
      <c r="B112" s="261"/>
      <c r="C112" s="262"/>
      <c r="D112" s="248" t="s">
        <v>178</v>
      </c>
      <c r="E112" s="263" t="s">
        <v>21</v>
      </c>
      <c r="F112" s="264" t="s">
        <v>187</v>
      </c>
      <c r="G112" s="262"/>
      <c r="H112" s="265">
        <v>1.8</v>
      </c>
      <c r="I112" s="266"/>
      <c r="J112" s="262"/>
      <c r="K112" s="262"/>
      <c r="L112" s="267"/>
      <c r="M112" s="268"/>
      <c r="N112" s="269"/>
      <c r="O112" s="269"/>
      <c r="P112" s="269"/>
      <c r="Q112" s="269"/>
      <c r="R112" s="269"/>
      <c r="S112" s="269"/>
      <c r="T112" s="270"/>
      <c r="AT112" s="271" t="s">
        <v>178</v>
      </c>
      <c r="AU112" s="271" t="s">
        <v>80</v>
      </c>
      <c r="AV112" s="13" t="s">
        <v>80</v>
      </c>
      <c r="AW112" s="13" t="s">
        <v>35</v>
      </c>
      <c r="AX112" s="13" t="s">
        <v>71</v>
      </c>
      <c r="AY112" s="271" t="s">
        <v>158</v>
      </c>
    </row>
    <row r="113" spans="2:51" s="12" customFormat="1" ht="13.5">
      <c r="B113" s="251"/>
      <c r="C113" s="252"/>
      <c r="D113" s="248" t="s">
        <v>178</v>
      </c>
      <c r="E113" s="253" t="s">
        <v>21</v>
      </c>
      <c r="F113" s="254" t="s">
        <v>188</v>
      </c>
      <c r="G113" s="252"/>
      <c r="H113" s="253" t="s">
        <v>21</v>
      </c>
      <c r="I113" s="255"/>
      <c r="J113" s="252"/>
      <c r="K113" s="252"/>
      <c r="L113" s="256"/>
      <c r="M113" s="257"/>
      <c r="N113" s="258"/>
      <c r="O113" s="258"/>
      <c r="P113" s="258"/>
      <c r="Q113" s="258"/>
      <c r="R113" s="258"/>
      <c r="S113" s="258"/>
      <c r="T113" s="259"/>
      <c r="AT113" s="260" t="s">
        <v>178</v>
      </c>
      <c r="AU113" s="260" t="s">
        <v>80</v>
      </c>
      <c r="AV113" s="12" t="s">
        <v>78</v>
      </c>
      <c r="AW113" s="12" t="s">
        <v>35</v>
      </c>
      <c r="AX113" s="12" t="s">
        <v>71</v>
      </c>
      <c r="AY113" s="260" t="s">
        <v>158</v>
      </c>
    </row>
    <row r="114" spans="2:51" s="13" customFormat="1" ht="13.5">
      <c r="B114" s="261"/>
      <c r="C114" s="262"/>
      <c r="D114" s="248" t="s">
        <v>178</v>
      </c>
      <c r="E114" s="263" t="s">
        <v>21</v>
      </c>
      <c r="F114" s="264" t="s">
        <v>187</v>
      </c>
      <c r="G114" s="262"/>
      <c r="H114" s="265">
        <v>1.8</v>
      </c>
      <c r="I114" s="266"/>
      <c r="J114" s="262"/>
      <c r="K114" s="262"/>
      <c r="L114" s="267"/>
      <c r="M114" s="268"/>
      <c r="N114" s="269"/>
      <c r="O114" s="269"/>
      <c r="P114" s="269"/>
      <c r="Q114" s="269"/>
      <c r="R114" s="269"/>
      <c r="S114" s="269"/>
      <c r="T114" s="270"/>
      <c r="AT114" s="271" t="s">
        <v>178</v>
      </c>
      <c r="AU114" s="271" t="s">
        <v>80</v>
      </c>
      <c r="AV114" s="13" t="s">
        <v>80</v>
      </c>
      <c r="AW114" s="13" t="s">
        <v>35</v>
      </c>
      <c r="AX114" s="13" t="s">
        <v>71</v>
      </c>
      <c r="AY114" s="271" t="s">
        <v>158</v>
      </c>
    </row>
    <row r="115" spans="2:51" s="14" customFormat="1" ht="13.5">
      <c r="B115" s="272"/>
      <c r="C115" s="273"/>
      <c r="D115" s="248" t="s">
        <v>178</v>
      </c>
      <c r="E115" s="274" t="s">
        <v>21</v>
      </c>
      <c r="F115" s="275" t="s">
        <v>189</v>
      </c>
      <c r="G115" s="273"/>
      <c r="H115" s="276">
        <v>3.6</v>
      </c>
      <c r="I115" s="277"/>
      <c r="J115" s="273"/>
      <c r="K115" s="273"/>
      <c r="L115" s="278"/>
      <c r="M115" s="279"/>
      <c r="N115" s="280"/>
      <c r="O115" s="280"/>
      <c r="P115" s="280"/>
      <c r="Q115" s="280"/>
      <c r="R115" s="280"/>
      <c r="S115" s="280"/>
      <c r="T115" s="281"/>
      <c r="AT115" s="282" t="s">
        <v>178</v>
      </c>
      <c r="AU115" s="282" t="s">
        <v>80</v>
      </c>
      <c r="AV115" s="14" t="s">
        <v>166</v>
      </c>
      <c r="AW115" s="14" t="s">
        <v>35</v>
      </c>
      <c r="AX115" s="14" t="s">
        <v>78</v>
      </c>
      <c r="AY115" s="282" t="s">
        <v>158</v>
      </c>
    </row>
    <row r="116" spans="2:65" s="1" customFormat="1" ht="16.5" customHeight="1">
      <c r="B116" s="47"/>
      <c r="C116" s="236" t="s">
        <v>190</v>
      </c>
      <c r="D116" s="236" t="s">
        <v>161</v>
      </c>
      <c r="E116" s="237" t="s">
        <v>191</v>
      </c>
      <c r="F116" s="238" t="s">
        <v>192</v>
      </c>
      <c r="G116" s="239" t="s">
        <v>193</v>
      </c>
      <c r="H116" s="240">
        <v>8</v>
      </c>
      <c r="I116" s="241"/>
      <c r="J116" s="242">
        <f>ROUND(I116*H116,2)</f>
        <v>0</v>
      </c>
      <c r="K116" s="238" t="s">
        <v>165</v>
      </c>
      <c r="L116" s="73"/>
      <c r="M116" s="243" t="s">
        <v>21</v>
      </c>
      <c r="N116" s="244" t="s">
        <v>42</v>
      </c>
      <c r="O116" s="48"/>
      <c r="P116" s="245">
        <f>O116*H116</f>
        <v>0</v>
      </c>
      <c r="Q116" s="245">
        <v>0.0002</v>
      </c>
      <c r="R116" s="245">
        <f>Q116*H116</f>
        <v>0.0016</v>
      </c>
      <c r="S116" s="245">
        <v>0</v>
      </c>
      <c r="T116" s="246">
        <f>S116*H116</f>
        <v>0</v>
      </c>
      <c r="AR116" s="25" t="s">
        <v>166</v>
      </c>
      <c r="AT116" s="25" t="s">
        <v>161</v>
      </c>
      <c r="AU116" s="25" t="s">
        <v>80</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194</v>
      </c>
    </row>
    <row r="117" spans="2:47" s="1" customFormat="1" ht="13.5">
      <c r="B117" s="47"/>
      <c r="C117" s="75"/>
      <c r="D117" s="248" t="s">
        <v>171</v>
      </c>
      <c r="E117" s="75"/>
      <c r="F117" s="249" t="s">
        <v>195</v>
      </c>
      <c r="G117" s="75"/>
      <c r="H117" s="75"/>
      <c r="I117" s="204"/>
      <c r="J117" s="75"/>
      <c r="K117" s="75"/>
      <c r="L117" s="73"/>
      <c r="M117" s="250"/>
      <c r="N117" s="48"/>
      <c r="O117" s="48"/>
      <c r="P117" s="48"/>
      <c r="Q117" s="48"/>
      <c r="R117" s="48"/>
      <c r="S117" s="48"/>
      <c r="T117" s="96"/>
      <c r="AT117" s="25" t="s">
        <v>171</v>
      </c>
      <c r="AU117" s="25" t="s">
        <v>80</v>
      </c>
    </row>
    <row r="118" spans="2:51" s="12" customFormat="1" ht="13.5">
      <c r="B118" s="251"/>
      <c r="C118" s="252"/>
      <c r="D118" s="248" t="s">
        <v>178</v>
      </c>
      <c r="E118" s="253" t="s">
        <v>21</v>
      </c>
      <c r="F118" s="254" t="s">
        <v>186</v>
      </c>
      <c r="G118" s="252"/>
      <c r="H118" s="253" t="s">
        <v>21</v>
      </c>
      <c r="I118" s="255"/>
      <c r="J118" s="252"/>
      <c r="K118" s="252"/>
      <c r="L118" s="256"/>
      <c r="M118" s="257"/>
      <c r="N118" s="258"/>
      <c r="O118" s="258"/>
      <c r="P118" s="258"/>
      <c r="Q118" s="258"/>
      <c r="R118" s="258"/>
      <c r="S118" s="258"/>
      <c r="T118" s="259"/>
      <c r="AT118" s="260" t="s">
        <v>178</v>
      </c>
      <c r="AU118" s="260" t="s">
        <v>80</v>
      </c>
      <c r="AV118" s="12" t="s">
        <v>78</v>
      </c>
      <c r="AW118" s="12" t="s">
        <v>35</v>
      </c>
      <c r="AX118" s="12" t="s">
        <v>71</v>
      </c>
      <c r="AY118" s="260" t="s">
        <v>158</v>
      </c>
    </row>
    <row r="119" spans="2:51" s="13" customFormat="1" ht="13.5">
      <c r="B119" s="261"/>
      <c r="C119" s="262"/>
      <c r="D119" s="248" t="s">
        <v>178</v>
      </c>
      <c r="E119" s="263" t="s">
        <v>21</v>
      </c>
      <c r="F119" s="264" t="s">
        <v>196</v>
      </c>
      <c r="G119" s="262"/>
      <c r="H119" s="265">
        <v>4</v>
      </c>
      <c r="I119" s="266"/>
      <c r="J119" s="262"/>
      <c r="K119" s="262"/>
      <c r="L119" s="267"/>
      <c r="M119" s="268"/>
      <c r="N119" s="269"/>
      <c r="O119" s="269"/>
      <c r="P119" s="269"/>
      <c r="Q119" s="269"/>
      <c r="R119" s="269"/>
      <c r="S119" s="269"/>
      <c r="T119" s="270"/>
      <c r="AT119" s="271" t="s">
        <v>178</v>
      </c>
      <c r="AU119" s="271" t="s">
        <v>80</v>
      </c>
      <c r="AV119" s="13" t="s">
        <v>80</v>
      </c>
      <c r="AW119" s="13" t="s">
        <v>35</v>
      </c>
      <c r="AX119" s="13" t="s">
        <v>71</v>
      </c>
      <c r="AY119" s="271" t="s">
        <v>158</v>
      </c>
    </row>
    <row r="120" spans="2:51" s="12" customFormat="1" ht="13.5">
      <c r="B120" s="251"/>
      <c r="C120" s="252"/>
      <c r="D120" s="248" t="s">
        <v>178</v>
      </c>
      <c r="E120" s="253" t="s">
        <v>21</v>
      </c>
      <c r="F120" s="254" t="s">
        <v>188</v>
      </c>
      <c r="G120" s="252"/>
      <c r="H120" s="253" t="s">
        <v>21</v>
      </c>
      <c r="I120" s="255"/>
      <c r="J120" s="252"/>
      <c r="K120" s="252"/>
      <c r="L120" s="256"/>
      <c r="M120" s="257"/>
      <c r="N120" s="258"/>
      <c r="O120" s="258"/>
      <c r="P120" s="258"/>
      <c r="Q120" s="258"/>
      <c r="R120" s="258"/>
      <c r="S120" s="258"/>
      <c r="T120" s="259"/>
      <c r="AT120" s="260" t="s">
        <v>178</v>
      </c>
      <c r="AU120" s="260" t="s">
        <v>80</v>
      </c>
      <c r="AV120" s="12" t="s">
        <v>78</v>
      </c>
      <c r="AW120" s="12" t="s">
        <v>35</v>
      </c>
      <c r="AX120" s="12" t="s">
        <v>71</v>
      </c>
      <c r="AY120" s="260" t="s">
        <v>158</v>
      </c>
    </row>
    <row r="121" spans="2:51" s="13" customFormat="1" ht="13.5">
      <c r="B121" s="261"/>
      <c r="C121" s="262"/>
      <c r="D121" s="248" t="s">
        <v>178</v>
      </c>
      <c r="E121" s="263" t="s">
        <v>21</v>
      </c>
      <c r="F121" s="264" t="s">
        <v>196</v>
      </c>
      <c r="G121" s="262"/>
      <c r="H121" s="265">
        <v>4</v>
      </c>
      <c r="I121" s="266"/>
      <c r="J121" s="262"/>
      <c r="K121" s="262"/>
      <c r="L121" s="267"/>
      <c r="M121" s="268"/>
      <c r="N121" s="269"/>
      <c r="O121" s="269"/>
      <c r="P121" s="269"/>
      <c r="Q121" s="269"/>
      <c r="R121" s="269"/>
      <c r="S121" s="269"/>
      <c r="T121" s="270"/>
      <c r="AT121" s="271" t="s">
        <v>178</v>
      </c>
      <c r="AU121" s="271" t="s">
        <v>80</v>
      </c>
      <c r="AV121" s="13" t="s">
        <v>80</v>
      </c>
      <c r="AW121" s="13" t="s">
        <v>35</v>
      </c>
      <c r="AX121" s="13" t="s">
        <v>71</v>
      </c>
      <c r="AY121" s="271" t="s">
        <v>158</v>
      </c>
    </row>
    <row r="122" spans="2:51" s="14" customFormat="1" ht="13.5">
      <c r="B122" s="272"/>
      <c r="C122" s="273"/>
      <c r="D122" s="248" t="s">
        <v>178</v>
      </c>
      <c r="E122" s="274" t="s">
        <v>21</v>
      </c>
      <c r="F122" s="275" t="s">
        <v>189</v>
      </c>
      <c r="G122" s="273"/>
      <c r="H122" s="276">
        <v>8</v>
      </c>
      <c r="I122" s="277"/>
      <c r="J122" s="273"/>
      <c r="K122" s="273"/>
      <c r="L122" s="278"/>
      <c r="M122" s="279"/>
      <c r="N122" s="280"/>
      <c r="O122" s="280"/>
      <c r="P122" s="280"/>
      <c r="Q122" s="280"/>
      <c r="R122" s="280"/>
      <c r="S122" s="280"/>
      <c r="T122" s="281"/>
      <c r="AT122" s="282" t="s">
        <v>178</v>
      </c>
      <c r="AU122" s="282" t="s">
        <v>80</v>
      </c>
      <c r="AV122" s="14" t="s">
        <v>166</v>
      </c>
      <c r="AW122" s="14" t="s">
        <v>35</v>
      </c>
      <c r="AX122" s="14" t="s">
        <v>78</v>
      </c>
      <c r="AY122" s="282" t="s">
        <v>158</v>
      </c>
    </row>
    <row r="123" spans="2:63" s="11" customFormat="1" ht="29.85" customHeight="1">
      <c r="B123" s="220"/>
      <c r="C123" s="221"/>
      <c r="D123" s="222" t="s">
        <v>70</v>
      </c>
      <c r="E123" s="234" t="s">
        <v>197</v>
      </c>
      <c r="F123" s="234" t="s">
        <v>198</v>
      </c>
      <c r="G123" s="221"/>
      <c r="H123" s="221"/>
      <c r="I123" s="224"/>
      <c r="J123" s="235">
        <f>BK123</f>
        <v>0</v>
      </c>
      <c r="K123" s="221"/>
      <c r="L123" s="226"/>
      <c r="M123" s="227"/>
      <c r="N123" s="228"/>
      <c r="O123" s="228"/>
      <c r="P123" s="229">
        <f>SUM(P124:P376)</f>
        <v>0</v>
      </c>
      <c r="Q123" s="228"/>
      <c r="R123" s="229">
        <f>SUM(R124:R376)</f>
        <v>28.870704080000003</v>
      </c>
      <c r="S123" s="228"/>
      <c r="T123" s="230">
        <f>SUM(T124:T376)</f>
        <v>0</v>
      </c>
      <c r="AR123" s="231" t="s">
        <v>78</v>
      </c>
      <c r="AT123" s="232" t="s">
        <v>70</v>
      </c>
      <c r="AU123" s="232" t="s">
        <v>78</v>
      </c>
      <c r="AY123" s="231" t="s">
        <v>158</v>
      </c>
      <c r="BK123" s="233">
        <f>SUM(BK124:BK376)</f>
        <v>0</v>
      </c>
    </row>
    <row r="124" spans="2:65" s="1" customFormat="1" ht="25.5" customHeight="1">
      <c r="B124" s="47"/>
      <c r="C124" s="236" t="s">
        <v>197</v>
      </c>
      <c r="D124" s="236" t="s">
        <v>161</v>
      </c>
      <c r="E124" s="237" t="s">
        <v>199</v>
      </c>
      <c r="F124" s="238" t="s">
        <v>200</v>
      </c>
      <c r="G124" s="239" t="s">
        <v>184</v>
      </c>
      <c r="H124" s="240">
        <v>535.64</v>
      </c>
      <c r="I124" s="241"/>
      <c r="J124" s="242">
        <f>ROUND(I124*H124,2)</f>
        <v>0</v>
      </c>
      <c r="K124" s="238" t="s">
        <v>165</v>
      </c>
      <c r="L124" s="73"/>
      <c r="M124" s="243" t="s">
        <v>21</v>
      </c>
      <c r="N124" s="244" t="s">
        <v>42</v>
      </c>
      <c r="O124" s="48"/>
      <c r="P124" s="245">
        <f>O124*H124</f>
        <v>0</v>
      </c>
      <c r="Q124" s="245">
        <v>0.0057</v>
      </c>
      <c r="R124" s="245">
        <f>Q124*H124</f>
        <v>3.053148</v>
      </c>
      <c r="S124" s="245">
        <v>0</v>
      </c>
      <c r="T124" s="246">
        <f>S124*H124</f>
        <v>0</v>
      </c>
      <c r="AR124" s="25" t="s">
        <v>166</v>
      </c>
      <c r="AT124" s="25" t="s">
        <v>161</v>
      </c>
      <c r="AU124" s="25" t="s">
        <v>80</v>
      </c>
      <c r="AY124" s="25" t="s">
        <v>158</v>
      </c>
      <c r="BE124" s="247">
        <f>IF(N124="základní",J124,0)</f>
        <v>0</v>
      </c>
      <c r="BF124" s="247">
        <f>IF(N124="snížená",J124,0)</f>
        <v>0</v>
      </c>
      <c r="BG124" s="247">
        <f>IF(N124="zákl. přenesená",J124,0)</f>
        <v>0</v>
      </c>
      <c r="BH124" s="247">
        <f>IF(N124="sníž. přenesená",J124,0)</f>
        <v>0</v>
      </c>
      <c r="BI124" s="247">
        <f>IF(N124="nulová",J124,0)</f>
        <v>0</v>
      </c>
      <c r="BJ124" s="25" t="s">
        <v>78</v>
      </c>
      <c r="BK124" s="247">
        <f>ROUND(I124*H124,2)</f>
        <v>0</v>
      </c>
      <c r="BL124" s="25" t="s">
        <v>166</v>
      </c>
      <c r="BM124" s="25" t="s">
        <v>201</v>
      </c>
    </row>
    <row r="125" spans="2:47" s="1" customFormat="1" ht="13.5">
      <c r="B125" s="47"/>
      <c r="C125" s="75"/>
      <c r="D125" s="248" t="s">
        <v>171</v>
      </c>
      <c r="E125" s="75"/>
      <c r="F125" s="249" t="s">
        <v>202</v>
      </c>
      <c r="G125" s="75"/>
      <c r="H125" s="75"/>
      <c r="I125" s="204"/>
      <c r="J125" s="75"/>
      <c r="K125" s="75"/>
      <c r="L125" s="73"/>
      <c r="M125" s="250"/>
      <c r="N125" s="48"/>
      <c r="O125" s="48"/>
      <c r="P125" s="48"/>
      <c r="Q125" s="48"/>
      <c r="R125" s="48"/>
      <c r="S125" s="48"/>
      <c r="T125" s="96"/>
      <c r="AT125" s="25" t="s">
        <v>171</v>
      </c>
      <c r="AU125" s="25" t="s">
        <v>80</v>
      </c>
    </row>
    <row r="126" spans="2:51" s="12" customFormat="1" ht="13.5">
      <c r="B126" s="251"/>
      <c r="C126" s="252"/>
      <c r="D126" s="248" t="s">
        <v>178</v>
      </c>
      <c r="E126" s="253" t="s">
        <v>21</v>
      </c>
      <c r="F126" s="254" t="s">
        <v>203</v>
      </c>
      <c r="G126" s="252"/>
      <c r="H126" s="253" t="s">
        <v>21</v>
      </c>
      <c r="I126" s="255"/>
      <c r="J126" s="252"/>
      <c r="K126" s="252"/>
      <c r="L126" s="256"/>
      <c r="M126" s="257"/>
      <c r="N126" s="258"/>
      <c r="O126" s="258"/>
      <c r="P126" s="258"/>
      <c r="Q126" s="258"/>
      <c r="R126" s="258"/>
      <c r="S126" s="258"/>
      <c r="T126" s="259"/>
      <c r="AT126" s="260" t="s">
        <v>178</v>
      </c>
      <c r="AU126" s="260" t="s">
        <v>80</v>
      </c>
      <c r="AV126" s="12" t="s">
        <v>78</v>
      </c>
      <c r="AW126" s="12" t="s">
        <v>35</v>
      </c>
      <c r="AX126" s="12" t="s">
        <v>71</v>
      </c>
      <c r="AY126" s="260" t="s">
        <v>158</v>
      </c>
    </row>
    <row r="127" spans="2:51" s="13" customFormat="1" ht="13.5">
      <c r="B127" s="261"/>
      <c r="C127" s="262"/>
      <c r="D127" s="248" t="s">
        <v>178</v>
      </c>
      <c r="E127" s="263" t="s">
        <v>21</v>
      </c>
      <c r="F127" s="264" t="s">
        <v>204</v>
      </c>
      <c r="G127" s="262"/>
      <c r="H127" s="265">
        <v>430.55</v>
      </c>
      <c r="I127" s="266"/>
      <c r="J127" s="262"/>
      <c r="K127" s="262"/>
      <c r="L127" s="267"/>
      <c r="M127" s="268"/>
      <c r="N127" s="269"/>
      <c r="O127" s="269"/>
      <c r="P127" s="269"/>
      <c r="Q127" s="269"/>
      <c r="R127" s="269"/>
      <c r="S127" s="269"/>
      <c r="T127" s="270"/>
      <c r="AT127" s="271" t="s">
        <v>178</v>
      </c>
      <c r="AU127" s="271" t="s">
        <v>80</v>
      </c>
      <c r="AV127" s="13" t="s">
        <v>80</v>
      </c>
      <c r="AW127" s="13" t="s">
        <v>35</v>
      </c>
      <c r="AX127" s="13" t="s">
        <v>71</v>
      </c>
      <c r="AY127" s="271" t="s">
        <v>158</v>
      </c>
    </row>
    <row r="128" spans="2:51" s="13" customFormat="1" ht="13.5">
      <c r="B128" s="261"/>
      <c r="C128" s="262"/>
      <c r="D128" s="248" t="s">
        <v>178</v>
      </c>
      <c r="E128" s="263" t="s">
        <v>21</v>
      </c>
      <c r="F128" s="264" t="s">
        <v>205</v>
      </c>
      <c r="G128" s="262"/>
      <c r="H128" s="265">
        <v>105.09</v>
      </c>
      <c r="I128" s="266"/>
      <c r="J128" s="262"/>
      <c r="K128" s="262"/>
      <c r="L128" s="267"/>
      <c r="M128" s="268"/>
      <c r="N128" s="269"/>
      <c r="O128" s="269"/>
      <c r="P128" s="269"/>
      <c r="Q128" s="269"/>
      <c r="R128" s="269"/>
      <c r="S128" s="269"/>
      <c r="T128" s="270"/>
      <c r="AT128" s="271" t="s">
        <v>178</v>
      </c>
      <c r="AU128" s="271" t="s">
        <v>80</v>
      </c>
      <c r="AV128" s="13" t="s">
        <v>80</v>
      </c>
      <c r="AW128" s="13" t="s">
        <v>35</v>
      </c>
      <c r="AX128" s="13" t="s">
        <v>71</v>
      </c>
      <c r="AY128" s="271" t="s">
        <v>158</v>
      </c>
    </row>
    <row r="129" spans="2:51" s="14" customFormat="1" ht="13.5">
      <c r="B129" s="272"/>
      <c r="C129" s="273"/>
      <c r="D129" s="248" t="s">
        <v>178</v>
      </c>
      <c r="E129" s="274" t="s">
        <v>21</v>
      </c>
      <c r="F129" s="275" t="s">
        <v>189</v>
      </c>
      <c r="G129" s="273"/>
      <c r="H129" s="276">
        <v>535.64</v>
      </c>
      <c r="I129" s="277"/>
      <c r="J129" s="273"/>
      <c r="K129" s="273"/>
      <c r="L129" s="278"/>
      <c r="M129" s="279"/>
      <c r="N129" s="280"/>
      <c r="O129" s="280"/>
      <c r="P129" s="280"/>
      <c r="Q129" s="280"/>
      <c r="R129" s="280"/>
      <c r="S129" s="280"/>
      <c r="T129" s="281"/>
      <c r="AT129" s="282" t="s">
        <v>178</v>
      </c>
      <c r="AU129" s="282" t="s">
        <v>80</v>
      </c>
      <c r="AV129" s="14" t="s">
        <v>166</v>
      </c>
      <c r="AW129" s="14" t="s">
        <v>35</v>
      </c>
      <c r="AX129" s="14" t="s">
        <v>78</v>
      </c>
      <c r="AY129" s="282" t="s">
        <v>158</v>
      </c>
    </row>
    <row r="130" spans="2:65" s="1" customFormat="1" ht="16.5" customHeight="1">
      <c r="B130" s="47"/>
      <c r="C130" s="236" t="s">
        <v>206</v>
      </c>
      <c r="D130" s="236" t="s">
        <v>161</v>
      </c>
      <c r="E130" s="237" t="s">
        <v>207</v>
      </c>
      <c r="F130" s="238" t="s">
        <v>208</v>
      </c>
      <c r="G130" s="239" t="s">
        <v>184</v>
      </c>
      <c r="H130" s="240">
        <v>30</v>
      </c>
      <c r="I130" s="241"/>
      <c r="J130" s="242">
        <f>ROUND(I130*H130,2)</f>
        <v>0</v>
      </c>
      <c r="K130" s="238" t="s">
        <v>165</v>
      </c>
      <c r="L130" s="73"/>
      <c r="M130" s="243" t="s">
        <v>21</v>
      </c>
      <c r="N130" s="244" t="s">
        <v>42</v>
      </c>
      <c r="O130" s="48"/>
      <c r="P130" s="245">
        <f>O130*H130</f>
        <v>0</v>
      </c>
      <c r="Q130" s="245">
        <v>0.04</v>
      </c>
      <c r="R130" s="245">
        <f>Q130*H130</f>
        <v>1.2</v>
      </c>
      <c r="S130" s="245">
        <v>0</v>
      </c>
      <c r="T130" s="246">
        <f>S130*H130</f>
        <v>0</v>
      </c>
      <c r="AR130" s="25" t="s">
        <v>166</v>
      </c>
      <c r="AT130" s="25" t="s">
        <v>161</v>
      </c>
      <c r="AU130" s="25" t="s">
        <v>80</v>
      </c>
      <c r="AY130" s="25" t="s">
        <v>158</v>
      </c>
      <c r="BE130" s="247">
        <f>IF(N130="základní",J130,0)</f>
        <v>0</v>
      </c>
      <c r="BF130" s="247">
        <f>IF(N130="snížená",J130,0)</f>
        <v>0</v>
      </c>
      <c r="BG130" s="247">
        <f>IF(N130="zákl. přenesená",J130,0)</f>
        <v>0</v>
      </c>
      <c r="BH130" s="247">
        <f>IF(N130="sníž. přenesená",J130,0)</f>
        <v>0</v>
      </c>
      <c r="BI130" s="247">
        <f>IF(N130="nulová",J130,0)</f>
        <v>0</v>
      </c>
      <c r="BJ130" s="25" t="s">
        <v>78</v>
      </c>
      <c r="BK130" s="247">
        <f>ROUND(I130*H130,2)</f>
        <v>0</v>
      </c>
      <c r="BL130" s="25" t="s">
        <v>166</v>
      </c>
      <c r="BM130" s="25" t="s">
        <v>209</v>
      </c>
    </row>
    <row r="131" spans="2:47" s="1" customFormat="1" ht="13.5">
      <c r="B131" s="47"/>
      <c r="C131" s="75"/>
      <c r="D131" s="248" t="s">
        <v>171</v>
      </c>
      <c r="E131" s="75"/>
      <c r="F131" s="249" t="s">
        <v>210</v>
      </c>
      <c r="G131" s="75"/>
      <c r="H131" s="75"/>
      <c r="I131" s="204"/>
      <c r="J131" s="75"/>
      <c r="K131" s="75"/>
      <c r="L131" s="73"/>
      <c r="M131" s="250"/>
      <c r="N131" s="48"/>
      <c r="O131" s="48"/>
      <c r="P131" s="48"/>
      <c r="Q131" s="48"/>
      <c r="R131" s="48"/>
      <c r="S131" s="48"/>
      <c r="T131" s="96"/>
      <c r="AT131" s="25" t="s">
        <v>171</v>
      </c>
      <c r="AU131" s="25" t="s">
        <v>80</v>
      </c>
    </row>
    <row r="132" spans="2:65" s="1" customFormat="1" ht="25.5" customHeight="1">
      <c r="B132" s="47"/>
      <c r="C132" s="236" t="s">
        <v>211</v>
      </c>
      <c r="D132" s="236" t="s">
        <v>161</v>
      </c>
      <c r="E132" s="237" t="s">
        <v>212</v>
      </c>
      <c r="F132" s="238" t="s">
        <v>213</v>
      </c>
      <c r="G132" s="239" t="s">
        <v>184</v>
      </c>
      <c r="H132" s="240">
        <v>60</v>
      </c>
      <c r="I132" s="241"/>
      <c r="J132" s="242">
        <f>ROUND(I132*H132,2)</f>
        <v>0</v>
      </c>
      <c r="K132" s="238" t="s">
        <v>165</v>
      </c>
      <c r="L132" s="73"/>
      <c r="M132" s="243" t="s">
        <v>21</v>
      </c>
      <c r="N132" s="244" t="s">
        <v>42</v>
      </c>
      <c r="O132" s="48"/>
      <c r="P132" s="245">
        <f>O132*H132</f>
        <v>0</v>
      </c>
      <c r="Q132" s="245">
        <v>0.00489</v>
      </c>
      <c r="R132" s="245">
        <f>Q132*H132</f>
        <v>0.2934</v>
      </c>
      <c r="S132" s="245">
        <v>0</v>
      </c>
      <c r="T132" s="246">
        <f>S132*H132</f>
        <v>0</v>
      </c>
      <c r="AR132" s="25" t="s">
        <v>166</v>
      </c>
      <c r="AT132" s="25" t="s">
        <v>161</v>
      </c>
      <c r="AU132" s="25" t="s">
        <v>80</v>
      </c>
      <c r="AY132" s="25" t="s">
        <v>158</v>
      </c>
      <c r="BE132" s="247">
        <f>IF(N132="základní",J132,0)</f>
        <v>0</v>
      </c>
      <c r="BF132" s="247">
        <f>IF(N132="snížená",J132,0)</f>
        <v>0</v>
      </c>
      <c r="BG132" s="247">
        <f>IF(N132="zákl. přenesená",J132,0)</f>
        <v>0</v>
      </c>
      <c r="BH132" s="247">
        <f>IF(N132="sníž. přenesená",J132,0)</f>
        <v>0</v>
      </c>
      <c r="BI132" s="247">
        <f>IF(N132="nulová",J132,0)</f>
        <v>0</v>
      </c>
      <c r="BJ132" s="25" t="s">
        <v>78</v>
      </c>
      <c r="BK132" s="247">
        <f>ROUND(I132*H132,2)</f>
        <v>0</v>
      </c>
      <c r="BL132" s="25" t="s">
        <v>166</v>
      </c>
      <c r="BM132" s="25" t="s">
        <v>214</v>
      </c>
    </row>
    <row r="133" spans="2:47" s="1" customFormat="1" ht="13.5">
      <c r="B133" s="47"/>
      <c r="C133" s="75"/>
      <c r="D133" s="248" t="s">
        <v>171</v>
      </c>
      <c r="E133" s="75"/>
      <c r="F133" s="249" t="s">
        <v>215</v>
      </c>
      <c r="G133" s="75"/>
      <c r="H133" s="75"/>
      <c r="I133" s="204"/>
      <c r="J133" s="75"/>
      <c r="K133" s="75"/>
      <c r="L133" s="73"/>
      <c r="M133" s="250"/>
      <c r="N133" s="48"/>
      <c r="O133" s="48"/>
      <c r="P133" s="48"/>
      <c r="Q133" s="48"/>
      <c r="R133" s="48"/>
      <c r="S133" s="48"/>
      <c r="T133" s="96"/>
      <c r="AT133" s="25" t="s">
        <v>171</v>
      </c>
      <c r="AU133" s="25" t="s">
        <v>80</v>
      </c>
    </row>
    <row r="134" spans="2:51" s="12" customFormat="1" ht="13.5">
      <c r="B134" s="251"/>
      <c r="C134" s="252"/>
      <c r="D134" s="248" t="s">
        <v>178</v>
      </c>
      <c r="E134" s="253" t="s">
        <v>21</v>
      </c>
      <c r="F134" s="254" t="s">
        <v>216</v>
      </c>
      <c r="G134" s="252"/>
      <c r="H134" s="253" t="s">
        <v>21</v>
      </c>
      <c r="I134" s="255"/>
      <c r="J134" s="252"/>
      <c r="K134" s="252"/>
      <c r="L134" s="256"/>
      <c r="M134" s="257"/>
      <c r="N134" s="258"/>
      <c r="O134" s="258"/>
      <c r="P134" s="258"/>
      <c r="Q134" s="258"/>
      <c r="R134" s="258"/>
      <c r="S134" s="258"/>
      <c r="T134" s="259"/>
      <c r="AT134" s="260" t="s">
        <v>178</v>
      </c>
      <c r="AU134" s="260" t="s">
        <v>80</v>
      </c>
      <c r="AV134" s="12" t="s">
        <v>78</v>
      </c>
      <c r="AW134" s="12" t="s">
        <v>35</v>
      </c>
      <c r="AX134" s="12" t="s">
        <v>71</v>
      </c>
      <c r="AY134" s="260" t="s">
        <v>158</v>
      </c>
    </row>
    <row r="135" spans="2:51" s="13" customFormat="1" ht="13.5">
      <c r="B135" s="261"/>
      <c r="C135" s="262"/>
      <c r="D135" s="248" t="s">
        <v>178</v>
      </c>
      <c r="E135" s="263" t="s">
        <v>21</v>
      </c>
      <c r="F135" s="264" t="s">
        <v>217</v>
      </c>
      <c r="G135" s="262"/>
      <c r="H135" s="265">
        <v>60</v>
      </c>
      <c r="I135" s="266"/>
      <c r="J135" s="262"/>
      <c r="K135" s="262"/>
      <c r="L135" s="267"/>
      <c r="M135" s="268"/>
      <c r="N135" s="269"/>
      <c r="O135" s="269"/>
      <c r="P135" s="269"/>
      <c r="Q135" s="269"/>
      <c r="R135" s="269"/>
      <c r="S135" s="269"/>
      <c r="T135" s="270"/>
      <c r="AT135" s="271" t="s">
        <v>178</v>
      </c>
      <c r="AU135" s="271" t="s">
        <v>80</v>
      </c>
      <c r="AV135" s="13" t="s">
        <v>80</v>
      </c>
      <c r="AW135" s="13" t="s">
        <v>35</v>
      </c>
      <c r="AX135" s="13" t="s">
        <v>78</v>
      </c>
      <c r="AY135" s="271" t="s">
        <v>158</v>
      </c>
    </row>
    <row r="136" spans="2:65" s="1" customFormat="1" ht="16.5" customHeight="1">
      <c r="B136" s="47"/>
      <c r="C136" s="236" t="s">
        <v>218</v>
      </c>
      <c r="D136" s="236" t="s">
        <v>161</v>
      </c>
      <c r="E136" s="237" t="s">
        <v>219</v>
      </c>
      <c r="F136" s="238" t="s">
        <v>220</v>
      </c>
      <c r="G136" s="239" t="s">
        <v>184</v>
      </c>
      <c r="H136" s="240">
        <v>256.314</v>
      </c>
      <c r="I136" s="241"/>
      <c r="J136" s="242">
        <f>ROUND(I136*H136,2)</f>
        <v>0</v>
      </c>
      <c r="K136" s="238" t="s">
        <v>165</v>
      </c>
      <c r="L136" s="73"/>
      <c r="M136" s="243" t="s">
        <v>21</v>
      </c>
      <c r="N136" s="244" t="s">
        <v>42</v>
      </c>
      <c r="O136" s="48"/>
      <c r="P136" s="245">
        <f>O136*H136</f>
        <v>0</v>
      </c>
      <c r="Q136" s="245">
        <v>0.01838</v>
      </c>
      <c r="R136" s="245">
        <f>Q136*H136</f>
        <v>4.71105132</v>
      </c>
      <c r="S136" s="245">
        <v>0</v>
      </c>
      <c r="T136" s="246">
        <f>S136*H136</f>
        <v>0</v>
      </c>
      <c r="AR136" s="25" t="s">
        <v>166</v>
      </c>
      <c r="AT136" s="25" t="s">
        <v>161</v>
      </c>
      <c r="AU136" s="25" t="s">
        <v>80</v>
      </c>
      <c r="AY136" s="25" t="s">
        <v>158</v>
      </c>
      <c r="BE136" s="247">
        <f>IF(N136="základní",J136,0)</f>
        <v>0</v>
      </c>
      <c r="BF136" s="247">
        <f>IF(N136="snížená",J136,0)</f>
        <v>0</v>
      </c>
      <c r="BG136" s="247">
        <f>IF(N136="zákl. přenesená",J136,0)</f>
        <v>0</v>
      </c>
      <c r="BH136" s="247">
        <f>IF(N136="sníž. přenesená",J136,0)</f>
        <v>0</v>
      </c>
      <c r="BI136" s="247">
        <f>IF(N136="nulová",J136,0)</f>
        <v>0</v>
      </c>
      <c r="BJ136" s="25" t="s">
        <v>78</v>
      </c>
      <c r="BK136" s="247">
        <f>ROUND(I136*H136,2)</f>
        <v>0</v>
      </c>
      <c r="BL136" s="25" t="s">
        <v>166</v>
      </c>
      <c r="BM136" s="25" t="s">
        <v>221</v>
      </c>
    </row>
    <row r="137" spans="2:47" s="1" customFormat="1" ht="13.5">
      <c r="B137" s="47"/>
      <c r="C137" s="75"/>
      <c r="D137" s="248" t="s">
        <v>171</v>
      </c>
      <c r="E137" s="75"/>
      <c r="F137" s="249" t="s">
        <v>222</v>
      </c>
      <c r="G137" s="75"/>
      <c r="H137" s="75"/>
      <c r="I137" s="204"/>
      <c r="J137" s="75"/>
      <c r="K137" s="75"/>
      <c r="L137" s="73"/>
      <c r="M137" s="250"/>
      <c r="N137" s="48"/>
      <c r="O137" s="48"/>
      <c r="P137" s="48"/>
      <c r="Q137" s="48"/>
      <c r="R137" s="48"/>
      <c r="S137" s="48"/>
      <c r="T137" s="96"/>
      <c r="AT137" s="25" t="s">
        <v>171</v>
      </c>
      <c r="AU137" s="25" t="s">
        <v>80</v>
      </c>
    </row>
    <row r="138" spans="2:51" s="12" customFormat="1" ht="13.5">
      <c r="B138" s="251"/>
      <c r="C138" s="252"/>
      <c r="D138" s="248" t="s">
        <v>178</v>
      </c>
      <c r="E138" s="253" t="s">
        <v>21</v>
      </c>
      <c r="F138" s="254" t="s">
        <v>223</v>
      </c>
      <c r="G138" s="252"/>
      <c r="H138" s="253" t="s">
        <v>21</v>
      </c>
      <c r="I138" s="255"/>
      <c r="J138" s="252"/>
      <c r="K138" s="252"/>
      <c r="L138" s="256"/>
      <c r="M138" s="257"/>
      <c r="N138" s="258"/>
      <c r="O138" s="258"/>
      <c r="P138" s="258"/>
      <c r="Q138" s="258"/>
      <c r="R138" s="258"/>
      <c r="S138" s="258"/>
      <c r="T138" s="259"/>
      <c r="AT138" s="260" t="s">
        <v>178</v>
      </c>
      <c r="AU138" s="260" t="s">
        <v>80</v>
      </c>
      <c r="AV138" s="12" t="s">
        <v>78</v>
      </c>
      <c r="AW138" s="12" t="s">
        <v>35</v>
      </c>
      <c r="AX138" s="12" t="s">
        <v>71</v>
      </c>
      <c r="AY138" s="260" t="s">
        <v>158</v>
      </c>
    </row>
    <row r="139" spans="2:51" s="12" customFormat="1" ht="13.5">
      <c r="B139" s="251"/>
      <c r="C139" s="252"/>
      <c r="D139" s="248" t="s">
        <v>178</v>
      </c>
      <c r="E139" s="253" t="s">
        <v>21</v>
      </c>
      <c r="F139" s="254" t="s">
        <v>224</v>
      </c>
      <c r="G139" s="252"/>
      <c r="H139" s="253" t="s">
        <v>21</v>
      </c>
      <c r="I139" s="255"/>
      <c r="J139" s="252"/>
      <c r="K139" s="252"/>
      <c r="L139" s="256"/>
      <c r="M139" s="257"/>
      <c r="N139" s="258"/>
      <c r="O139" s="258"/>
      <c r="P139" s="258"/>
      <c r="Q139" s="258"/>
      <c r="R139" s="258"/>
      <c r="S139" s="258"/>
      <c r="T139" s="259"/>
      <c r="AT139" s="260" t="s">
        <v>178</v>
      </c>
      <c r="AU139" s="260" t="s">
        <v>80</v>
      </c>
      <c r="AV139" s="12" t="s">
        <v>78</v>
      </c>
      <c r="AW139" s="12" t="s">
        <v>35</v>
      </c>
      <c r="AX139" s="12" t="s">
        <v>71</v>
      </c>
      <c r="AY139" s="260" t="s">
        <v>158</v>
      </c>
    </row>
    <row r="140" spans="2:51" s="13" customFormat="1" ht="13.5">
      <c r="B140" s="261"/>
      <c r="C140" s="262"/>
      <c r="D140" s="248" t="s">
        <v>178</v>
      </c>
      <c r="E140" s="263" t="s">
        <v>21</v>
      </c>
      <c r="F140" s="264" t="s">
        <v>225</v>
      </c>
      <c r="G140" s="262"/>
      <c r="H140" s="265">
        <v>28.65</v>
      </c>
      <c r="I140" s="266"/>
      <c r="J140" s="262"/>
      <c r="K140" s="262"/>
      <c r="L140" s="267"/>
      <c r="M140" s="268"/>
      <c r="N140" s="269"/>
      <c r="O140" s="269"/>
      <c r="P140" s="269"/>
      <c r="Q140" s="269"/>
      <c r="R140" s="269"/>
      <c r="S140" s="269"/>
      <c r="T140" s="270"/>
      <c r="AT140" s="271" t="s">
        <v>178</v>
      </c>
      <c r="AU140" s="271" t="s">
        <v>80</v>
      </c>
      <c r="AV140" s="13" t="s">
        <v>80</v>
      </c>
      <c r="AW140" s="13" t="s">
        <v>35</v>
      </c>
      <c r="AX140" s="13" t="s">
        <v>71</v>
      </c>
      <c r="AY140" s="271" t="s">
        <v>158</v>
      </c>
    </row>
    <row r="141" spans="2:51" s="13" customFormat="1" ht="13.5">
      <c r="B141" s="261"/>
      <c r="C141" s="262"/>
      <c r="D141" s="248" t="s">
        <v>178</v>
      </c>
      <c r="E141" s="263" t="s">
        <v>21</v>
      </c>
      <c r="F141" s="264" t="s">
        <v>226</v>
      </c>
      <c r="G141" s="262"/>
      <c r="H141" s="265">
        <v>-1.35</v>
      </c>
      <c r="I141" s="266"/>
      <c r="J141" s="262"/>
      <c r="K141" s="262"/>
      <c r="L141" s="267"/>
      <c r="M141" s="268"/>
      <c r="N141" s="269"/>
      <c r="O141" s="269"/>
      <c r="P141" s="269"/>
      <c r="Q141" s="269"/>
      <c r="R141" s="269"/>
      <c r="S141" s="269"/>
      <c r="T141" s="270"/>
      <c r="AT141" s="271" t="s">
        <v>178</v>
      </c>
      <c r="AU141" s="271" t="s">
        <v>80</v>
      </c>
      <c r="AV141" s="13" t="s">
        <v>80</v>
      </c>
      <c r="AW141" s="13" t="s">
        <v>35</v>
      </c>
      <c r="AX141" s="13" t="s">
        <v>71</v>
      </c>
      <c r="AY141" s="271" t="s">
        <v>158</v>
      </c>
    </row>
    <row r="142" spans="2:51" s="13" customFormat="1" ht="13.5">
      <c r="B142" s="261"/>
      <c r="C142" s="262"/>
      <c r="D142" s="248" t="s">
        <v>178</v>
      </c>
      <c r="E142" s="263" t="s">
        <v>21</v>
      </c>
      <c r="F142" s="264" t="s">
        <v>227</v>
      </c>
      <c r="G142" s="262"/>
      <c r="H142" s="265">
        <v>-1.403</v>
      </c>
      <c r="I142" s="266"/>
      <c r="J142" s="262"/>
      <c r="K142" s="262"/>
      <c r="L142" s="267"/>
      <c r="M142" s="268"/>
      <c r="N142" s="269"/>
      <c r="O142" s="269"/>
      <c r="P142" s="269"/>
      <c r="Q142" s="269"/>
      <c r="R142" s="269"/>
      <c r="S142" s="269"/>
      <c r="T142" s="270"/>
      <c r="AT142" s="271" t="s">
        <v>178</v>
      </c>
      <c r="AU142" s="271" t="s">
        <v>80</v>
      </c>
      <c r="AV142" s="13" t="s">
        <v>80</v>
      </c>
      <c r="AW142" s="13" t="s">
        <v>35</v>
      </c>
      <c r="AX142" s="13" t="s">
        <v>71</v>
      </c>
      <c r="AY142" s="271" t="s">
        <v>158</v>
      </c>
    </row>
    <row r="143" spans="2:51" s="12" customFormat="1" ht="13.5">
      <c r="B143" s="251"/>
      <c r="C143" s="252"/>
      <c r="D143" s="248" t="s">
        <v>178</v>
      </c>
      <c r="E143" s="253" t="s">
        <v>21</v>
      </c>
      <c r="F143" s="254" t="s">
        <v>228</v>
      </c>
      <c r="G143" s="252"/>
      <c r="H143" s="253" t="s">
        <v>21</v>
      </c>
      <c r="I143" s="255"/>
      <c r="J143" s="252"/>
      <c r="K143" s="252"/>
      <c r="L143" s="256"/>
      <c r="M143" s="257"/>
      <c r="N143" s="258"/>
      <c r="O143" s="258"/>
      <c r="P143" s="258"/>
      <c r="Q143" s="258"/>
      <c r="R143" s="258"/>
      <c r="S143" s="258"/>
      <c r="T143" s="259"/>
      <c r="AT143" s="260" t="s">
        <v>178</v>
      </c>
      <c r="AU143" s="260" t="s">
        <v>80</v>
      </c>
      <c r="AV143" s="12" t="s">
        <v>78</v>
      </c>
      <c r="AW143" s="12" t="s">
        <v>35</v>
      </c>
      <c r="AX143" s="12" t="s">
        <v>71</v>
      </c>
      <c r="AY143" s="260" t="s">
        <v>158</v>
      </c>
    </row>
    <row r="144" spans="2:51" s="13" customFormat="1" ht="13.5">
      <c r="B144" s="261"/>
      <c r="C144" s="262"/>
      <c r="D144" s="248" t="s">
        <v>178</v>
      </c>
      <c r="E144" s="263" t="s">
        <v>21</v>
      </c>
      <c r="F144" s="264" t="s">
        <v>225</v>
      </c>
      <c r="G144" s="262"/>
      <c r="H144" s="265">
        <v>28.65</v>
      </c>
      <c r="I144" s="266"/>
      <c r="J144" s="262"/>
      <c r="K144" s="262"/>
      <c r="L144" s="267"/>
      <c r="M144" s="268"/>
      <c r="N144" s="269"/>
      <c r="O144" s="269"/>
      <c r="P144" s="269"/>
      <c r="Q144" s="269"/>
      <c r="R144" s="269"/>
      <c r="S144" s="269"/>
      <c r="T144" s="270"/>
      <c r="AT144" s="271" t="s">
        <v>178</v>
      </c>
      <c r="AU144" s="271" t="s">
        <v>80</v>
      </c>
      <c r="AV144" s="13" t="s">
        <v>80</v>
      </c>
      <c r="AW144" s="13" t="s">
        <v>35</v>
      </c>
      <c r="AX144" s="13" t="s">
        <v>71</v>
      </c>
      <c r="AY144" s="271" t="s">
        <v>158</v>
      </c>
    </row>
    <row r="145" spans="2:51" s="13" customFormat="1" ht="13.5">
      <c r="B145" s="261"/>
      <c r="C145" s="262"/>
      <c r="D145" s="248" t="s">
        <v>178</v>
      </c>
      <c r="E145" s="263" t="s">
        <v>21</v>
      </c>
      <c r="F145" s="264" t="s">
        <v>226</v>
      </c>
      <c r="G145" s="262"/>
      <c r="H145" s="265">
        <v>-1.35</v>
      </c>
      <c r="I145" s="266"/>
      <c r="J145" s="262"/>
      <c r="K145" s="262"/>
      <c r="L145" s="267"/>
      <c r="M145" s="268"/>
      <c r="N145" s="269"/>
      <c r="O145" s="269"/>
      <c r="P145" s="269"/>
      <c r="Q145" s="269"/>
      <c r="R145" s="269"/>
      <c r="S145" s="269"/>
      <c r="T145" s="270"/>
      <c r="AT145" s="271" t="s">
        <v>178</v>
      </c>
      <c r="AU145" s="271" t="s">
        <v>80</v>
      </c>
      <c r="AV145" s="13" t="s">
        <v>80</v>
      </c>
      <c r="AW145" s="13" t="s">
        <v>35</v>
      </c>
      <c r="AX145" s="13" t="s">
        <v>71</v>
      </c>
      <c r="AY145" s="271" t="s">
        <v>158</v>
      </c>
    </row>
    <row r="146" spans="2:51" s="13" customFormat="1" ht="13.5">
      <c r="B146" s="261"/>
      <c r="C146" s="262"/>
      <c r="D146" s="248" t="s">
        <v>178</v>
      </c>
      <c r="E146" s="263" t="s">
        <v>21</v>
      </c>
      <c r="F146" s="264" t="s">
        <v>227</v>
      </c>
      <c r="G146" s="262"/>
      <c r="H146" s="265">
        <v>-1.403</v>
      </c>
      <c r="I146" s="266"/>
      <c r="J146" s="262"/>
      <c r="K146" s="262"/>
      <c r="L146" s="267"/>
      <c r="M146" s="268"/>
      <c r="N146" s="269"/>
      <c r="O146" s="269"/>
      <c r="P146" s="269"/>
      <c r="Q146" s="269"/>
      <c r="R146" s="269"/>
      <c r="S146" s="269"/>
      <c r="T146" s="270"/>
      <c r="AT146" s="271" t="s">
        <v>178</v>
      </c>
      <c r="AU146" s="271" t="s">
        <v>80</v>
      </c>
      <c r="AV146" s="13" t="s">
        <v>80</v>
      </c>
      <c r="AW146" s="13" t="s">
        <v>35</v>
      </c>
      <c r="AX146" s="13" t="s">
        <v>71</v>
      </c>
      <c r="AY146" s="271" t="s">
        <v>158</v>
      </c>
    </row>
    <row r="147" spans="2:51" s="12" customFormat="1" ht="13.5">
      <c r="B147" s="251"/>
      <c r="C147" s="252"/>
      <c r="D147" s="248" t="s">
        <v>178</v>
      </c>
      <c r="E147" s="253" t="s">
        <v>21</v>
      </c>
      <c r="F147" s="254" t="s">
        <v>229</v>
      </c>
      <c r="G147" s="252"/>
      <c r="H147" s="253" t="s">
        <v>21</v>
      </c>
      <c r="I147" s="255"/>
      <c r="J147" s="252"/>
      <c r="K147" s="252"/>
      <c r="L147" s="256"/>
      <c r="M147" s="257"/>
      <c r="N147" s="258"/>
      <c r="O147" s="258"/>
      <c r="P147" s="258"/>
      <c r="Q147" s="258"/>
      <c r="R147" s="258"/>
      <c r="S147" s="258"/>
      <c r="T147" s="259"/>
      <c r="AT147" s="260" t="s">
        <v>178</v>
      </c>
      <c r="AU147" s="260" t="s">
        <v>80</v>
      </c>
      <c r="AV147" s="12" t="s">
        <v>78</v>
      </c>
      <c r="AW147" s="12" t="s">
        <v>35</v>
      </c>
      <c r="AX147" s="12" t="s">
        <v>71</v>
      </c>
      <c r="AY147" s="260" t="s">
        <v>158</v>
      </c>
    </row>
    <row r="148" spans="2:51" s="13" customFormat="1" ht="13.5">
      <c r="B148" s="261"/>
      <c r="C148" s="262"/>
      <c r="D148" s="248" t="s">
        <v>178</v>
      </c>
      <c r="E148" s="263" t="s">
        <v>21</v>
      </c>
      <c r="F148" s="264" t="s">
        <v>230</v>
      </c>
      <c r="G148" s="262"/>
      <c r="H148" s="265">
        <v>6.6</v>
      </c>
      <c r="I148" s="266"/>
      <c r="J148" s="262"/>
      <c r="K148" s="262"/>
      <c r="L148" s="267"/>
      <c r="M148" s="268"/>
      <c r="N148" s="269"/>
      <c r="O148" s="269"/>
      <c r="P148" s="269"/>
      <c r="Q148" s="269"/>
      <c r="R148" s="269"/>
      <c r="S148" s="269"/>
      <c r="T148" s="270"/>
      <c r="AT148" s="271" t="s">
        <v>178</v>
      </c>
      <c r="AU148" s="271" t="s">
        <v>80</v>
      </c>
      <c r="AV148" s="13" t="s">
        <v>80</v>
      </c>
      <c r="AW148" s="13" t="s">
        <v>35</v>
      </c>
      <c r="AX148" s="13" t="s">
        <v>71</v>
      </c>
      <c r="AY148" s="271" t="s">
        <v>158</v>
      </c>
    </row>
    <row r="149" spans="2:51" s="13" customFormat="1" ht="13.5">
      <c r="B149" s="261"/>
      <c r="C149" s="262"/>
      <c r="D149" s="248" t="s">
        <v>178</v>
      </c>
      <c r="E149" s="263" t="s">
        <v>21</v>
      </c>
      <c r="F149" s="264" t="s">
        <v>231</v>
      </c>
      <c r="G149" s="262"/>
      <c r="H149" s="265">
        <v>-1.8</v>
      </c>
      <c r="I149" s="266"/>
      <c r="J149" s="262"/>
      <c r="K149" s="262"/>
      <c r="L149" s="267"/>
      <c r="M149" s="268"/>
      <c r="N149" s="269"/>
      <c r="O149" s="269"/>
      <c r="P149" s="269"/>
      <c r="Q149" s="269"/>
      <c r="R149" s="269"/>
      <c r="S149" s="269"/>
      <c r="T149" s="270"/>
      <c r="AT149" s="271" t="s">
        <v>178</v>
      </c>
      <c r="AU149" s="271" t="s">
        <v>80</v>
      </c>
      <c r="AV149" s="13" t="s">
        <v>80</v>
      </c>
      <c r="AW149" s="13" t="s">
        <v>35</v>
      </c>
      <c r="AX149" s="13" t="s">
        <v>71</v>
      </c>
      <c r="AY149" s="271" t="s">
        <v>158</v>
      </c>
    </row>
    <row r="150" spans="2:51" s="12" customFormat="1" ht="13.5">
      <c r="B150" s="251"/>
      <c r="C150" s="252"/>
      <c r="D150" s="248" t="s">
        <v>178</v>
      </c>
      <c r="E150" s="253" t="s">
        <v>21</v>
      </c>
      <c r="F150" s="254" t="s">
        <v>232</v>
      </c>
      <c r="G150" s="252"/>
      <c r="H150" s="253" t="s">
        <v>21</v>
      </c>
      <c r="I150" s="255"/>
      <c r="J150" s="252"/>
      <c r="K150" s="252"/>
      <c r="L150" s="256"/>
      <c r="M150" s="257"/>
      <c r="N150" s="258"/>
      <c r="O150" s="258"/>
      <c r="P150" s="258"/>
      <c r="Q150" s="258"/>
      <c r="R150" s="258"/>
      <c r="S150" s="258"/>
      <c r="T150" s="259"/>
      <c r="AT150" s="260" t="s">
        <v>178</v>
      </c>
      <c r="AU150" s="260" t="s">
        <v>80</v>
      </c>
      <c r="AV150" s="12" t="s">
        <v>78</v>
      </c>
      <c r="AW150" s="12" t="s">
        <v>35</v>
      </c>
      <c r="AX150" s="12" t="s">
        <v>71</v>
      </c>
      <c r="AY150" s="260" t="s">
        <v>158</v>
      </c>
    </row>
    <row r="151" spans="2:51" s="13" customFormat="1" ht="13.5">
      <c r="B151" s="261"/>
      <c r="C151" s="262"/>
      <c r="D151" s="248" t="s">
        <v>178</v>
      </c>
      <c r="E151" s="263" t="s">
        <v>21</v>
      </c>
      <c r="F151" s="264" t="s">
        <v>233</v>
      </c>
      <c r="G151" s="262"/>
      <c r="H151" s="265">
        <v>4.4</v>
      </c>
      <c r="I151" s="266"/>
      <c r="J151" s="262"/>
      <c r="K151" s="262"/>
      <c r="L151" s="267"/>
      <c r="M151" s="268"/>
      <c r="N151" s="269"/>
      <c r="O151" s="269"/>
      <c r="P151" s="269"/>
      <c r="Q151" s="269"/>
      <c r="R151" s="269"/>
      <c r="S151" s="269"/>
      <c r="T151" s="270"/>
      <c r="AT151" s="271" t="s">
        <v>178</v>
      </c>
      <c r="AU151" s="271" t="s">
        <v>80</v>
      </c>
      <c r="AV151" s="13" t="s">
        <v>80</v>
      </c>
      <c r="AW151" s="13" t="s">
        <v>35</v>
      </c>
      <c r="AX151" s="13" t="s">
        <v>71</v>
      </c>
      <c r="AY151" s="271" t="s">
        <v>158</v>
      </c>
    </row>
    <row r="152" spans="2:51" s="13" customFormat="1" ht="13.5">
      <c r="B152" s="261"/>
      <c r="C152" s="262"/>
      <c r="D152" s="248" t="s">
        <v>178</v>
      </c>
      <c r="E152" s="263" t="s">
        <v>21</v>
      </c>
      <c r="F152" s="264" t="s">
        <v>234</v>
      </c>
      <c r="G152" s="262"/>
      <c r="H152" s="265">
        <v>-1.4</v>
      </c>
      <c r="I152" s="266"/>
      <c r="J152" s="262"/>
      <c r="K152" s="262"/>
      <c r="L152" s="267"/>
      <c r="M152" s="268"/>
      <c r="N152" s="269"/>
      <c r="O152" s="269"/>
      <c r="P152" s="269"/>
      <c r="Q152" s="269"/>
      <c r="R152" s="269"/>
      <c r="S152" s="269"/>
      <c r="T152" s="270"/>
      <c r="AT152" s="271" t="s">
        <v>178</v>
      </c>
      <c r="AU152" s="271" t="s">
        <v>80</v>
      </c>
      <c r="AV152" s="13" t="s">
        <v>80</v>
      </c>
      <c r="AW152" s="13" t="s">
        <v>35</v>
      </c>
      <c r="AX152" s="13" t="s">
        <v>71</v>
      </c>
      <c r="AY152" s="271" t="s">
        <v>158</v>
      </c>
    </row>
    <row r="153" spans="2:51" s="12" customFormat="1" ht="13.5">
      <c r="B153" s="251"/>
      <c r="C153" s="252"/>
      <c r="D153" s="248" t="s">
        <v>178</v>
      </c>
      <c r="E153" s="253" t="s">
        <v>21</v>
      </c>
      <c r="F153" s="254" t="s">
        <v>235</v>
      </c>
      <c r="G153" s="252"/>
      <c r="H153" s="253" t="s">
        <v>21</v>
      </c>
      <c r="I153" s="255"/>
      <c r="J153" s="252"/>
      <c r="K153" s="252"/>
      <c r="L153" s="256"/>
      <c r="M153" s="257"/>
      <c r="N153" s="258"/>
      <c r="O153" s="258"/>
      <c r="P153" s="258"/>
      <c r="Q153" s="258"/>
      <c r="R153" s="258"/>
      <c r="S153" s="258"/>
      <c r="T153" s="259"/>
      <c r="AT153" s="260" t="s">
        <v>178</v>
      </c>
      <c r="AU153" s="260" t="s">
        <v>80</v>
      </c>
      <c r="AV153" s="12" t="s">
        <v>78</v>
      </c>
      <c r="AW153" s="12" t="s">
        <v>35</v>
      </c>
      <c r="AX153" s="12" t="s">
        <v>71</v>
      </c>
      <c r="AY153" s="260" t="s">
        <v>158</v>
      </c>
    </row>
    <row r="154" spans="2:51" s="13" customFormat="1" ht="13.5">
      <c r="B154" s="261"/>
      <c r="C154" s="262"/>
      <c r="D154" s="248" t="s">
        <v>178</v>
      </c>
      <c r="E154" s="263" t="s">
        <v>21</v>
      </c>
      <c r="F154" s="264" t="s">
        <v>236</v>
      </c>
      <c r="G154" s="262"/>
      <c r="H154" s="265">
        <v>13.6</v>
      </c>
      <c r="I154" s="266"/>
      <c r="J154" s="262"/>
      <c r="K154" s="262"/>
      <c r="L154" s="267"/>
      <c r="M154" s="268"/>
      <c r="N154" s="269"/>
      <c r="O154" s="269"/>
      <c r="P154" s="269"/>
      <c r="Q154" s="269"/>
      <c r="R154" s="269"/>
      <c r="S154" s="269"/>
      <c r="T154" s="270"/>
      <c r="AT154" s="271" t="s">
        <v>178</v>
      </c>
      <c r="AU154" s="271" t="s">
        <v>80</v>
      </c>
      <c r="AV154" s="13" t="s">
        <v>80</v>
      </c>
      <c r="AW154" s="13" t="s">
        <v>35</v>
      </c>
      <c r="AX154" s="13" t="s">
        <v>71</v>
      </c>
      <c r="AY154" s="271" t="s">
        <v>158</v>
      </c>
    </row>
    <row r="155" spans="2:51" s="13" customFormat="1" ht="13.5">
      <c r="B155" s="261"/>
      <c r="C155" s="262"/>
      <c r="D155" s="248" t="s">
        <v>178</v>
      </c>
      <c r="E155" s="263" t="s">
        <v>21</v>
      </c>
      <c r="F155" s="264" t="s">
        <v>237</v>
      </c>
      <c r="G155" s="262"/>
      <c r="H155" s="265">
        <v>-1.6</v>
      </c>
      <c r="I155" s="266"/>
      <c r="J155" s="262"/>
      <c r="K155" s="262"/>
      <c r="L155" s="267"/>
      <c r="M155" s="268"/>
      <c r="N155" s="269"/>
      <c r="O155" s="269"/>
      <c r="P155" s="269"/>
      <c r="Q155" s="269"/>
      <c r="R155" s="269"/>
      <c r="S155" s="269"/>
      <c r="T155" s="270"/>
      <c r="AT155" s="271" t="s">
        <v>178</v>
      </c>
      <c r="AU155" s="271" t="s">
        <v>80</v>
      </c>
      <c r="AV155" s="13" t="s">
        <v>80</v>
      </c>
      <c r="AW155" s="13" t="s">
        <v>35</v>
      </c>
      <c r="AX155" s="13" t="s">
        <v>71</v>
      </c>
      <c r="AY155" s="271" t="s">
        <v>158</v>
      </c>
    </row>
    <row r="156" spans="2:51" s="13" customFormat="1" ht="13.5">
      <c r="B156" s="261"/>
      <c r="C156" s="262"/>
      <c r="D156" s="248" t="s">
        <v>178</v>
      </c>
      <c r="E156" s="263" t="s">
        <v>21</v>
      </c>
      <c r="F156" s="264" t="s">
        <v>238</v>
      </c>
      <c r="G156" s="262"/>
      <c r="H156" s="265">
        <v>-1.2</v>
      </c>
      <c r="I156" s="266"/>
      <c r="J156" s="262"/>
      <c r="K156" s="262"/>
      <c r="L156" s="267"/>
      <c r="M156" s="268"/>
      <c r="N156" s="269"/>
      <c r="O156" s="269"/>
      <c r="P156" s="269"/>
      <c r="Q156" s="269"/>
      <c r="R156" s="269"/>
      <c r="S156" s="269"/>
      <c r="T156" s="270"/>
      <c r="AT156" s="271" t="s">
        <v>178</v>
      </c>
      <c r="AU156" s="271" t="s">
        <v>80</v>
      </c>
      <c r="AV156" s="13" t="s">
        <v>80</v>
      </c>
      <c r="AW156" s="13" t="s">
        <v>35</v>
      </c>
      <c r="AX156" s="13" t="s">
        <v>71</v>
      </c>
      <c r="AY156" s="271" t="s">
        <v>158</v>
      </c>
    </row>
    <row r="157" spans="2:51" s="12" customFormat="1" ht="13.5">
      <c r="B157" s="251"/>
      <c r="C157" s="252"/>
      <c r="D157" s="248" t="s">
        <v>178</v>
      </c>
      <c r="E157" s="253" t="s">
        <v>21</v>
      </c>
      <c r="F157" s="254" t="s">
        <v>239</v>
      </c>
      <c r="G157" s="252"/>
      <c r="H157" s="253" t="s">
        <v>21</v>
      </c>
      <c r="I157" s="255"/>
      <c r="J157" s="252"/>
      <c r="K157" s="252"/>
      <c r="L157" s="256"/>
      <c r="M157" s="257"/>
      <c r="N157" s="258"/>
      <c r="O157" s="258"/>
      <c r="P157" s="258"/>
      <c r="Q157" s="258"/>
      <c r="R157" s="258"/>
      <c r="S157" s="258"/>
      <c r="T157" s="259"/>
      <c r="AT157" s="260" t="s">
        <v>178</v>
      </c>
      <c r="AU157" s="260" t="s">
        <v>80</v>
      </c>
      <c r="AV157" s="12" t="s">
        <v>78</v>
      </c>
      <c r="AW157" s="12" t="s">
        <v>35</v>
      </c>
      <c r="AX157" s="12" t="s">
        <v>71</v>
      </c>
      <c r="AY157" s="260" t="s">
        <v>158</v>
      </c>
    </row>
    <row r="158" spans="2:51" s="13" customFormat="1" ht="13.5">
      <c r="B158" s="261"/>
      <c r="C158" s="262"/>
      <c r="D158" s="248" t="s">
        <v>178</v>
      </c>
      <c r="E158" s="263" t="s">
        <v>21</v>
      </c>
      <c r="F158" s="264" t="s">
        <v>240</v>
      </c>
      <c r="G158" s="262"/>
      <c r="H158" s="265">
        <v>12.6</v>
      </c>
      <c r="I158" s="266"/>
      <c r="J158" s="262"/>
      <c r="K158" s="262"/>
      <c r="L158" s="267"/>
      <c r="M158" s="268"/>
      <c r="N158" s="269"/>
      <c r="O158" s="269"/>
      <c r="P158" s="269"/>
      <c r="Q158" s="269"/>
      <c r="R158" s="269"/>
      <c r="S158" s="269"/>
      <c r="T158" s="270"/>
      <c r="AT158" s="271" t="s">
        <v>178</v>
      </c>
      <c r="AU158" s="271" t="s">
        <v>80</v>
      </c>
      <c r="AV158" s="13" t="s">
        <v>80</v>
      </c>
      <c r="AW158" s="13" t="s">
        <v>35</v>
      </c>
      <c r="AX158" s="13" t="s">
        <v>71</v>
      </c>
      <c r="AY158" s="271" t="s">
        <v>158</v>
      </c>
    </row>
    <row r="159" spans="2:51" s="13" customFormat="1" ht="13.5">
      <c r="B159" s="261"/>
      <c r="C159" s="262"/>
      <c r="D159" s="248" t="s">
        <v>178</v>
      </c>
      <c r="E159" s="263" t="s">
        <v>21</v>
      </c>
      <c r="F159" s="264" t="s">
        <v>238</v>
      </c>
      <c r="G159" s="262"/>
      <c r="H159" s="265">
        <v>-1.2</v>
      </c>
      <c r="I159" s="266"/>
      <c r="J159" s="262"/>
      <c r="K159" s="262"/>
      <c r="L159" s="267"/>
      <c r="M159" s="268"/>
      <c r="N159" s="269"/>
      <c r="O159" s="269"/>
      <c r="P159" s="269"/>
      <c r="Q159" s="269"/>
      <c r="R159" s="269"/>
      <c r="S159" s="269"/>
      <c r="T159" s="270"/>
      <c r="AT159" s="271" t="s">
        <v>178</v>
      </c>
      <c r="AU159" s="271" t="s">
        <v>80</v>
      </c>
      <c r="AV159" s="13" t="s">
        <v>80</v>
      </c>
      <c r="AW159" s="13" t="s">
        <v>35</v>
      </c>
      <c r="AX159" s="13" t="s">
        <v>71</v>
      </c>
      <c r="AY159" s="271" t="s">
        <v>158</v>
      </c>
    </row>
    <row r="160" spans="2:51" s="12" customFormat="1" ht="13.5">
      <c r="B160" s="251"/>
      <c r="C160" s="252"/>
      <c r="D160" s="248" t="s">
        <v>178</v>
      </c>
      <c r="E160" s="253" t="s">
        <v>21</v>
      </c>
      <c r="F160" s="254" t="s">
        <v>241</v>
      </c>
      <c r="G160" s="252"/>
      <c r="H160" s="253" t="s">
        <v>21</v>
      </c>
      <c r="I160" s="255"/>
      <c r="J160" s="252"/>
      <c r="K160" s="252"/>
      <c r="L160" s="256"/>
      <c r="M160" s="257"/>
      <c r="N160" s="258"/>
      <c r="O160" s="258"/>
      <c r="P160" s="258"/>
      <c r="Q160" s="258"/>
      <c r="R160" s="258"/>
      <c r="S160" s="258"/>
      <c r="T160" s="259"/>
      <c r="AT160" s="260" t="s">
        <v>178</v>
      </c>
      <c r="AU160" s="260" t="s">
        <v>80</v>
      </c>
      <c r="AV160" s="12" t="s">
        <v>78</v>
      </c>
      <c r="AW160" s="12" t="s">
        <v>35</v>
      </c>
      <c r="AX160" s="12" t="s">
        <v>71</v>
      </c>
      <c r="AY160" s="260" t="s">
        <v>158</v>
      </c>
    </row>
    <row r="161" spans="2:51" s="13" customFormat="1" ht="13.5">
      <c r="B161" s="261"/>
      <c r="C161" s="262"/>
      <c r="D161" s="248" t="s">
        <v>178</v>
      </c>
      <c r="E161" s="263" t="s">
        <v>21</v>
      </c>
      <c r="F161" s="264" t="s">
        <v>242</v>
      </c>
      <c r="G161" s="262"/>
      <c r="H161" s="265">
        <v>36.075</v>
      </c>
      <c r="I161" s="266"/>
      <c r="J161" s="262"/>
      <c r="K161" s="262"/>
      <c r="L161" s="267"/>
      <c r="M161" s="268"/>
      <c r="N161" s="269"/>
      <c r="O161" s="269"/>
      <c r="P161" s="269"/>
      <c r="Q161" s="269"/>
      <c r="R161" s="269"/>
      <c r="S161" s="269"/>
      <c r="T161" s="270"/>
      <c r="AT161" s="271" t="s">
        <v>178</v>
      </c>
      <c r="AU161" s="271" t="s">
        <v>80</v>
      </c>
      <c r="AV161" s="13" t="s">
        <v>80</v>
      </c>
      <c r="AW161" s="13" t="s">
        <v>35</v>
      </c>
      <c r="AX161" s="13" t="s">
        <v>71</v>
      </c>
      <c r="AY161" s="271" t="s">
        <v>158</v>
      </c>
    </row>
    <row r="162" spans="2:51" s="13" customFormat="1" ht="13.5">
      <c r="B162" s="261"/>
      <c r="C162" s="262"/>
      <c r="D162" s="248" t="s">
        <v>178</v>
      </c>
      <c r="E162" s="263" t="s">
        <v>21</v>
      </c>
      <c r="F162" s="264" t="s">
        <v>243</v>
      </c>
      <c r="G162" s="262"/>
      <c r="H162" s="265">
        <v>-1.755</v>
      </c>
      <c r="I162" s="266"/>
      <c r="J162" s="262"/>
      <c r="K162" s="262"/>
      <c r="L162" s="267"/>
      <c r="M162" s="268"/>
      <c r="N162" s="269"/>
      <c r="O162" s="269"/>
      <c r="P162" s="269"/>
      <c r="Q162" s="269"/>
      <c r="R162" s="269"/>
      <c r="S162" s="269"/>
      <c r="T162" s="270"/>
      <c r="AT162" s="271" t="s">
        <v>178</v>
      </c>
      <c r="AU162" s="271" t="s">
        <v>80</v>
      </c>
      <c r="AV162" s="13" t="s">
        <v>80</v>
      </c>
      <c r="AW162" s="13" t="s">
        <v>35</v>
      </c>
      <c r="AX162" s="13" t="s">
        <v>71</v>
      </c>
      <c r="AY162" s="271" t="s">
        <v>158</v>
      </c>
    </row>
    <row r="163" spans="2:51" s="13" customFormat="1" ht="13.5">
      <c r="B163" s="261"/>
      <c r="C163" s="262"/>
      <c r="D163" s="248" t="s">
        <v>178</v>
      </c>
      <c r="E163" s="263" t="s">
        <v>21</v>
      </c>
      <c r="F163" s="264" t="s">
        <v>244</v>
      </c>
      <c r="G163" s="262"/>
      <c r="H163" s="265">
        <v>-2.678</v>
      </c>
      <c r="I163" s="266"/>
      <c r="J163" s="262"/>
      <c r="K163" s="262"/>
      <c r="L163" s="267"/>
      <c r="M163" s="268"/>
      <c r="N163" s="269"/>
      <c r="O163" s="269"/>
      <c r="P163" s="269"/>
      <c r="Q163" s="269"/>
      <c r="R163" s="269"/>
      <c r="S163" s="269"/>
      <c r="T163" s="270"/>
      <c r="AT163" s="271" t="s">
        <v>178</v>
      </c>
      <c r="AU163" s="271" t="s">
        <v>80</v>
      </c>
      <c r="AV163" s="13" t="s">
        <v>80</v>
      </c>
      <c r="AW163" s="13" t="s">
        <v>35</v>
      </c>
      <c r="AX163" s="13" t="s">
        <v>71</v>
      </c>
      <c r="AY163" s="271" t="s">
        <v>158</v>
      </c>
    </row>
    <row r="164" spans="2:51" s="12" customFormat="1" ht="13.5">
      <c r="B164" s="251"/>
      <c r="C164" s="252"/>
      <c r="D164" s="248" t="s">
        <v>178</v>
      </c>
      <c r="E164" s="253" t="s">
        <v>21</v>
      </c>
      <c r="F164" s="254" t="s">
        <v>245</v>
      </c>
      <c r="G164" s="252"/>
      <c r="H164" s="253" t="s">
        <v>21</v>
      </c>
      <c r="I164" s="255"/>
      <c r="J164" s="252"/>
      <c r="K164" s="252"/>
      <c r="L164" s="256"/>
      <c r="M164" s="257"/>
      <c r="N164" s="258"/>
      <c r="O164" s="258"/>
      <c r="P164" s="258"/>
      <c r="Q164" s="258"/>
      <c r="R164" s="258"/>
      <c r="S164" s="258"/>
      <c r="T164" s="259"/>
      <c r="AT164" s="260" t="s">
        <v>178</v>
      </c>
      <c r="AU164" s="260" t="s">
        <v>80</v>
      </c>
      <c r="AV164" s="12" t="s">
        <v>78</v>
      </c>
      <c r="AW164" s="12" t="s">
        <v>35</v>
      </c>
      <c r="AX164" s="12" t="s">
        <v>71</v>
      </c>
      <c r="AY164" s="260" t="s">
        <v>158</v>
      </c>
    </row>
    <row r="165" spans="2:51" s="13" customFormat="1" ht="13.5">
      <c r="B165" s="261"/>
      <c r="C165" s="262"/>
      <c r="D165" s="248" t="s">
        <v>178</v>
      </c>
      <c r="E165" s="263" t="s">
        <v>21</v>
      </c>
      <c r="F165" s="264" t="s">
        <v>246</v>
      </c>
      <c r="G165" s="262"/>
      <c r="H165" s="265">
        <v>37.245</v>
      </c>
      <c r="I165" s="266"/>
      <c r="J165" s="262"/>
      <c r="K165" s="262"/>
      <c r="L165" s="267"/>
      <c r="M165" s="268"/>
      <c r="N165" s="269"/>
      <c r="O165" s="269"/>
      <c r="P165" s="269"/>
      <c r="Q165" s="269"/>
      <c r="R165" s="269"/>
      <c r="S165" s="269"/>
      <c r="T165" s="270"/>
      <c r="AT165" s="271" t="s">
        <v>178</v>
      </c>
      <c r="AU165" s="271" t="s">
        <v>80</v>
      </c>
      <c r="AV165" s="13" t="s">
        <v>80</v>
      </c>
      <c r="AW165" s="13" t="s">
        <v>35</v>
      </c>
      <c r="AX165" s="13" t="s">
        <v>71</v>
      </c>
      <c r="AY165" s="271" t="s">
        <v>158</v>
      </c>
    </row>
    <row r="166" spans="2:51" s="13" customFormat="1" ht="13.5">
      <c r="B166" s="261"/>
      <c r="C166" s="262"/>
      <c r="D166" s="248" t="s">
        <v>178</v>
      </c>
      <c r="E166" s="263" t="s">
        <v>21</v>
      </c>
      <c r="F166" s="264" t="s">
        <v>243</v>
      </c>
      <c r="G166" s="262"/>
      <c r="H166" s="265">
        <v>-1.755</v>
      </c>
      <c r="I166" s="266"/>
      <c r="J166" s="262"/>
      <c r="K166" s="262"/>
      <c r="L166" s="267"/>
      <c r="M166" s="268"/>
      <c r="N166" s="269"/>
      <c r="O166" s="269"/>
      <c r="P166" s="269"/>
      <c r="Q166" s="269"/>
      <c r="R166" s="269"/>
      <c r="S166" s="269"/>
      <c r="T166" s="270"/>
      <c r="AT166" s="271" t="s">
        <v>178</v>
      </c>
      <c r="AU166" s="271" t="s">
        <v>80</v>
      </c>
      <c r="AV166" s="13" t="s">
        <v>80</v>
      </c>
      <c r="AW166" s="13" t="s">
        <v>35</v>
      </c>
      <c r="AX166" s="13" t="s">
        <v>71</v>
      </c>
      <c r="AY166" s="271" t="s">
        <v>158</v>
      </c>
    </row>
    <row r="167" spans="2:51" s="13" customFormat="1" ht="13.5">
      <c r="B167" s="261"/>
      <c r="C167" s="262"/>
      <c r="D167" s="248" t="s">
        <v>178</v>
      </c>
      <c r="E167" s="263" t="s">
        <v>21</v>
      </c>
      <c r="F167" s="264" t="s">
        <v>247</v>
      </c>
      <c r="G167" s="262"/>
      <c r="H167" s="265">
        <v>-2.55</v>
      </c>
      <c r="I167" s="266"/>
      <c r="J167" s="262"/>
      <c r="K167" s="262"/>
      <c r="L167" s="267"/>
      <c r="M167" s="268"/>
      <c r="N167" s="269"/>
      <c r="O167" s="269"/>
      <c r="P167" s="269"/>
      <c r="Q167" s="269"/>
      <c r="R167" s="269"/>
      <c r="S167" s="269"/>
      <c r="T167" s="270"/>
      <c r="AT167" s="271" t="s">
        <v>178</v>
      </c>
      <c r="AU167" s="271" t="s">
        <v>80</v>
      </c>
      <c r="AV167" s="13" t="s">
        <v>80</v>
      </c>
      <c r="AW167" s="13" t="s">
        <v>35</v>
      </c>
      <c r="AX167" s="13" t="s">
        <v>71</v>
      </c>
      <c r="AY167" s="271" t="s">
        <v>158</v>
      </c>
    </row>
    <row r="168" spans="2:51" s="13" customFormat="1" ht="13.5">
      <c r="B168" s="261"/>
      <c r="C168" s="262"/>
      <c r="D168" s="248" t="s">
        <v>178</v>
      </c>
      <c r="E168" s="263" t="s">
        <v>21</v>
      </c>
      <c r="F168" s="264" t="s">
        <v>237</v>
      </c>
      <c r="G168" s="262"/>
      <c r="H168" s="265">
        <v>-1.6</v>
      </c>
      <c r="I168" s="266"/>
      <c r="J168" s="262"/>
      <c r="K168" s="262"/>
      <c r="L168" s="267"/>
      <c r="M168" s="268"/>
      <c r="N168" s="269"/>
      <c r="O168" s="269"/>
      <c r="P168" s="269"/>
      <c r="Q168" s="269"/>
      <c r="R168" s="269"/>
      <c r="S168" s="269"/>
      <c r="T168" s="270"/>
      <c r="AT168" s="271" t="s">
        <v>178</v>
      </c>
      <c r="AU168" s="271" t="s">
        <v>80</v>
      </c>
      <c r="AV168" s="13" t="s">
        <v>80</v>
      </c>
      <c r="AW168" s="13" t="s">
        <v>35</v>
      </c>
      <c r="AX168" s="13" t="s">
        <v>71</v>
      </c>
      <c r="AY168" s="271" t="s">
        <v>158</v>
      </c>
    </row>
    <row r="169" spans="2:51" s="12" customFormat="1" ht="13.5">
      <c r="B169" s="251"/>
      <c r="C169" s="252"/>
      <c r="D169" s="248" t="s">
        <v>178</v>
      </c>
      <c r="E169" s="253" t="s">
        <v>21</v>
      </c>
      <c r="F169" s="254" t="s">
        <v>248</v>
      </c>
      <c r="G169" s="252"/>
      <c r="H169" s="253" t="s">
        <v>21</v>
      </c>
      <c r="I169" s="255"/>
      <c r="J169" s="252"/>
      <c r="K169" s="252"/>
      <c r="L169" s="256"/>
      <c r="M169" s="257"/>
      <c r="N169" s="258"/>
      <c r="O169" s="258"/>
      <c r="P169" s="258"/>
      <c r="Q169" s="258"/>
      <c r="R169" s="258"/>
      <c r="S169" s="258"/>
      <c r="T169" s="259"/>
      <c r="AT169" s="260" t="s">
        <v>178</v>
      </c>
      <c r="AU169" s="260" t="s">
        <v>80</v>
      </c>
      <c r="AV169" s="12" t="s">
        <v>78</v>
      </c>
      <c r="AW169" s="12" t="s">
        <v>35</v>
      </c>
      <c r="AX169" s="12" t="s">
        <v>71</v>
      </c>
      <c r="AY169" s="260" t="s">
        <v>158</v>
      </c>
    </row>
    <row r="170" spans="2:51" s="13" customFormat="1" ht="13.5">
      <c r="B170" s="261"/>
      <c r="C170" s="262"/>
      <c r="D170" s="248" t="s">
        <v>178</v>
      </c>
      <c r="E170" s="263" t="s">
        <v>21</v>
      </c>
      <c r="F170" s="264" t="s">
        <v>225</v>
      </c>
      <c r="G170" s="262"/>
      <c r="H170" s="265">
        <v>28.65</v>
      </c>
      <c r="I170" s="266"/>
      <c r="J170" s="262"/>
      <c r="K170" s="262"/>
      <c r="L170" s="267"/>
      <c r="M170" s="268"/>
      <c r="N170" s="269"/>
      <c r="O170" s="269"/>
      <c r="P170" s="269"/>
      <c r="Q170" s="269"/>
      <c r="R170" s="269"/>
      <c r="S170" s="269"/>
      <c r="T170" s="270"/>
      <c r="AT170" s="271" t="s">
        <v>178</v>
      </c>
      <c r="AU170" s="271" t="s">
        <v>80</v>
      </c>
      <c r="AV170" s="13" t="s">
        <v>80</v>
      </c>
      <c r="AW170" s="13" t="s">
        <v>35</v>
      </c>
      <c r="AX170" s="13" t="s">
        <v>71</v>
      </c>
      <c r="AY170" s="271" t="s">
        <v>158</v>
      </c>
    </row>
    <row r="171" spans="2:51" s="13" customFormat="1" ht="13.5">
      <c r="B171" s="261"/>
      <c r="C171" s="262"/>
      <c r="D171" s="248" t="s">
        <v>178</v>
      </c>
      <c r="E171" s="263" t="s">
        <v>21</v>
      </c>
      <c r="F171" s="264" t="s">
        <v>226</v>
      </c>
      <c r="G171" s="262"/>
      <c r="H171" s="265">
        <v>-1.35</v>
      </c>
      <c r="I171" s="266"/>
      <c r="J171" s="262"/>
      <c r="K171" s="262"/>
      <c r="L171" s="267"/>
      <c r="M171" s="268"/>
      <c r="N171" s="269"/>
      <c r="O171" s="269"/>
      <c r="P171" s="269"/>
      <c r="Q171" s="269"/>
      <c r="R171" s="269"/>
      <c r="S171" s="269"/>
      <c r="T171" s="270"/>
      <c r="AT171" s="271" t="s">
        <v>178</v>
      </c>
      <c r="AU171" s="271" t="s">
        <v>80</v>
      </c>
      <c r="AV171" s="13" t="s">
        <v>80</v>
      </c>
      <c r="AW171" s="13" t="s">
        <v>35</v>
      </c>
      <c r="AX171" s="13" t="s">
        <v>71</v>
      </c>
      <c r="AY171" s="271" t="s">
        <v>158</v>
      </c>
    </row>
    <row r="172" spans="2:51" s="13" customFormat="1" ht="13.5">
      <c r="B172" s="261"/>
      <c r="C172" s="262"/>
      <c r="D172" s="248" t="s">
        <v>178</v>
      </c>
      <c r="E172" s="263" t="s">
        <v>21</v>
      </c>
      <c r="F172" s="264" t="s">
        <v>227</v>
      </c>
      <c r="G172" s="262"/>
      <c r="H172" s="265">
        <v>-1.403</v>
      </c>
      <c r="I172" s="266"/>
      <c r="J172" s="262"/>
      <c r="K172" s="262"/>
      <c r="L172" s="267"/>
      <c r="M172" s="268"/>
      <c r="N172" s="269"/>
      <c r="O172" s="269"/>
      <c r="P172" s="269"/>
      <c r="Q172" s="269"/>
      <c r="R172" s="269"/>
      <c r="S172" s="269"/>
      <c r="T172" s="270"/>
      <c r="AT172" s="271" t="s">
        <v>178</v>
      </c>
      <c r="AU172" s="271" t="s">
        <v>80</v>
      </c>
      <c r="AV172" s="13" t="s">
        <v>80</v>
      </c>
      <c r="AW172" s="13" t="s">
        <v>35</v>
      </c>
      <c r="AX172" s="13" t="s">
        <v>71</v>
      </c>
      <c r="AY172" s="271" t="s">
        <v>158</v>
      </c>
    </row>
    <row r="173" spans="2:51" s="12" customFormat="1" ht="13.5">
      <c r="B173" s="251"/>
      <c r="C173" s="252"/>
      <c r="D173" s="248" t="s">
        <v>178</v>
      </c>
      <c r="E173" s="253" t="s">
        <v>21</v>
      </c>
      <c r="F173" s="254" t="s">
        <v>249</v>
      </c>
      <c r="G173" s="252"/>
      <c r="H173" s="253" t="s">
        <v>21</v>
      </c>
      <c r="I173" s="255"/>
      <c r="J173" s="252"/>
      <c r="K173" s="252"/>
      <c r="L173" s="256"/>
      <c r="M173" s="257"/>
      <c r="N173" s="258"/>
      <c r="O173" s="258"/>
      <c r="P173" s="258"/>
      <c r="Q173" s="258"/>
      <c r="R173" s="258"/>
      <c r="S173" s="258"/>
      <c r="T173" s="259"/>
      <c r="AT173" s="260" t="s">
        <v>178</v>
      </c>
      <c r="AU173" s="260" t="s">
        <v>80</v>
      </c>
      <c r="AV173" s="12" t="s">
        <v>78</v>
      </c>
      <c r="AW173" s="12" t="s">
        <v>35</v>
      </c>
      <c r="AX173" s="12" t="s">
        <v>71</v>
      </c>
      <c r="AY173" s="260" t="s">
        <v>158</v>
      </c>
    </row>
    <row r="174" spans="2:51" s="13" customFormat="1" ht="13.5">
      <c r="B174" s="261"/>
      <c r="C174" s="262"/>
      <c r="D174" s="248" t="s">
        <v>178</v>
      </c>
      <c r="E174" s="263" t="s">
        <v>21</v>
      </c>
      <c r="F174" s="264" t="s">
        <v>225</v>
      </c>
      <c r="G174" s="262"/>
      <c r="H174" s="265">
        <v>28.65</v>
      </c>
      <c r="I174" s="266"/>
      <c r="J174" s="262"/>
      <c r="K174" s="262"/>
      <c r="L174" s="267"/>
      <c r="M174" s="268"/>
      <c r="N174" s="269"/>
      <c r="O174" s="269"/>
      <c r="P174" s="269"/>
      <c r="Q174" s="269"/>
      <c r="R174" s="269"/>
      <c r="S174" s="269"/>
      <c r="T174" s="270"/>
      <c r="AT174" s="271" t="s">
        <v>178</v>
      </c>
      <c r="AU174" s="271" t="s">
        <v>80</v>
      </c>
      <c r="AV174" s="13" t="s">
        <v>80</v>
      </c>
      <c r="AW174" s="13" t="s">
        <v>35</v>
      </c>
      <c r="AX174" s="13" t="s">
        <v>71</v>
      </c>
      <c r="AY174" s="271" t="s">
        <v>158</v>
      </c>
    </row>
    <row r="175" spans="2:51" s="13" customFormat="1" ht="13.5">
      <c r="B175" s="261"/>
      <c r="C175" s="262"/>
      <c r="D175" s="248" t="s">
        <v>178</v>
      </c>
      <c r="E175" s="263" t="s">
        <v>21</v>
      </c>
      <c r="F175" s="264" t="s">
        <v>226</v>
      </c>
      <c r="G175" s="262"/>
      <c r="H175" s="265">
        <v>-1.35</v>
      </c>
      <c r="I175" s="266"/>
      <c r="J175" s="262"/>
      <c r="K175" s="262"/>
      <c r="L175" s="267"/>
      <c r="M175" s="268"/>
      <c r="N175" s="269"/>
      <c r="O175" s="269"/>
      <c r="P175" s="269"/>
      <c r="Q175" s="269"/>
      <c r="R175" s="269"/>
      <c r="S175" s="269"/>
      <c r="T175" s="270"/>
      <c r="AT175" s="271" t="s">
        <v>178</v>
      </c>
      <c r="AU175" s="271" t="s">
        <v>80</v>
      </c>
      <c r="AV175" s="13" t="s">
        <v>80</v>
      </c>
      <c r="AW175" s="13" t="s">
        <v>35</v>
      </c>
      <c r="AX175" s="13" t="s">
        <v>71</v>
      </c>
      <c r="AY175" s="271" t="s">
        <v>158</v>
      </c>
    </row>
    <row r="176" spans="2:51" s="13" customFormat="1" ht="13.5">
      <c r="B176" s="261"/>
      <c r="C176" s="262"/>
      <c r="D176" s="248" t="s">
        <v>178</v>
      </c>
      <c r="E176" s="263" t="s">
        <v>21</v>
      </c>
      <c r="F176" s="264" t="s">
        <v>250</v>
      </c>
      <c r="G176" s="262"/>
      <c r="H176" s="265">
        <v>-1.2</v>
      </c>
      <c r="I176" s="266"/>
      <c r="J176" s="262"/>
      <c r="K176" s="262"/>
      <c r="L176" s="267"/>
      <c r="M176" s="268"/>
      <c r="N176" s="269"/>
      <c r="O176" s="269"/>
      <c r="P176" s="269"/>
      <c r="Q176" s="269"/>
      <c r="R176" s="269"/>
      <c r="S176" s="269"/>
      <c r="T176" s="270"/>
      <c r="AT176" s="271" t="s">
        <v>178</v>
      </c>
      <c r="AU176" s="271" t="s">
        <v>80</v>
      </c>
      <c r="AV176" s="13" t="s">
        <v>80</v>
      </c>
      <c r="AW176" s="13" t="s">
        <v>35</v>
      </c>
      <c r="AX176" s="13" t="s">
        <v>71</v>
      </c>
      <c r="AY176" s="271" t="s">
        <v>158</v>
      </c>
    </row>
    <row r="177" spans="2:51" s="13" customFormat="1" ht="13.5">
      <c r="B177" s="261"/>
      <c r="C177" s="262"/>
      <c r="D177" s="248" t="s">
        <v>178</v>
      </c>
      <c r="E177" s="263" t="s">
        <v>21</v>
      </c>
      <c r="F177" s="264" t="s">
        <v>227</v>
      </c>
      <c r="G177" s="262"/>
      <c r="H177" s="265">
        <v>-1.403</v>
      </c>
      <c r="I177" s="266"/>
      <c r="J177" s="262"/>
      <c r="K177" s="262"/>
      <c r="L177" s="267"/>
      <c r="M177" s="268"/>
      <c r="N177" s="269"/>
      <c r="O177" s="269"/>
      <c r="P177" s="269"/>
      <c r="Q177" s="269"/>
      <c r="R177" s="269"/>
      <c r="S177" s="269"/>
      <c r="T177" s="270"/>
      <c r="AT177" s="271" t="s">
        <v>178</v>
      </c>
      <c r="AU177" s="271" t="s">
        <v>80</v>
      </c>
      <c r="AV177" s="13" t="s">
        <v>80</v>
      </c>
      <c r="AW177" s="13" t="s">
        <v>35</v>
      </c>
      <c r="AX177" s="13" t="s">
        <v>71</v>
      </c>
      <c r="AY177" s="271" t="s">
        <v>158</v>
      </c>
    </row>
    <row r="178" spans="2:51" s="12" customFormat="1" ht="13.5">
      <c r="B178" s="251"/>
      <c r="C178" s="252"/>
      <c r="D178" s="248" t="s">
        <v>178</v>
      </c>
      <c r="E178" s="253" t="s">
        <v>21</v>
      </c>
      <c r="F178" s="254" t="s">
        <v>251</v>
      </c>
      <c r="G178" s="252"/>
      <c r="H178" s="253" t="s">
        <v>21</v>
      </c>
      <c r="I178" s="255"/>
      <c r="J178" s="252"/>
      <c r="K178" s="252"/>
      <c r="L178" s="256"/>
      <c r="M178" s="257"/>
      <c r="N178" s="258"/>
      <c r="O178" s="258"/>
      <c r="P178" s="258"/>
      <c r="Q178" s="258"/>
      <c r="R178" s="258"/>
      <c r="S178" s="258"/>
      <c r="T178" s="259"/>
      <c r="AT178" s="260" t="s">
        <v>178</v>
      </c>
      <c r="AU178" s="260" t="s">
        <v>80</v>
      </c>
      <c r="AV178" s="12" t="s">
        <v>78</v>
      </c>
      <c r="AW178" s="12" t="s">
        <v>35</v>
      </c>
      <c r="AX178" s="12" t="s">
        <v>71</v>
      </c>
      <c r="AY178" s="260" t="s">
        <v>158</v>
      </c>
    </row>
    <row r="179" spans="2:51" s="13" customFormat="1" ht="13.5">
      <c r="B179" s="261"/>
      <c r="C179" s="262"/>
      <c r="D179" s="248" t="s">
        <v>178</v>
      </c>
      <c r="E179" s="263" t="s">
        <v>21</v>
      </c>
      <c r="F179" s="264" t="s">
        <v>225</v>
      </c>
      <c r="G179" s="262"/>
      <c r="H179" s="265">
        <v>28.65</v>
      </c>
      <c r="I179" s="266"/>
      <c r="J179" s="262"/>
      <c r="K179" s="262"/>
      <c r="L179" s="267"/>
      <c r="M179" s="268"/>
      <c r="N179" s="269"/>
      <c r="O179" s="269"/>
      <c r="P179" s="269"/>
      <c r="Q179" s="269"/>
      <c r="R179" s="269"/>
      <c r="S179" s="269"/>
      <c r="T179" s="270"/>
      <c r="AT179" s="271" t="s">
        <v>178</v>
      </c>
      <c r="AU179" s="271" t="s">
        <v>80</v>
      </c>
      <c r="AV179" s="13" t="s">
        <v>80</v>
      </c>
      <c r="AW179" s="13" t="s">
        <v>35</v>
      </c>
      <c r="AX179" s="13" t="s">
        <v>71</v>
      </c>
      <c r="AY179" s="271" t="s">
        <v>158</v>
      </c>
    </row>
    <row r="180" spans="2:51" s="13" customFormat="1" ht="13.5">
      <c r="B180" s="261"/>
      <c r="C180" s="262"/>
      <c r="D180" s="248" t="s">
        <v>178</v>
      </c>
      <c r="E180" s="263" t="s">
        <v>21</v>
      </c>
      <c r="F180" s="264" t="s">
        <v>226</v>
      </c>
      <c r="G180" s="262"/>
      <c r="H180" s="265">
        <v>-1.35</v>
      </c>
      <c r="I180" s="266"/>
      <c r="J180" s="262"/>
      <c r="K180" s="262"/>
      <c r="L180" s="267"/>
      <c r="M180" s="268"/>
      <c r="N180" s="269"/>
      <c r="O180" s="269"/>
      <c r="P180" s="269"/>
      <c r="Q180" s="269"/>
      <c r="R180" s="269"/>
      <c r="S180" s="269"/>
      <c r="T180" s="270"/>
      <c r="AT180" s="271" t="s">
        <v>178</v>
      </c>
      <c r="AU180" s="271" t="s">
        <v>80</v>
      </c>
      <c r="AV180" s="13" t="s">
        <v>80</v>
      </c>
      <c r="AW180" s="13" t="s">
        <v>35</v>
      </c>
      <c r="AX180" s="13" t="s">
        <v>71</v>
      </c>
      <c r="AY180" s="271" t="s">
        <v>158</v>
      </c>
    </row>
    <row r="181" spans="2:51" s="13" customFormat="1" ht="13.5">
      <c r="B181" s="261"/>
      <c r="C181" s="262"/>
      <c r="D181" s="248" t="s">
        <v>178</v>
      </c>
      <c r="E181" s="263" t="s">
        <v>21</v>
      </c>
      <c r="F181" s="264" t="s">
        <v>250</v>
      </c>
      <c r="G181" s="262"/>
      <c r="H181" s="265">
        <v>-1.2</v>
      </c>
      <c r="I181" s="266"/>
      <c r="J181" s="262"/>
      <c r="K181" s="262"/>
      <c r="L181" s="267"/>
      <c r="M181" s="268"/>
      <c r="N181" s="269"/>
      <c r="O181" s="269"/>
      <c r="P181" s="269"/>
      <c r="Q181" s="269"/>
      <c r="R181" s="269"/>
      <c r="S181" s="269"/>
      <c r="T181" s="270"/>
      <c r="AT181" s="271" t="s">
        <v>178</v>
      </c>
      <c r="AU181" s="271" t="s">
        <v>80</v>
      </c>
      <c r="AV181" s="13" t="s">
        <v>80</v>
      </c>
      <c r="AW181" s="13" t="s">
        <v>35</v>
      </c>
      <c r="AX181" s="13" t="s">
        <v>71</v>
      </c>
      <c r="AY181" s="271" t="s">
        <v>158</v>
      </c>
    </row>
    <row r="182" spans="2:51" s="13" customFormat="1" ht="13.5">
      <c r="B182" s="261"/>
      <c r="C182" s="262"/>
      <c r="D182" s="248" t="s">
        <v>178</v>
      </c>
      <c r="E182" s="263" t="s">
        <v>21</v>
      </c>
      <c r="F182" s="264" t="s">
        <v>227</v>
      </c>
      <c r="G182" s="262"/>
      <c r="H182" s="265">
        <v>-1.403</v>
      </c>
      <c r="I182" s="266"/>
      <c r="J182" s="262"/>
      <c r="K182" s="262"/>
      <c r="L182" s="267"/>
      <c r="M182" s="268"/>
      <c r="N182" s="269"/>
      <c r="O182" s="269"/>
      <c r="P182" s="269"/>
      <c r="Q182" s="269"/>
      <c r="R182" s="269"/>
      <c r="S182" s="269"/>
      <c r="T182" s="270"/>
      <c r="AT182" s="271" t="s">
        <v>178</v>
      </c>
      <c r="AU182" s="271" t="s">
        <v>80</v>
      </c>
      <c r="AV182" s="13" t="s">
        <v>80</v>
      </c>
      <c r="AW182" s="13" t="s">
        <v>35</v>
      </c>
      <c r="AX182" s="13" t="s">
        <v>71</v>
      </c>
      <c r="AY182" s="271" t="s">
        <v>158</v>
      </c>
    </row>
    <row r="183" spans="2:51" s="12" customFormat="1" ht="13.5">
      <c r="B183" s="251"/>
      <c r="C183" s="252"/>
      <c r="D183" s="248" t="s">
        <v>178</v>
      </c>
      <c r="E183" s="253" t="s">
        <v>21</v>
      </c>
      <c r="F183" s="254" t="s">
        <v>252</v>
      </c>
      <c r="G183" s="252"/>
      <c r="H183" s="253" t="s">
        <v>21</v>
      </c>
      <c r="I183" s="255"/>
      <c r="J183" s="252"/>
      <c r="K183" s="252"/>
      <c r="L183" s="256"/>
      <c r="M183" s="257"/>
      <c r="N183" s="258"/>
      <c r="O183" s="258"/>
      <c r="P183" s="258"/>
      <c r="Q183" s="258"/>
      <c r="R183" s="258"/>
      <c r="S183" s="258"/>
      <c r="T183" s="259"/>
      <c r="AT183" s="260" t="s">
        <v>178</v>
      </c>
      <c r="AU183" s="260" t="s">
        <v>80</v>
      </c>
      <c r="AV183" s="12" t="s">
        <v>78</v>
      </c>
      <c r="AW183" s="12" t="s">
        <v>35</v>
      </c>
      <c r="AX183" s="12" t="s">
        <v>71</v>
      </c>
      <c r="AY183" s="260" t="s">
        <v>158</v>
      </c>
    </row>
    <row r="184" spans="2:51" s="13" customFormat="1" ht="13.5">
      <c r="B184" s="261"/>
      <c r="C184" s="262"/>
      <c r="D184" s="248" t="s">
        <v>178</v>
      </c>
      <c r="E184" s="263" t="s">
        <v>21</v>
      </c>
      <c r="F184" s="264" t="s">
        <v>253</v>
      </c>
      <c r="G184" s="262"/>
      <c r="H184" s="265">
        <v>39</v>
      </c>
      <c r="I184" s="266"/>
      <c r="J184" s="262"/>
      <c r="K184" s="262"/>
      <c r="L184" s="267"/>
      <c r="M184" s="268"/>
      <c r="N184" s="269"/>
      <c r="O184" s="269"/>
      <c r="P184" s="269"/>
      <c r="Q184" s="269"/>
      <c r="R184" s="269"/>
      <c r="S184" s="269"/>
      <c r="T184" s="270"/>
      <c r="AT184" s="271" t="s">
        <v>178</v>
      </c>
      <c r="AU184" s="271" t="s">
        <v>80</v>
      </c>
      <c r="AV184" s="13" t="s">
        <v>80</v>
      </c>
      <c r="AW184" s="13" t="s">
        <v>35</v>
      </c>
      <c r="AX184" s="13" t="s">
        <v>71</v>
      </c>
      <c r="AY184" s="271" t="s">
        <v>158</v>
      </c>
    </row>
    <row r="185" spans="2:51" s="13" customFormat="1" ht="13.5">
      <c r="B185" s="261"/>
      <c r="C185" s="262"/>
      <c r="D185" s="248" t="s">
        <v>178</v>
      </c>
      <c r="E185" s="263" t="s">
        <v>21</v>
      </c>
      <c r="F185" s="264" t="s">
        <v>226</v>
      </c>
      <c r="G185" s="262"/>
      <c r="H185" s="265">
        <v>-1.35</v>
      </c>
      <c r="I185" s="266"/>
      <c r="J185" s="262"/>
      <c r="K185" s="262"/>
      <c r="L185" s="267"/>
      <c r="M185" s="268"/>
      <c r="N185" s="269"/>
      <c r="O185" s="269"/>
      <c r="P185" s="269"/>
      <c r="Q185" s="269"/>
      <c r="R185" s="269"/>
      <c r="S185" s="269"/>
      <c r="T185" s="270"/>
      <c r="AT185" s="271" t="s">
        <v>178</v>
      </c>
      <c r="AU185" s="271" t="s">
        <v>80</v>
      </c>
      <c r="AV185" s="13" t="s">
        <v>80</v>
      </c>
      <c r="AW185" s="13" t="s">
        <v>35</v>
      </c>
      <c r="AX185" s="13" t="s">
        <v>71</v>
      </c>
      <c r="AY185" s="271" t="s">
        <v>158</v>
      </c>
    </row>
    <row r="186" spans="2:51" s="13" customFormat="1" ht="13.5">
      <c r="B186" s="261"/>
      <c r="C186" s="262"/>
      <c r="D186" s="248" t="s">
        <v>178</v>
      </c>
      <c r="E186" s="263" t="s">
        <v>21</v>
      </c>
      <c r="F186" s="264" t="s">
        <v>227</v>
      </c>
      <c r="G186" s="262"/>
      <c r="H186" s="265">
        <v>-1.403</v>
      </c>
      <c r="I186" s="266"/>
      <c r="J186" s="262"/>
      <c r="K186" s="262"/>
      <c r="L186" s="267"/>
      <c r="M186" s="268"/>
      <c r="N186" s="269"/>
      <c r="O186" s="269"/>
      <c r="P186" s="269"/>
      <c r="Q186" s="269"/>
      <c r="R186" s="269"/>
      <c r="S186" s="269"/>
      <c r="T186" s="270"/>
      <c r="AT186" s="271" t="s">
        <v>178</v>
      </c>
      <c r="AU186" s="271" t="s">
        <v>80</v>
      </c>
      <c r="AV186" s="13" t="s">
        <v>80</v>
      </c>
      <c r="AW186" s="13" t="s">
        <v>35</v>
      </c>
      <c r="AX186" s="13" t="s">
        <v>71</v>
      </c>
      <c r="AY186" s="271" t="s">
        <v>158</v>
      </c>
    </row>
    <row r="187" spans="2:51" s="14" customFormat="1" ht="13.5">
      <c r="B187" s="272"/>
      <c r="C187" s="273"/>
      <c r="D187" s="248" t="s">
        <v>178</v>
      </c>
      <c r="E187" s="274" t="s">
        <v>21</v>
      </c>
      <c r="F187" s="275" t="s">
        <v>189</v>
      </c>
      <c r="G187" s="273"/>
      <c r="H187" s="276">
        <v>256.314</v>
      </c>
      <c r="I187" s="277"/>
      <c r="J187" s="273"/>
      <c r="K187" s="273"/>
      <c r="L187" s="278"/>
      <c r="M187" s="279"/>
      <c r="N187" s="280"/>
      <c r="O187" s="280"/>
      <c r="P187" s="280"/>
      <c r="Q187" s="280"/>
      <c r="R187" s="280"/>
      <c r="S187" s="280"/>
      <c r="T187" s="281"/>
      <c r="AT187" s="282" t="s">
        <v>178</v>
      </c>
      <c r="AU187" s="282" t="s">
        <v>80</v>
      </c>
      <c r="AV187" s="14" t="s">
        <v>166</v>
      </c>
      <c r="AW187" s="14" t="s">
        <v>35</v>
      </c>
      <c r="AX187" s="14" t="s">
        <v>78</v>
      </c>
      <c r="AY187" s="282" t="s">
        <v>158</v>
      </c>
    </row>
    <row r="188" spans="2:65" s="1" customFormat="1" ht="25.5" customHeight="1">
      <c r="B188" s="47"/>
      <c r="C188" s="236" t="s">
        <v>254</v>
      </c>
      <c r="D188" s="236" t="s">
        <v>161</v>
      </c>
      <c r="E188" s="237" t="s">
        <v>255</v>
      </c>
      <c r="F188" s="238" t="s">
        <v>256</v>
      </c>
      <c r="G188" s="239" t="s">
        <v>184</v>
      </c>
      <c r="H188" s="240">
        <v>256.314</v>
      </c>
      <c r="I188" s="241"/>
      <c r="J188" s="242">
        <f>ROUND(I188*H188,2)</f>
        <v>0</v>
      </c>
      <c r="K188" s="238" t="s">
        <v>165</v>
      </c>
      <c r="L188" s="73"/>
      <c r="M188" s="243" t="s">
        <v>21</v>
      </c>
      <c r="N188" s="244" t="s">
        <v>42</v>
      </c>
      <c r="O188" s="48"/>
      <c r="P188" s="245">
        <f>O188*H188</f>
        <v>0</v>
      </c>
      <c r="Q188" s="245">
        <v>0.0079</v>
      </c>
      <c r="R188" s="245">
        <f>Q188*H188</f>
        <v>2.0248806000000004</v>
      </c>
      <c r="S188" s="245">
        <v>0</v>
      </c>
      <c r="T188" s="246">
        <f>S188*H188</f>
        <v>0</v>
      </c>
      <c r="AR188" s="25" t="s">
        <v>166</v>
      </c>
      <c r="AT188" s="25" t="s">
        <v>161</v>
      </c>
      <c r="AU188" s="25" t="s">
        <v>80</v>
      </c>
      <c r="AY188" s="25" t="s">
        <v>158</v>
      </c>
      <c r="BE188" s="247">
        <f>IF(N188="základní",J188,0)</f>
        <v>0</v>
      </c>
      <c r="BF188" s="247">
        <f>IF(N188="snížená",J188,0)</f>
        <v>0</v>
      </c>
      <c r="BG188" s="247">
        <f>IF(N188="zákl. přenesená",J188,0)</f>
        <v>0</v>
      </c>
      <c r="BH188" s="247">
        <f>IF(N188="sníž. přenesená",J188,0)</f>
        <v>0</v>
      </c>
      <c r="BI188" s="247">
        <f>IF(N188="nulová",J188,0)</f>
        <v>0</v>
      </c>
      <c r="BJ188" s="25" t="s">
        <v>78</v>
      </c>
      <c r="BK188" s="247">
        <f>ROUND(I188*H188,2)</f>
        <v>0</v>
      </c>
      <c r="BL188" s="25" t="s">
        <v>166</v>
      </c>
      <c r="BM188" s="25" t="s">
        <v>257</v>
      </c>
    </row>
    <row r="189" spans="2:47" s="1" customFormat="1" ht="13.5">
      <c r="B189" s="47"/>
      <c r="C189" s="75"/>
      <c r="D189" s="248" t="s">
        <v>171</v>
      </c>
      <c r="E189" s="75"/>
      <c r="F189" s="249" t="s">
        <v>222</v>
      </c>
      <c r="G189" s="75"/>
      <c r="H189" s="75"/>
      <c r="I189" s="204"/>
      <c r="J189" s="75"/>
      <c r="K189" s="75"/>
      <c r="L189" s="73"/>
      <c r="M189" s="250"/>
      <c r="N189" s="48"/>
      <c r="O189" s="48"/>
      <c r="P189" s="48"/>
      <c r="Q189" s="48"/>
      <c r="R189" s="48"/>
      <c r="S189" s="48"/>
      <c r="T189" s="96"/>
      <c r="AT189" s="25" t="s">
        <v>171</v>
      </c>
      <c r="AU189" s="25" t="s">
        <v>80</v>
      </c>
    </row>
    <row r="190" spans="2:65" s="1" customFormat="1" ht="25.5" customHeight="1">
      <c r="B190" s="47"/>
      <c r="C190" s="236" t="s">
        <v>258</v>
      </c>
      <c r="D190" s="236" t="s">
        <v>161</v>
      </c>
      <c r="E190" s="237" t="s">
        <v>259</v>
      </c>
      <c r="F190" s="238" t="s">
        <v>260</v>
      </c>
      <c r="G190" s="239" t="s">
        <v>184</v>
      </c>
      <c r="H190" s="240">
        <v>1023.144</v>
      </c>
      <c r="I190" s="241"/>
      <c r="J190" s="242">
        <f>ROUND(I190*H190,2)</f>
        <v>0</v>
      </c>
      <c r="K190" s="238" t="s">
        <v>165</v>
      </c>
      <c r="L190" s="73"/>
      <c r="M190" s="243" t="s">
        <v>21</v>
      </c>
      <c r="N190" s="244" t="s">
        <v>42</v>
      </c>
      <c r="O190" s="48"/>
      <c r="P190" s="245">
        <f>O190*H190</f>
        <v>0</v>
      </c>
      <c r="Q190" s="245">
        <v>0.017</v>
      </c>
      <c r="R190" s="245">
        <f>Q190*H190</f>
        <v>17.393448000000003</v>
      </c>
      <c r="S190" s="245">
        <v>0</v>
      </c>
      <c r="T190" s="246">
        <f>S190*H190</f>
        <v>0</v>
      </c>
      <c r="AR190" s="25" t="s">
        <v>166</v>
      </c>
      <c r="AT190" s="25" t="s">
        <v>161</v>
      </c>
      <c r="AU190" s="25" t="s">
        <v>80</v>
      </c>
      <c r="AY190" s="25" t="s">
        <v>158</v>
      </c>
      <c r="BE190" s="247">
        <f>IF(N190="základní",J190,0)</f>
        <v>0</v>
      </c>
      <c r="BF190" s="247">
        <f>IF(N190="snížená",J190,0)</f>
        <v>0</v>
      </c>
      <c r="BG190" s="247">
        <f>IF(N190="zákl. přenesená",J190,0)</f>
        <v>0</v>
      </c>
      <c r="BH190" s="247">
        <f>IF(N190="sníž. přenesená",J190,0)</f>
        <v>0</v>
      </c>
      <c r="BI190" s="247">
        <f>IF(N190="nulová",J190,0)</f>
        <v>0</v>
      </c>
      <c r="BJ190" s="25" t="s">
        <v>78</v>
      </c>
      <c r="BK190" s="247">
        <f>ROUND(I190*H190,2)</f>
        <v>0</v>
      </c>
      <c r="BL190" s="25" t="s">
        <v>166</v>
      </c>
      <c r="BM190" s="25" t="s">
        <v>261</v>
      </c>
    </row>
    <row r="191" spans="2:47" s="1" customFormat="1" ht="13.5">
      <c r="B191" s="47"/>
      <c r="C191" s="75"/>
      <c r="D191" s="248" t="s">
        <v>171</v>
      </c>
      <c r="E191" s="75"/>
      <c r="F191" s="249" t="s">
        <v>202</v>
      </c>
      <c r="G191" s="75"/>
      <c r="H191" s="75"/>
      <c r="I191" s="204"/>
      <c r="J191" s="75"/>
      <c r="K191" s="75"/>
      <c r="L191" s="73"/>
      <c r="M191" s="250"/>
      <c r="N191" s="48"/>
      <c r="O191" s="48"/>
      <c r="P191" s="48"/>
      <c r="Q191" s="48"/>
      <c r="R191" s="48"/>
      <c r="S191" s="48"/>
      <c r="T191" s="96"/>
      <c r="AT191" s="25" t="s">
        <v>171</v>
      </c>
      <c r="AU191" s="25" t="s">
        <v>80</v>
      </c>
    </row>
    <row r="192" spans="2:51" s="12" customFormat="1" ht="13.5">
      <c r="B192" s="251"/>
      <c r="C192" s="252"/>
      <c r="D192" s="248" t="s">
        <v>178</v>
      </c>
      <c r="E192" s="253" t="s">
        <v>21</v>
      </c>
      <c r="F192" s="254" t="s">
        <v>262</v>
      </c>
      <c r="G192" s="252"/>
      <c r="H192" s="253" t="s">
        <v>21</v>
      </c>
      <c r="I192" s="255"/>
      <c r="J192" s="252"/>
      <c r="K192" s="252"/>
      <c r="L192" s="256"/>
      <c r="M192" s="257"/>
      <c r="N192" s="258"/>
      <c r="O192" s="258"/>
      <c r="P192" s="258"/>
      <c r="Q192" s="258"/>
      <c r="R192" s="258"/>
      <c r="S192" s="258"/>
      <c r="T192" s="259"/>
      <c r="AT192" s="260" t="s">
        <v>178</v>
      </c>
      <c r="AU192" s="260" t="s">
        <v>80</v>
      </c>
      <c r="AV192" s="12" t="s">
        <v>78</v>
      </c>
      <c r="AW192" s="12" t="s">
        <v>35</v>
      </c>
      <c r="AX192" s="12" t="s">
        <v>71</v>
      </c>
      <c r="AY192" s="260" t="s">
        <v>158</v>
      </c>
    </row>
    <row r="193" spans="2:51" s="13" customFormat="1" ht="13.5">
      <c r="B193" s="261"/>
      <c r="C193" s="262"/>
      <c r="D193" s="248" t="s">
        <v>178</v>
      </c>
      <c r="E193" s="263" t="s">
        <v>21</v>
      </c>
      <c r="F193" s="264" t="s">
        <v>263</v>
      </c>
      <c r="G193" s="262"/>
      <c r="H193" s="265">
        <v>92.008</v>
      </c>
      <c r="I193" s="266"/>
      <c r="J193" s="262"/>
      <c r="K193" s="262"/>
      <c r="L193" s="267"/>
      <c r="M193" s="268"/>
      <c r="N193" s="269"/>
      <c r="O193" s="269"/>
      <c r="P193" s="269"/>
      <c r="Q193" s="269"/>
      <c r="R193" s="269"/>
      <c r="S193" s="269"/>
      <c r="T193" s="270"/>
      <c r="AT193" s="271" t="s">
        <v>178</v>
      </c>
      <c r="AU193" s="271" t="s">
        <v>80</v>
      </c>
      <c r="AV193" s="13" t="s">
        <v>80</v>
      </c>
      <c r="AW193" s="13" t="s">
        <v>35</v>
      </c>
      <c r="AX193" s="13" t="s">
        <v>71</v>
      </c>
      <c r="AY193" s="271" t="s">
        <v>158</v>
      </c>
    </row>
    <row r="194" spans="2:51" s="13" customFormat="1" ht="13.5">
      <c r="B194" s="261"/>
      <c r="C194" s="262"/>
      <c r="D194" s="248" t="s">
        <v>178</v>
      </c>
      <c r="E194" s="263" t="s">
        <v>21</v>
      </c>
      <c r="F194" s="264" t="s">
        <v>264</v>
      </c>
      <c r="G194" s="262"/>
      <c r="H194" s="265">
        <v>3.375</v>
      </c>
      <c r="I194" s="266"/>
      <c r="J194" s="262"/>
      <c r="K194" s="262"/>
      <c r="L194" s="267"/>
      <c r="M194" s="268"/>
      <c r="N194" s="269"/>
      <c r="O194" s="269"/>
      <c r="P194" s="269"/>
      <c r="Q194" s="269"/>
      <c r="R194" s="269"/>
      <c r="S194" s="269"/>
      <c r="T194" s="270"/>
      <c r="AT194" s="271" t="s">
        <v>178</v>
      </c>
      <c r="AU194" s="271" t="s">
        <v>80</v>
      </c>
      <c r="AV194" s="13" t="s">
        <v>80</v>
      </c>
      <c r="AW194" s="13" t="s">
        <v>35</v>
      </c>
      <c r="AX194" s="13" t="s">
        <v>71</v>
      </c>
      <c r="AY194" s="271" t="s">
        <v>158</v>
      </c>
    </row>
    <row r="195" spans="2:51" s="13" customFormat="1" ht="13.5">
      <c r="B195" s="261"/>
      <c r="C195" s="262"/>
      <c r="D195" s="248" t="s">
        <v>178</v>
      </c>
      <c r="E195" s="263" t="s">
        <v>21</v>
      </c>
      <c r="F195" s="264" t="s">
        <v>265</v>
      </c>
      <c r="G195" s="262"/>
      <c r="H195" s="265">
        <v>-10.71</v>
      </c>
      <c r="I195" s="266"/>
      <c r="J195" s="262"/>
      <c r="K195" s="262"/>
      <c r="L195" s="267"/>
      <c r="M195" s="268"/>
      <c r="N195" s="269"/>
      <c r="O195" s="269"/>
      <c r="P195" s="269"/>
      <c r="Q195" s="269"/>
      <c r="R195" s="269"/>
      <c r="S195" s="269"/>
      <c r="T195" s="270"/>
      <c r="AT195" s="271" t="s">
        <v>178</v>
      </c>
      <c r="AU195" s="271" t="s">
        <v>80</v>
      </c>
      <c r="AV195" s="13" t="s">
        <v>80</v>
      </c>
      <c r="AW195" s="13" t="s">
        <v>35</v>
      </c>
      <c r="AX195" s="13" t="s">
        <v>71</v>
      </c>
      <c r="AY195" s="271" t="s">
        <v>158</v>
      </c>
    </row>
    <row r="196" spans="2:51" s="13" customFormat="1" ht="13.5">
      <c r="B196" s="261"/>
      <c r="C196" s="262"/>
      <c r="D196" s="248" t="s">
        <v>178</v>
      </c>
      <c r="E196" s="263" t="s">
        <v>21</v>
      </c>
      <c r="F196" s="264" t="s">
        <v>231</v>
      </c>
      <c r="G196" s="262"/>
      <c r="H196" s="265">
        <v>-1.8</v>
      </c>
      <c r="I196" s="266"/>
      <c r="J196" s="262"/>
      <c r="K196" s="262"/>
      <c r="L196" s="267"/>
      <c r="M196" s="268"/>
      <c r="N196" s="269"/>
      <c r="O196" s="269"/>
      <c r="P196" s="269"/>
      <c r="Q196" s="269"/>
      <c r="R196" s="269"/>
      <c r="S196" s="269"/>
      <c r="T196" s="270"/>
      <c r="AT196" s="271" t="s">
        <v>178</v>
      </c>
      <c r="AU196" s="271" t="s">
        <v>80</v>
      </c>
      <c r="AV196" s="13" t="s">
        <v>80</v>
      </c>
      <c r="AW196" s="13" t="s">
        <v>35</v>
      </c>
      <c r="AX196" s="13" t="s">
        <v>71</v>
      </c>
      <c r="AY196" s="271" t="s">
        <v>158</v>
      </c>
    </row>
    <row r="197" spans="2:51" s="12" customFormat="1" ht="13.5">
      <c r="B197" s="251"/>
      <c r="C197" s="252"/>
      <c r="D197" s="248" t="s">
        <v>178</v>
      </c>
      <c r="E197" s="253" t="s">
        <v>21</v>
      </c>
      <c r="F197" s="254" t="s">
        <v>266</v>
      </c>
      <c r="G197" s="252"/>
      <c r="H197" s="253" t="s">
        <v>21</v>
      </c>
      <c r="I197" s="255"/>
      <c r="J197" s="252"/>
      <c r="K197" s="252"/>
      <c r="L197" s="256"/>
      <c r="M197" s="257"/>
      <c r="N197" s="258"/>
      <c r="O197" s="258"/>
      <c r="P197" s="258"/>
      <c r="Q197" s="258"/>
      <c r="R197" s="258"/>
      <c r="S197" s="258"/>
      <c r="T197" s="259"/>
      <c r="AT197" s="260" t="s">
        <v>178</v>
      </c>
      <c r="AU197" s="260" t="s">
        <v>80</v>
      </c>
      <c r="AV197" s="12" t="s">
        <v>78</v>
      </c>
      <c r="AW197" s="12" t="s">
        <v>35</v>
      </c>
      <c r="AX197" s="12" t="s">
        <v>71</v>
      </c>
      <c r="AY197" s="260" t="s">
        <v>158</v>
      </c>
    </row>
    <row r="198" spans="2:51" s="13" customFormat="1" ht="13.5">
      <c r="B198" s="261"/>
      <c r="C198" s="262"/>
      <c r="D198" s="248" t="s">
        <v>178</v>
      </c>
      <c r="E198" s="263" t="s">
        <v>21</v>
      </c>
      <c r="F198" s="264" t="s">
        <v>267</v>
      </c>
      <c r="G198" s="262"/>
      <c r="H198" s="265">
        <v>52.115</v>
      </c>
      <c r="I198" s="266"/>
      <c r="J198" s="262"/>
      <c r="K198" s="262"/>
      <c r="L198" s="267"/>
      <c r="M198" s="268"/>
      <c r="N198" s="269"/>
      <c r="O198" s="269"/>
      <c r="P198" s="269"/>
      <c r="Q198" s="269"/>
      <c r="R198" s="269"/>
      <c r="S198" s="269"/>
      <c r="T198" s="270"/>
      <c r="AT198" s="271" t="s">
        <v>178</v>
      </c>
      <c r="AU198" s="271" t="s">
        <v>80</v>
      </c>
      <c r="AV198" s="13" t="s">
        <v>80</v>
      </c>
      <c r="AW198" s="13" t="s">
        <v>35</v>
      </c>
      <c r="AX198" s="13" t="s">
        <v>71</v>
      </c>
      <c r="AY198" s="271" t="s">
        <v>158</v>
      </c>
    </row>
    <row r="199" spans="2:51" s="13" customFormat="1" ht="13.5">
      <c r="B199" s="261"/>
      <c r="C199" s="262"/>
      <c r="D199" s="248" t="s">
        <v>178</v>
      </c>
      <c r="E199" s="263" t="s">
        <v>21</v>
      </c>
      <c r="F199" s="264" t="s">
        <v>268</v>
      </c>
      <c r="G199" s="262"/>
      <c r="H199" s="265">
        <v>1.688</v>
      </c>
      <c r="I199" s="266"/>
      <c r="J199" s="262"/>
      <c r="K199" s="262"/>
      <c r="L199" s="267"/>
      <c r="M199" s="268"/>
      <c r="N199" s="269"/>
      <c r="O199" s="269"/>
      <c r="P199" s="269"/>
      <c r="Q199" s="269"/>
      <c r="R199" s="269"/>
      <c r="S199" s="269"/>
      <c r="T199" s="270"/>
      <c r="AT199" s="271" t="s">
        <v>178</v>
      </c>
      <c r="AU199" s="271" t="s">
        <v>80</v>
      </c>
      <c r="AV199" s="13" t="s">
        <v>80</v>
      </c>
      <c r="AW199" s="13" t="s">
        <v>35</v>
      </c>
      <c r="AX199" s="13" t="s">
        <v>71</v>
      </c>
      <c r="AY199" s="271" t="s">
        <v>158</v>
      </c>
    </row>
    <row r="200" spans="2:51" s="13" customFormat="1" ht="13.5">
      <c r="B200" s="261"/>
      <c r="C200" s="262"/>
      <c r="D200" s="248" t="s">
        <v>178</v>
      </c>
      <c r="E200" s="263" t="s">
        <v>21</v>
      </c>
      <c r="F200" s="264" t="s">
        <v>269</v>
      </c>
      <c r="G200" s="262"/>
      <c r="H200" s="265">
        <v>-5.355</v>
      </c>
      <c r="I200" s="266"/>
      <c r="J200" s="262"/>
      <c r="K200" s="262"/>
      <c r="L200" s="267"/>
      <c r="M200" s="268"/>
      <c r="N200" s="269"/>
      <c r="O200" s="269"/>
      <c r="P200" s="269"/>
      <c r="Q200" s="269"/>
      <c r="R200" s="269"/>
      <c r="S200" s="269"/>
      <c r="T200" s="270"/>
      <c r="AT200" s="271" t="s">
        <v>178</v>
      </c>
      <c r="AU200" s="271" t="s">
        <v>80</v>
      </c>
      <c r="AV200" s="13" t="s">
        <v>80</v>
      </c>
      <c r="AW200" s="13" t="s">
        <v>35</v>
      </c>
      <c r="AX200" s="13" t="s">
        <v>71</v>
      </c>
      <c r="AY200" s="271" t="s">
        <v>158</v>
      </c>
    </row>
    <row r="201" spans="2:51" s="13" customFormat="1" ht="13.5">
      <c r="B201" s="261"/>
      <c r="C201" s="262"/>
      <c r="D201" s="248" t="s">
        <v>178</v>
      </c>
      <c r="E201" s="263" t="s">
        <v>21</v>
      </c>
      <c r="F201" s="264" t="s">
        <v>231</v>
      </c>
      <c r="G201" s="262"/>
      <c r="H201" s="265">
        <v>-1.8</v>
      </c>
      <c r="I201" s="266"/>
      <c r="J201" s="262"/>
      <c r="K201" s="262"/>
      <c r="L201" s="267"/>
      <c r="M201" s="268"/>
      <c r="N201" s="269"/>
      <c r="O201" s="269"/>
      <c r="P201" s="269"/>
      <c r="Q201" s="269"/>
      <c r="R201" s="269"/>
      <c r="S201" s="269"/>
      <c r="T201" s="270"/>
      <c r="AT201" s="271" t="s">
        <v>178</v>
      </c>
      <c r="AU201" s="271" t="s">
        <v>80</v>
      </c>
      <c r="AV201" s="13" t="s">
        <v>80</v>
      </c>
      <c r="AW201" s="13" t="s">
        <v>35</v>
      </c>
      <c r="AX201" s="13" t="s">
        <v>71</v>
      </c>
      <c r="AY201" s="271" t="s">
        <v>158</v>
      </c>
    </row>
    <row r="202" spans="2:51" s="12" customFormat="1" ht="13.5">
      <c r="B202" s="251"/>
      <c r="C202" s="252"/>
      <c r="D202" s="248" t="s">
        <v>178</v>
      </c>
      <c r="E202" s="253" t="s">
        <v>21</v>
      </c>
      <c r="F202" s="254" t="s">
        <v>228</v>
      </c>
      <c r="G202" s="252"/>
      <c r="H202" s="253" t="s">
        <v>21</v>
      </c>
      <c r="I202" s="255"/>
      <c r="J202" s="252"/>
      <c r="K202" s="252"/>
      <c r="L202" s="256"/>
      <c r="M202" s="257"/>
      <c r="N202" s="258"/>
      <c r="O202" s="258"/>
      <c r="P202" s="258"/>
      <c r="Q202" s="258"/>
      <c r="R202" s="258"/>
      <c r="S202" s="258"/>
      <c r="T202" s="259"/>
      <c r="AT202" s="260" t="s">
        <v>178</v>
      </c>
      <c r="AU202" s="260" t="s">
        <v>80</v>
      </c>
      <c r="AV202" s="12" t="s">
        <v>78</v>
      </c>
      <c r="AW202" s="12" t="s">
        <v>35</v>
      </c>
      <c r="AX202" s="12" t="s">
        <v>71</v>
      </c>
      <c r="AY202" s="260" t="s">
        <v>158</v>
      </c>
    </row>
    <row r="203" spans="2:51" s="13" customFormat="1" ht="13.5">
      <c r="B203" s="261"/>
      <c r="C203" s="262"/>
      <c r="D203" s="248" t="s">
        <v>178</v>
      </c>
      <c r="E203" s="263" t="s">
        <v>21</v>
      </c>
      <c r="F203" s="264" t="s">
        <v>267</v>
      </c>
      <c r="G203" s="262"/>
      <c r="H203" s="265">
        <v>52.115</v>
      </c>
      <c r="I203" s="266"/>
      <c r="J203" s="262"/>
      <c r="K203" s="262"/>
      <c r="L203" s="267"/>
      <c r="M203" s="268"/>
      <c r="N203" s="269"/>
      <c r="O203" s="269"/>
      <c r="P203" s="269"/>
      <c r="Q203" s="269"/>
      <c r="R203" s="269"/>
      <c r="S203" s="269"/>
      <c r="T203" s="270"/>
      <c r="AT203" s="271" t="s">
        <v>178</v>
      </c>
      <c r="AU203" s="271" t="s">
        <v>80</v>
      </c>
      <c r="AV203" s="13" t="s">
        <v>80</v>
      </c>
      <c r="AW203" s="13" t="s">
        <v>35</v>
      </c>
      <c r="AX203" s="13" t="s">
        <v>71</v>
      </c>
      <c r="AY203" s="271" t="s">
        <v>158</v>
      </c>
    </row>
    <row r="204" spans="2:51" s="13" customFormat="1" ht="13.5">
      <c r="B204" s="261"/>
      <c r="C204" s="262"/>
      <c r="D204" s="248" t="s">
        <v>178</v>
      </c>
      <c r="E204" s="263" t="s">
        <v>21</v>
      </c>
      <c r="F204" s="264" t="s">
        <v>268</v>
      </c>
      <c r="G204" s="262"/>
      <c r="H204" s="265">
        <v>1.688</v>
      </c>
      <c r="I204" s="266"/>
      <c r="J204" s="262"/>
      <c r="K204" s="262"/>
      <c r="L204" s="267"/>
      <c r="M204" s="268"/>
      <c r="N204" s="269"/>
      <c r="O204" s="269"/>
      <c r="P204" s="269"/>
      <c r="Q204" s="269"/>
      <c r="R204" s="269"/>
      <c r="S204" s="269"/>
      <c r="T204" s="270"/>
      <c r="AT204" s="271" t="s">
        <v>178</v>
      </c>
      <c r="AU204" s="271" t="s">
        <v>80</v>
      </c>
      <c r="AV204" s="13" t="s">
        <v>80</v>
      </c>
      <c r="AW204" s="13" t="s">
        <v>35</v>
      </c>
      <c r="AX204" s="13" t="s">
        <v>71</v>
      </c>
      <c r="AY204" s="271" t="s">
        <v>158</v>
      </c>
    </row>
    <row r="205" spans="2:51" s="13" customFormat="1" ht="13.5">
      <c r="B205" s="261"/>
      <c r="C205" s="262"/>
      <c r="D205" s="248" t="s">
        <v>178</v>
      </c>
      <c r="E205" s="263" t="s">
        <v>21</v>
      </c>
      <c r="F205" s="264" t="s">
        <v>269</v>
      </c>
      <c r="G205" s="262"/>
      <c r="H205" s="265">
        <v>-5.355</v>
      </c>
      <c r="I205" s="266"/>
      <c r="J205" s="262"/>
      <c r="K205" s="262"/>
      <c r="L205" s="267"/>
      <c r="M205" s="268"/>
      <c r="N205" s="269"/>
      <c r="O205" s="269"/>
      <c r="P205" s="269"/>
      <c r="Q205" s="269"/>
      <c r="R205" s="269"/>
      <c r="S205" s="269"/>
      <c r="T205" s="270"/>
      <c r="AT205" s="271" t="s">
        <v>178</v>
      </c>
      <c r="AU205" s="271" t="s">
        <v>80</v>
      </c>
      <c r="AV205" s="13" t="s">
        <v>80</v>
      </c>
      <c r="AW205" s="13" t="s">
        <v>35</v>
      </c>
      <c r="AX205" s="13" t="s">
        <v>71</v>
      </c>
      <c r="AY205" s="271" t="s">
        <v>158</v>
      </c>
    </row>
    <row r="206" spans="2:51" s="13" customFormat="1" ht="13.5">
      <c r="B206" s="261"/>
      <c r="C206" s="262"/>
      <c r="D206" s="248" t="s">
        <v>178</v>
      </c>
      <c r="E206" s="263" t="s">
        <v>21</v>
      </c>
      <c r="F206" s="264" t="s">
        <v>231</v>
      </c>
      <c r="G206" s="262"/>
      <c r="H206" s="265">
        <v>-1.8</v>
      </c>
      <c r="I206" s="266"/>
      <c r="J206" s="262"/>
      <c r="K206" s="262"/>
      <c r="L206" s="267"/>
      <c r="M206" s="268"/>
      <c r="N206" s="269"/>
      <c r="O206" s="269"/>
      <c r="P206" s="269"/>
      <c r="Q206" s="269"/>
      <c r="R206" s="269"/>
      <c r="S206" s="269"/>
      <c r="T206" s="270"/>
      <c r="AT206" s="271" t="s">
        <v>178</v>
      </c>
      <c r="AU206" s="271" t="s">
        <v>80</v>
      </c>
      <c r="AV206" s="13" t="s">
        <v>80</v>
      </c>
      <c r="AW206" s="13" t="s">
        <v>35</v>
      </c>
      <c r="AX206" s="13" t="s">
        <v>71</v>
      </c>
      <c r="AY206" s="271" t="s">
        <v>158</v>
      </c>
    </row>
    <row r="207" spans="2:51" s="12" customFormat="1" ht="13.5">
      <c r="B207" s="251"/>
      <c r="C207" s="252"/>
      <c r="D207" s="248" t="s">
        <v>178</v>
      </c>
      <c r="E207" s="253" t="s">
        <v>21</v>
      </c>
      <c r="F207" s="254" t="s">
        <v>224</v>
      </c>
      <c r="G207" s="252"/>
      <c r="H207" s="253" t="s">
        <v>21</v>
      </c>
      <c r="I207" s="255"/>
      <c r="J207" s="252"/>
      <c r="K207" s="252"/>
      <c r="L207" s="256"/>
      <c r="M207" s="257"/>
      <c r="N207" s="258"/>
      <c r="O207" s="258"/>
      <c r="P207" s="258"/>
      <c r="Q207" s="258"/>
      <c r="R207" s="258"/>
      <c r="S207" s="258"/>
      <c r="T207" s="259"/>
      <c r="AT207" s="260" t="s">
        <v>178</v>
      </c>
      <c r="AU207" s="260" t="s">
        <v>80</v>
      </c>
      <c r="AV207" s="12" t="s">
        <v>78</v>
      </c>
      <c r="AW207" s="12" t="s">
        <v>35</v>
      </c>
      <c r="AX207" s="12" t="s">
        <v>71</v>
      </c>
      <c r="AY207" s="260" t="s">
        <v>158</v>
      </c>
    </row>
    <row r="208" spans="2:51" s="13" customFormat="1" ht="13.5">
      <c r="B208" s="261"/>
      <c r="C208" s="262"/>
      <c r="D208" s="248" t="s">
        <v>178</v>
      </c>
      <c r="E208" s="263" t="s">
        <v>21</v>
      </c>
      <c r="F208" s="264" t="s">
        <v>267</v>
      </c>
      <c r="G208" s="262"/>
      <c r="H208" s="265">
        <v>52.115</v>
      </c>
      <c r="I208" s="266"/>
      <c r="J208" s="262"/>
      <c r="K208" s="262"/>
      <c r="L208" s="267"/>
      <c r="M208" s="268"/>
      <c r="N208" s="269"/>
      <c r="O208" s="269"/>
      <c r="P208" s="269"/>
      <c r="Q208" s="269"/>
      <c r="R208" s="269"/>
      <c r="S208" s="269"/>
      <c r="T208" s="270"/>
      <c r="AT208" s="271" t="s">
        <v>178</v>
      </c>
      <c r="AU208" s="271" t="s">
        <v>80</v>
      </c>
      <c r="AV208" s="13" t="s">
        <v>80</v>
      </c>
      <c r="AW208" s="13" t="s">
        <v>35</v>
      </c>
      <c r="AX208" s="13" t="s">
        <v>71</v>
      </c>
      <c r="AY208" s="271" t="s">
        <v>158</v>
      </c>
    </row>
    <row r="209" spans="2:51" s="13" customFormat="1" ht="13.5">
      <c r="B209" s="261"/>
      <c r="C209" s="262"/>
      <c r="D209" s="248" t="s">
        <v>178</v>
      </c>
      <c r="E209" s="263" t="s">
        <v>21</v>
      </c>
      <c r="F209" s="264" t="s">
        <v>268</v>
      </c>
      <c r="G209" s="262"/>
      <c r="H209" s="265">
        <v>1.688</v>
      </c>
      <c r="I209" s="266"/>
      <c r="J209" s="262"/>
      <c r="K209" s="262"/>
      <c r="L209" s="267"/>
      <c r="M209" s="268"/>
      <c r="N209" s="269"/>
      <c r="O209" s="269"/>
      <c r="P209" s="269"/>
      <c r="Q209" s="269"/>
      <c r="R209" s="269"/>
      <c r="S209" s="269"/>
      <c r="T209" s="270"/>
      <c r="AT209" s="271" t="s">
        <v>178</v>
      </c>
      <c r="AU209" s="271" t="s">
        <v>80</v>
      </c>
      <c r="AV209" s="13" t="s">
        <v>80</v>
      </c>
      <c r="AW209" s="13" t="s">
        <v>35</v>
      </c>
      <c r="AX209" s="13" t="s">
        <v>71</v>
      </c>
      <c r="AY209" s="271" t="s">
        <v>158</v>
      </c>
    </row>
    <row r="210" spans="2:51" s="13" customFormat="1" ht="13.5">
      <c r="B210" s="261"/>
      <c r="C210" s="262"/>
      <c r="D210" s="248" t="s">
        <v>178</v>
      </c>
      <c r="E210" s="263" t="s">
        <v>21</v>
      </c>
      <c r="F210" s="264" t="s">
        <v>269</v>
      </c>
      <c r="G210" s="262"/>
      <c r="H210" s="265">
        <v>-5.355</v>
      </c>
      <c r="I210" s="266"/>
      <c r="J210" s="262"/>
      <c r="K210" s="262"/>
      <c r="L210" s="267"/>
      <c r="M210" s="268"/>
      <c r="N210" s="269"/>
      <c r="O210" s="269"/>
      <c r="P210" s="269"/>
      <c r="Q210" s="269"/>
      <c r="R210" s="269"/>
      <c r="S210" s="269"/>
      <c r="T210" s="270"/>
      <c r="AT210" s="271" t="s">
        <v>178</v>
      </c>
      <c r="AU210" s="271" t="s">
        <v>80</v>
      </c>
      <c r="AV210" s="13" t="s">
        <v>80</v>
      </c>
      <c r="AW210" s="13" t="s">
        <v>35</v>
      </c>
      <c r="AX210" s="13" t="s">
        <v>71</v>
      </c>
      <c r="AY210" s="271" t="s">
        <v>158</v>
      </c>
    </row>
    <row r="211" spans="2:51" s="13" customFormat="1" ht="13.5">
      <c r="B211" s="261"/>
      <c r="C211" s="262"/>
      <c r="D211" s="248" t="s">
        <v>178</v>
      </c>
      <c r="E211" s="263" t="s">
        <v>21</v>
      </c>
      <c r="F211" s="264" t="s">
        <v>231</v>
      </c>
      <c r="G211" s="262"/>
      <c r="H211" s="265">
        <v>-1.8</v>
      </c>
      <c r="I211" s="266"/>
      <c r="J211" s="262"/>
      <c r="K211" s="262"/>
      <c r="L211" s="267"/>
      <c r="M211" s="268"/>
      <c r="N211" s="269"/>
      <c r="O211" s="269"/>
      <c r="P211" s="269"/>
      <c r="Q211" s="269"/>
      <c r="R211" s="269"/>
      <c r="S211" s="269"/>
      <c r="T211" s="270"/>
      <c r="AT211" s="271" t="s">
        <v>178</v>
      </c>
      <c r="AU211" s="271" t="s">
        <v>80</v>
      </c>
      <c r="AV211" s="13" t="s">
        <v>80</v>
      </c>
      <c r="AW211" s="13" t="s">
        <v>35</v>
      </c>
      <c r="AX211" s="13" t="s">
        <v>71</v>
      </c>
      <c r="AY211" s="271" t="s">
        <v>158</v>
      </c>
    </row>
    <row r="212" spans="2:51" s="12" customFormat="1" ht="13.5">
      <c r="B212" s="251"/>
      <c r="C212" s="252"/>
      <c r="D212" s="248" t="s">
        <v>178</v>
      </c>
      <c r="E212" s="253" t="s">
        <v>21</v>
      </c>
      <c r="F212" s="254" t="s">
        <v>270</v>
      </c>
      <c r="G212" s="252"/>
      <c r="H212" s="253" t="s">
        <v>21</v>
      </c>
      <c r="I212" s="255"/>
      <c r="J212" s="252"/>
      <c r="K212" s="252"/>
      <c r="L212" s="256"/>
      <c r="M212" s="257"/>
      <c r="N212" s="258"/>
      <c r="O212" s="258"/>
      <c r="P212" s="258"/>
      <c r="Q212" s="258"/>
      <c r="R212" s="258"/>
      <c r="S212" s="258"/>
      <c r="T212" s="259"/>
      <c r="AT212" s="260" t="s">
        <v>178</v>
      </c>
      <c r="AU212" s="260" t="s">
        <v>80</v>
      </c>
      <c r="AV212" s="12" t="s">
        <v>78</v>
      </c>
      <c r="AW212" s="12" t="s">
        <v>35</v>
      </c>
      <c r="AX212" s="12" t="s">
        <v>71</v>
      </c>
      <c r="AY212" s="260" t="s">
        <v>158</v>
      </c>
    </row>
    <row r="213" spans="2:51" s="13" customFormat="1" ht="13.5">
      <c r="B213" s="261"/>
      <c r="C213" s="262"/>
      <c r="D213" s="248" t="s">
        <v>178</v>
      </c>
      <c r="E213" s="263" t="s">
        <v>21</v>
      </c>
      <c r="F213" s="264" t="s">
        <v>267</v>
      </c>
      <c r="G213" s="262"/>
      <c r="H213" s="265">
        <v>52.115</v>
      </c>
      <c r="I213" s="266"/>
      <c r="J213" s="262"/>
      <c r="K213" s="262"/>
      <c r="L213" s="267"/>
      <c r="M213" s="268"/>
      <c r="N213" s="269"/>
      <c r="O213" s="269"/>
      <c r="P213" s="269"/>
      <c r="Q213" s="269"/>
      <c r="R213" s="269"/>
      <c r="S213" s="269"/>
      <c r="T213" s="270"/>
      <c r="AT213" s="271" t="s">
        <v>178</v>
      </c>
      <c r="AU213" s="271" t="s">
        <v>80</v>
      </c>
      <c r="AV213" s="13" t="s">
        <v>80</v>
      </c>
      <c r="AW213" s="13" t="s">
        <v>35</v>
      </c>
      <c r="AX213" s="13" t="s">
        <v>71</v>
      </c>
      <c r="AY213" s="271" t="s">
        <v>158</v>
      </c>
    </row>
    <row r="214" spans="2:51" s="13" customFormat="1" ht="13.5">
      <c r="B214" s="261"/>
      <c r="C214" s="262"/>
      <c r="D214" s="248" t="s">
        <v>178</v>
      </c>
      <c r="E214" s="263" t="s">
        <v>21</v>
      </c>
      <c r="F214" s="264" t="s">
        <v>268</v>
      </c>
      <c r="G214" s="262"/>
      <c r="H214" s="265">
        <v>1.688</v>
      </c>
      <c r="I214" s="266"/>
      <c r="J214" s="262"/>
      <c r="K214" s="262"/>
      <c r="L214" s="267"/>
      <c r="M214" s="268"/>
      <c r="N214" s="269"/>
      <c r="O214" s="269"/>
      <c r="P214" s="269"/>
      <c r="Q214" s="269"/>
      <c r="R214" s="269"/>
      <c r="S214" s="269"/>
      <c r="T214" s="270"/>
      <c r="AT214" s="271" t="s">
        <v>178</v>
      </c>
      <c r="AU214" s="271" t="s">
        <v>80</v>
      </c>
      <c r="AV214" s="13" t="s">
        <v>80</v>
      </c>
      <c r="AW214" s="13" t="s">
        <v>35</v>
      </c>
      <c r="AX214" s="13" t="s">
        <v>71</v>
      </c>
      <c r="AY214" s="271" t="s">
        <v>158</v>
      </c>
    </row>
    <row r="215" spans="2:51" s="13" customFormat="1" ht="13.5">
      <c r="B215" s="261"/>
      <c r="C215" s="262"/>
      <c r="D215" s="248" t="s">
        <v>178</v>
      </c>
      <c r="E215" s="263" t="s">
        <v>21</v>
      </c>
      <c r="F215" s="264" t="s">
        <v>269</v>
      </c>
      <c r="G215" s="262"/>
      <c r="H215" s="265">
        <v>-5.355</v>
      </c>
      <c r="I215" s="266"/>
      <c r="J215" s="262"/>
      <c r="K215" s="262"/>
      <c r="L215" s="267"/>
      <c r="M215" s="268"/>
      <c r="N215" s="269"/>
      <c r="O215" s="269"/>
      <c r="P215" s="269"/>
      <c r="Q215" s="269"/>
      <c r="R215" s="269"/>
      <c r="S215" s="269"/>
      <c r="T215" s="270"/>
      <c r="AT215" s="271" t="s">
        <v>178</v>
      </c>
      <c r="AU215" s="271" t="s">
        <v>80</v>
      </c>
      <c r="AV215" s="13" t="s">
        <v>80</v>
      </c>
      <c r="AW215" s="13" t="s">
        <v>35</v>
      </c>
      <c r="AX215" s="13" t="s">
        <v>71</v>
      </c>
      <c r="AY215" s="271" t="s">
        <v>158</v>
      </c>
    </row>
    <row r="216" spans="2:51" s="13" customFormat="1" ht="13.5">
      <c r="B216" s="261"/>
      <c r="C216" s="262"/>
      <c r="D216" s="248" t="s">
        <v>178</v>
      </c>
      <c r="E216" s="263" t="s">
        <v>21</v>
      </c>
      <c r="F216" s="264" t="s">
        <v>231</v>
      </c>
      <c r="G216" s="262"/>
      <c r="H216" s="265">
        <v>-1.8</v>
      </c>
      <c r="I216" s="266"/>
      <c r="J216" s="262"/>
      <c r="K216" s="262"/>
      <c r="L216" s="267"/>
      <c r="M216" s="268"/>
      <c r="N216" s="269"/>
      <c r="O216" s="269"/>
      <c r="P216" s="269"/>
      <c r="Q216" s="269"/>
      <c r="R216" s="269"/>
      <c r="S216" s="269"/>
      <c r="T216" s="270"/>
      <c r="AT216" s="271" t="s">
        <v>178</v>
      </c>
      <c r="AU216" s="271" t="s">
        <v>80</v>
      </c>
      <c r="AV216" s="13" t="s">
        <v>80</v>
      </c>
      <c r="AW216" s="13" t="s">
        <v>35</v>
      </c>
      <c r="AX216" s="13" t="s">
        <v>71</v>
      </c>
      <c r="AY216" s="271" t="s">
        <v>158</v>
      </c>
    </row>
    <row r="217" spans="2:51" s="12" customFormat="1" ht="13.5">
      <c r="B217" s="251"/>
      <c r="C217" s="252"/>
      <c r="D217" s="248" t="s">
        <v>178</v>
      </c>
      <c r="E217" s="253" t="s">
        <v>21</v>
      </c>
      <c r="F217" s="254" t="s">
        <v>271</v>
      </c>
      <c r="G217" s="252"/>
      <c r="H217" s="253" t="s">
        <v>21</v>
      </c>
      <c r="I217" s="255"/>
      <c r="J217" s="252"/>
      <c r="K217" s="252"/>
      <c r="L217" s="256"/>
      <c r="M217" s="257"/>
      <c r="N217" s="258"/>
      <c r="O217" s="258"/>
      <c r="P217" s="258"/>
      <c r="Q217" s="258"/>
      <c r="R217" s="258"/>
      <c r="S217" s="258"/>
      <c r="T217" s="259"/>
      <c r="AT217" s="260" t="s">
        <v>178</v>
      </c>
      <c r="AU217" s="260" t="s">
        <v>80</v>
      </c>
      <c r="AV217" s="12" t="s">
        <v>78</v>
      </c>
      <c r="AW217" s="12" t="s">
        <v>35</v>
      </c>
      <c r="AX217" s="12" t="s">
        <v>71</v>
      </c>
      <c r="AY217" s="260" t="s">
        <v>158</v>
      </c>
    </row>
    <row r="218" spans="2:51" s="13" customFormat="1" ht="13.5">
      <c r="B218" s="261"/>
      <c r="C218" s="262"/>
      <c r="D218" s="248" t="s">
        <v>178</v>
      </c>
      <c r="E218" s="263" t="s">
        <v>21</v>
      </c>
      <c r="F218" s="264" t="s">
        <v>267</v>
      </c>
      <c r="G218" s="262"/>
      <c r="H218" s="265">
        <v>52.115</v>
      </c>
      <c r="I218" s="266"/>
      <c r="J218" s="262"/>
      <c r="K218" s="262"/>
      <c r="L218" s="267"/>
      <c r="M218" s="268"/>
      <c r="N218" s="269"/>
      <c r="O218" s="269"/>
      <c r="P218" s="269"/>
      <c r="Q218" s="269"/>
      <c r="R218" s="269"/>
      <c r="S218" s="269"/>
      <c r="T218" s="270"/>
      <c r="AT218" s="271" t="s">
        <v>178</v>
      </c>
      <c r="AU218" s="271" t="s">
        <v>80</v>
      </c>
      <c r="AV218" s="13" t="s">
        <v>80</v>
      </c>
      <c r="AW218" s="13" t="s">
        <v>35</v>
      </c>
      <c r="AX218" s="13" t="s">
        <v>71</v>
      </c>
      <c r="AY218" s="271" t="s">
        <v>158</v>
      </c>
    </row>
    <row r="219" spans="2:51" s="13" customFormat="1" ht="13.5">
      <c r="B219" s="261"/>
      <c r="C219" s="262"/>
      <c r="D219" s="248" t="s">
        <v>178</v>
      </c>
      <c r="E219" s="263" t="s">
        <v>21</v>
      </c>
      <c r="F219" s="264" t="s">
        <v>268</v>
      </c>
      <c r="G219" s="262"/>
      <c r="H219" s="265">
        <v>1.688</v>
      </c>
      <c r="I219" s="266"/>
      <c r="J219" s="262"/>
      <c r="K219" s="262"/>
      <c r="L219" s="267"/>
      <c r="M219" s="268"/>
      <c r="N219" s="269"/>
      <c r="O219" s="269"/>
      <c r="P219" s="269"/>
      <c r="Q219" s="269"/>
      <c r="R219" s="269"/>
      <c r="S219" s="269"/>
      <c r="T219" s="270"/>
      <c r="AT219" s="271" t="s">
        <v>178</v>
      </c>
      <c r="AU219" s="271" t="s">
        <v>80</v>
      </c>
      <c r="AV219" s="13" t="s">
        <v>80</v>
      </c>
      <c r="AW219" s="13" t="s">
        <v>35</v>
      </c>
      <c r="AX219" s="13" t="s">
        <v>71</v>
      </c>
      <c r="AY219" s="271" t="s">
        <v>158</v>
      </c>
    </row>
    <row r="220" spans="2:51" s="13" customFormat="1" ht="13.5">
      <c r="B220" s="261"/>
      <c r="C220" s="262"/>
      <c r="D220" s="248" t="s">
        <v>178</v>
      </c>
      <c r="E220" s="263" t="s">
        <v>21</v>
      </c>
      <c r="F220" s="264" t="s">
        <v>269</v>
      </c>
      <c r="G220" s="262"/>
      <c r="H220" s="265">
        <v>-5.355</v>
      </c>
      <c r="I220" s="266"/>
      <c r="J220" s="262"/>
      <c r="K220" s="262"/>
      <c r="L220" s="267"/>
      <c r="M220" s="268"/>
      <c r="N220" s="269"/>
      <c r="O220" s="269"/>
      <c r="P220" s="269"/>
      <c r="Q220" s="269"/>
      <c r="R220" s="269"/>
      <c r="S220" s="269"/>
      <c r="T220" s="270"/>
      <c r="AT220" s="271" t="s">
        <v>178</v>
      </c>
      <c r="AU220" s="271" t="s">
        <v>80</v>
      </c>
      <c r="AV220" s="13" t="s">
        <v>80</v>
      </c>
      <c r="AW220" s="13" t="s">
        <v>35</v>
      </c>
      <c r="AX220" s="13" t="s">
        <v>71</v>
      </c>
      <c r="AY220" s="271" t="s">
        <v>158</v>
      </c>
    </row>
    <row r="221" spans="2:51" s="13" customFormat="1" ht="13.5">
      <c r="B221" s="261"/>
      <c r="C221" s="262"/>
      <c r="D221" s="248" t="s">
        <v>178</v>
      </c>
      <c r="E221" s="263" t="s">
        <v>21</v>
      </c>
      <c r="F221" s="264" t="s">
        <v>231</v>
      </c>
      <c r="G221" s="262"/>
      <c r="H221" s="265">
        <v>-1.8</v>
      </c>
      <c r="I221" s="266"/>
      <c r="J221" s="262"/>
      <c r="K221" s="262"/>
      <c r="L221" s="267"/>
      <c r="M221" s="268"/>
      <c r="N221" s="269"/>
      <c r="O221" s="269"/>
      <c r="P221" s="269"/>
      <c r="Q221" s="269"/>
      <c r="R221" s="269"/>
      <c r="S221" s="269"/>
      <c r="T221" s="270"/>
      <c r="AT221" s="271" t="s">
        <v>178</v>
      </c>
      <c r="AU221" s="271" t="s">
        <v>80</v>
      </c>
      <c r="AV221" s="13" t="s">
        <v>80</v>
      </c>
      <c r="AW221" s="13" t="s">
        <v>35</v>
      </c>
      <c r="AX221" s="13" t="s">
        <v>71</v>
      </c>
      <c r="AY221" s="271" t="s">
        <v>158</v>
      </c>
    </row>
    <row r="222" spans="2:51" s="13" customFormat="1" ht="13.5">
      <c r="B222" s="261"/>
      <c r="C222" s="262"/>
      <c r="D222" s="248" t="s">
        <v>178</v>
      </c>
      <c r="E222" s="263" t="s">
        <v>21</v>
      </c>
      <c r="F222" s="264" t="s">
        <v>237</v>
      </c>
      <c r="G222" s="262"/>
      <c r="H222" s="265">
        <v>-1.6</v>
      </c>
      <c r="I222" s="266"/>
      <c r="J222" s="262"/>
      <c r="K222" s="262"/>
      <c r="L222" s="267"/>
      <c r="M222" s="268"/>
      <c r="N222" s="269"/>
      <c r="O222" s="269"/>
      <c r="P222" s="269"/>
      <c r="Q222" s="269"/>
      <c r="R222" s="269"/>
      <c r="S222" s="269"/>
      <c r="T222" s="270"/>
      <c r="AT222" s="271" t="s">
        <v>178</v>
      </c>
      <c r="AU222" s="271" t="s">
        <v>80</v>
      </c>
      <c r="AV222" s="13" t="s">
        <v>80</v>
      </c>
      <c r="AW222" s="13" t="s">
        <v>35</v>
      </c>
      <c r="AX222" s="13" t="s">
        <v>71</v>
      </c>
      <c r="AY222" s="271" t="s">
        <v>158</v>
      </c>
    </row>
    <row r="223" spans="2:51" s="12" customFormat="1" ht="13.5">
      <c r="B223" s="251"/>
      <c r="C223" s="252"/>
      <c r="D223" s="248" t="s">
        <v>178</v>
      </c>
      <c r="E223" s="253" t="s">
        <v>21</v>
      </c>
      <c r="F223" s="254" t="s">
        <v>272</v>
      </c>
      <c r="G223" s="252"/>
      <c r="H223" s="253" t="s">
        <v>21</v>
      </c>
      <c r="I223" s="255"/>
      <c r="J223" s="252"/>
      <c r="K223" s="252"/>
      <c r="L223" s="256"/>
      <c r="M223" s="257"/>
      <c r="N223" s="258"/>
      <c r="O223" s="258"/>
      <c r="P223" s="258"/>
      <c r="Q223" s="258"/>
      <c r="R223" s="258"/>
      <c r="S223" s="258"/>
      <c r="T223" s="259"/>
      <c r="AT223" s="260" t="s">
        <v>178</v>
      </c>
      <c r="AU223" s="260" t="s">
        <v>80</v>
      </c>
      <c r="AV223" s="12" t="s">
        <v>78</v>
      </c>
      <c r="AW223" s="12" t="s">
        <v>35</v>
      </c>
      <c r="AX223" s="12" t="s">
        <v>71</v>
      </c>
      <c r="AY223" s="260" t="s">
        <v>158</v>
      </c>
    </row>
    <row r="224" spans="2:51" s="13" customFormat="1" ht="13.5">
      <c r="B224" s="261"/>
      <c r="C224" s="262"/>
      <c r="D224" s="248" t="s">
        <v>178</v>
      </c>
      <c r="E224" s="263" t="s">
        <v>21</v>
      </c>
      <c r="F224" s="264" t="s">
        <v>267</v>
      </c>
      <c r="G224" s="262"/>
      <c r="H224" s="265">
        <v>52.115</v>
      </c>
      <c r="I224" s="266"/>
      <c r="J224" s="262"/>
      <c r="K224" s="262"/>
      <c r="L224" s="267"/>
      <c r="M224" s="268"/>
      <c r="N224" s="269"/>
      <c r="O224" s="269"/>
      <c r="P224" s="269"/>
      <c r="Q224" s="269"/>
      <c r="R224" s="269"/>
      <c r="S224" s="269"/>
      <c r="T224" s="270"/>
      <c r="AT224" s="271" t="s">
        <v>178</v>
      </c>
      <c r="AU224" s="271" t="s">
        <v>80</v>
      </c>
      <c r="AV224" s="13" t="s">
        <v>80</v>
      </c>
      <c r="AW224" s="13" t="s">
        <v>35</v>
      </c>
      <c r="AX224" s="13" t="s">
        <v>71</v>
      </c>
      <c r="AY224" s="271" t="s">
        <v>158</v>
      </c>
    </row>
    <row r="225" spans="2:51" s="13" customFormat="1" ht="13.5">
      <c r="B225" s="261"/>
      <c r="C225" s="262"/>
      <c r="D225" s="248" t="s">
        <v>178</v>
      </c>
      <c r="E225" s="263" t="s">
        <v>21</v>
      </c>
      <c r="F225" s="264" t="s">
        <v>268</v>
      </c>
      <c r="G225" s="262"/>
      <c r="H225" s="265">
        <v>1.688</v>
      </c>
      <c r="I225" s="266"/>
      <c r="J225" s="262"/>
      <c r="K225" s="262"/>
      <c r="L225" s="267"/>
      <c r="M225" s="268"/>
      <c r="N225" s="269"/>
      <c r="O225" s="269"/>
      <c r="P225" s="269"/>
      <c r="Q225" s="269"/>
      <c r="R225" s="269"/>
      <c r="S225" s="269"/>
      <c r="T225" s="270"/>
      <c r="AT225" s="271" t="s">
        <v>178</v>
      </c>
      <c r="AU225" s="271" t="s">
        <v>80</v>
      </c>
      <c r="AV225" s="13" t="s">
        <v>80</v>
      </c>
      <c r="AW225" s="13" t="s">
        <v>35</v>
      </c>
      <c r="AX225" s="13" t="s">
        <v>71</v>
      </c>
      <c r="AY225" s="271" t="s">
        <v>158</v>
      </c>
    </row>
    <row r="226" spans="2:51" s="13" customFormat="1" ht="13.5">
      <c r="B226" s="261"/>
      <c r="C226" s="262"/>
      <c r="D226" s="248" t="s">
        <v>178</v>
      </c>
      <c r="E226" s="263" t="s">
        <v>21</v>
      </c>
      <c r="F226" s="264" t="s">
        <v>269</v>
      </c>
      <c r="G226" s="262"/>
      <c r="H226" s="265">
        <v>-5.355</v>
      </c>
      <c r="I226" s="266"/>
      <c r="J226" s="262"/>
      <c r="K226" s="262"/>
      <c r="L226" s="267"/>
      <c r="M226" s="268"/>
      <c r="N226" s="269"/>
      <c r="O226" s="269"/>
      <c r="P226" s="269"/>
      <c r="Q226" s="269"/>
      <c r="R226" s="269"/>
      <c r="S226" s="269"/>
      <c r="T226" s="270"/>
      <c r="AT226" s="271" t="s">
        <v>178</v>
      </c>
      <c r="AU226" s="271" t="s">
        <v>80</v>
      </c>
      <c r="AV226" s="13" t="s">
        <v>80</v>
      </c>
      <c r="AW226" s="13" t="s">
        <v>35</v>
      </c>
      <c r="AX226" s="13" t="s">
        <v>71</v>
      </c>
      <c r="AY226" s="271" t="s">
        <v>158</v>
      </c>
    </row>
    <row r="227" spans="2:51" s="13" customFormat="1" ht="13.5">
      <c r="B227" s="261"/>
      <c r="C227" s="262"/>
      <c r="D227" s="248" t="s">
        <v>178</v>
      </c>
      <c r="E227" s="263" t="s">
        <v>21</v>
      </c>
      <c r="F227" s="264" t="s">
        <v>231</v>
      </c>
      <c r="G227" s="262"/>
      <c r="H227" s="265">
        <v>-1.8</v>
      </c>
      <c r="I227" s="266"/>
      <c r="J227" s="262"/>
      <c r="K227" s="262"/>
      <c r="L227" s="267"/>
      <c r="M227" s="268"/>
      <c r="N227" s="269"/>
      <c r="O227" s="269"/>
      <c r="P227" s="269"/>
      <c r="Q227" s="269"/>
      <c r="R227" s="269"/>
      <c r="S227" s="269"/>
      <c r="T227" s="270"/>
      <c r="AT227" s="271" t="s">
        <v>178</v>
      </c>
      <c r="AU227" s="271" t="s">
        <v>80</v>
      </c>
      <c r="AV227" s="13" t="s">
        <v>80</v>
      </c>
      <c r="AW227" s="13" t="s">
        <v>35</v>
      </c>
      <c r="AX227" s="13" t="s">
        <v>71</v>
      </c>
      <c r="AY227" s="271" t="s">
        <v>158</v>
      </c>
    </row>
    <row r="228" spans="2:51" s="13" customFormat="1" ht="13.5">
      <c r="B228" s="261"/>
      <c r="C228" s="262"/>
      <c r="D228" s="248" t="s">
        <v>178</v>
      </c>
      <c r="E228" s="263" t="s">
        <v>21</v>
      </c>
      <c r="F228" s="264" t="s">
        <v>237</v>
      </c>
      <c r="G228" s="262"/>
      <c r="H228" s="265">
        <v>-1.6</v>
      </c>
      <c r="I228" s="266"/>
      <c r="J228" s="262"/>
      <c r="K228" s="262"/>
      <c r="L228" s="267"/>
      <c r="M228" s="268"/>
      <c r="N228" s="269"/>
      <c r="O228" s="269"/>
      <c r="P228" s="269"/>
      <c r="Q228" s="269"/>
      <c r="R228" s="269"/>
      <c r="S228" s="269"/>
      <c r="T228" s="270"/>
      <c r="AT228" s="271" t="s">
        <v>178</v>
      </c>
      <c r="AU228" s="271" t="s">
        <v>80</v>
      </c>
      <c r="AV228" s="13" t="s">
        <v>80</v>
      </c>
      <c r="AW228" s="13" t="s">
        <v>35</v>
      </c>
      <c r="AX228" s="13" t="s">
        <v>71</v>
      </c>
      <c r="AY228" s="271" t="s">
        <v>158</v>
      </c>
    </row>
    <row r="229" spans="2:51" s="12" customFormat="1" ht="13.5">
      <c r="B229" s="251"/>
      <c r="C229" s="252"/>
      <c r="D229" s="248" t="s">
        <v>178</v>
      </c>
      <c r="E229" s="253" t="s">
        <v>21</v>
      </c>
      <c r="F229" s="254" t="s">
        <v>273</v>
      </c>
      <c r="G229" s="252"/>
      <c r="H229" s="253" t="s">
        <v>21</v>
      </c>
      <c r="I229" s="255"/>
      <c r="J229" s="252"/>
      <c r="K229" s="252"/>
      <c r="L229" s="256"/>
      <c r="M229" s="257"/>
      <c r="N229" s="258"/>
      <c r="O229" s="258"/>
      <c r="P229" s="258"/>
      <c r="Q229" s="258"/>
      <c r="R229" s="258"/>
      <c r="S229" s="258"/>
      <c r="T229" s="259"/>
      <c r="AT229" s="260" t="s">
        <v>178</v>
      </c>
      <c r="AU229" s="260" t="s">
        <v>80</v>
      </c>
      <c r="AV229" s="12" t="s">
        <v>78</v>
      </c>
      <c r="AW229" s="12" t="s">
        <v>35</v>
      </c>
      <c r="AX229" s="12" t="s">
        <v>71</v>
      </c>
      <c r="AY229" s="260" t="s">
        <v>158</v>
      </c>
    </row>
    <row r="230" spans="2:51" s="13" customFormat="1" ht="13.5">
      <c r="B230" s="261"/>
      <c r="C230" s="262"/>
      <c r="D230" s="248" t="s">
        <v>178</v>
      </c>
      <c r="E230" s="263" t="s">
        <v>21</v>
      </c>
      <c r="F230" s="264" t="s">
        <v>274</v>
      </c>
      <c r="G230" s="262"/>
      <c r="H230" s="265">
        <v>55.112</v>
      </c>
      <c r="I230" s="266"/>
      <c r="J230" s="262"/>
      <c r="K230" s="262"/>
      <c r="L230" s="267"/>
      <c r="M230" s="268"/>
      <c r="N230" s="269"/>
      <c r="O230" s="269"/>
      <c r="P230" s="269"/>
      <c r="Q230" s="269"/>
      <c r="R230" s="269"/>
      <c r="S230" s="269"/>
      <c r="T230" s="270"/>
      <c r="AT230" s="271" t="s">
        <v>178</v>
      </c>
      <c r="AU230" s="271" t="s">
        <v>80</v>
      </c>
      <c r="AV230" s="13" t="s">
        <v>80</v>
      </c>
      <c r="AW230" s="13" t="s">
        <v>35</v>
      </c>
      <c r="AX230" s="13" t="s">
        <v>71</v>
      </c>
      <c r="AY230" s="271" t="s">
        <v>158</v>
      </c>
    </row>
    <row r="231" spans="2:51" s="13" customFormat="1" ht="13.5">
      <c r="B231" s="261"/>
      <c r="C231" s="262"/>
      <c r="D231" s="248" t="s">
        <v>178</v>
      </c>
      <c r="E231" s="263" t="s">
        <v>21</v>
      </c>
      <c r="F231" s="264" t="s">
        <v>268</v>
      </c>
      <c r="G231" s="262"/>
      <c r="H231" s="265">
        <v>1.688</v>
      </c>
      <c r="I231" s="266"/>
      <c r="J231" s="262"/>
      <c r="K231" s="262"/>
      <c r="L231" s="267"/>
      <c r="M231" s="268"/>
      <c r="N231" s="269"/>
      <c r="O231" s="269"/>
      <c r="P231" s="269"/>
      <c r="Q231" s="269"/>
      <c r="R231" s="269"/>
      <c r="S231" s="269"/>
      <c r="T231" s="270"/>
      <c r="AT231" s="271" t="s">
        <v>178</v>
      </c>
      <c r="AU231" s="271" t="s">
        <v>80</v>
      </c>
      <c r="AV231" s="13" t="s">
        <v>80</v>
      </c>
      <c r="AW231" s="13" t="s">
        <v>35</v>
      </c>
      <c r="AX231" s="13" t="s">
        <v>71</v>
      </c>
      <c r="AY231" s="271" t="s">
        <v>158</v>
      </c>
    </row>
    <row r="232" spans="2:51" s="13" customFormat="1" ht="13.5">
      <c r="B232" s="261"/>
      <c r="C232" s="262"/>
      <c r="D232" s="248" t="s">
        <v>178</v>
      </c>
      <c r="E232" s="263" t="s">
        <v>21</v>
      </c>
      <c r="F232" s="264" t="s">
        <v>269</v>
      </c>
      <c r="G232" s="262"/>
      <c r="H232" s="265">
        <v>-5.355</v>
      </c>
      <c r="I232" s="266"/>
      <c r="J232" s="262"/>
      <c r="K232" s="262"/>
      <c r="L232" s="267"/>
      <c r="M232" s="268"/>
      <c r="N232" s="269"/>
      <c r="O232" s="269"/>
      <c r="P232" s="269"/>
      <c r="Q232" s="269"/>
      <c r="R232" s="269"/>
      <c r="S232" s="269"/>
      <c r="T232" s="270"/>
      <c r="AT232" s="271" t="s">
        <v>178</v>
      </c>
      <c r="AU232" s="271" t="s">
        <v>80</v>
      </c>
      <c r="AV232" s="13" t="s">
        <v>80</v>
      </c>
      <c r="AW232" s="13" t="s">
        <v>35</v>
      </c>
      <c r="AX232" s="13" t="s">
        <v>71</v>
      </c>
      <c r="AY232" s="271" t="s">
        <v>158</v>
      </c>
    </row>
    <row r="233" spans="2:51" s="13" customFormat="1" ht="13.5">
      <c r="B233" s="261"/>
      <c r="C233" s="262"/>
      <c r="D233" s="248" t="s">
        <v>178</v>
      </c>
      <c r="E233" s="263" t="s">
        <v>21</v>
      </c>
      <c r="F233" s="264" t="s">
        <v>275</v>
      </c>
      <c r="G233" s="262"/>
      <c r="H233" s="265">
        <v>-2.768</v>
      </c>
      <c r="I233" s="266"/>
      <c r="J233" s="262"/>
      <c r="K233" s="262"/>
      <c r="L233" s="267"/>
      <c r="M233" s="268"/>
      <c r="N233" s="269"/>
      <c r="O233" s="269"/>
      <c r="P233" s="269"/>
      <c r="Q233" s="269"/>
      <c r="R233" s="269"/>
      <c r="S233" s="269"/>
      <c r="T233" s="270"/>
      <c r="AT233" s="271" t="s">
        <v>178</v>
      </c>
      <c r="AU233" s="271" t="s">
        <v>80</v>
      </c>
      <c r="AV233" s="13" t="s">
        <v>80</v>
      </c>
      <c r="AW233" s="13" t="s">
        <v>35</v>
      </c>
      <c r="AX233" s="13" t="s">
        <v>71</v>
      </c>
      <c r="AY233" s="271" t="s">
        <v>158</v>
      </c>
    </row>
    <row r="234" spans="2:51" s="12" customFormat="1" ht="13.5">
      <c r="B234" s="251"/>
      <c r="C234" s="252"/>
      <c r="D234" s="248" t="s">
        <v>178</v>
      </c>
      <c r="E234" s="253" t="s">
        <v>21</v>
      </c>
      <c r="F234" s="254" t="s">
        <v>276</v>
      </c>
      <c r="G234" s="252"/>
      <c r="H234" s="253" t="s">
        <v>21</v>
      </c>
      <c r="I234" s="255"/>
      <c r="J234" s="252"/>
      <c r="K234" s="252"/>
      <c r="L234" s="256"/>
      <c r="M234" s="257"/>
      <c r="N234" s="258"/>
      <c r="O234" s="258"/>
      <c r="P234" s="258"/>
      <c r="Q234" s="258"/>
      <c r="R234" s="258"/>
      <c r="S234" s="258"/>
      <c r="T234" s="259"/>
      <c r="AT234" s="260" t="s">
        <v>178</v>
      </c>
      <c r="AU234" s="260" t="s">
        <v>80</v>
      </c>
      <c r="AV234" s="12" t="s">
        <v>78</v>
      </c>
      <c r="AW234" s="12" t="s">
        <v>35</v>
      </c>
      <c r="AX234" s="12" t="s">
        <v>71</v>
      </c>
      <c r="AY234" s="260" t="s">
        <v>158</v>
      </c>
    </row>
    <row r="235" spans="2:51" s="13" customFormat="1" ht="13.5">
      <c r="B235" s="261"/>
      <c r="C235" s="262"/>
      <c r="D235" s="248" t="s">
        <v>178</v>
      </c>
      <c r="E235" s="263" t="s">
        <v>21</v>
      </c>
      <c r="F235" s="264" t="s">
        <v>277</v>
      </c>
      <c r="G235" s="262"/>
      <c r="H235" s="265">
        <v>190.976</v>
      </c>
      <c r="I235" s="266"/>
      <c r="J235" s="262"/>
      <c r="K235" s="262"/>
      <c r="L235" s="267"/>
      <c r="M235" s="268"/>
      <c r="N235" s="269"/>
      <c r="O235" s="269"/>
      <c r="P235" s="269"/>
      <c r="Q235" s="269"/>
      <c r="R235" s="269"/>
      <c r="S235" s="269"/>
      <c r="T235" s="270"/>
      <c r="AT235" s="271" t="s">
        <v>178</v>
      </c>
      <c r="AU235" s="271" t="s">
        <v>80</v>
      </c>
      <c r="AV235" s="13" t="s">
        <v>80</v>
      </c>
      <c r="AW235" s="13" t="s">
        <v>35</v>
      </c>
      <c r="AX235" s="13" t="s">
        <v>71</v>
      </c>
      <c r="AY235" s="271" t="s">
        <v>158</v>
      </c>
    </row>
    <row r="236" spans="2:51" s="13" customFormat="1" ht="13.5">
      <c r="B236" s="261"/>
      <c r="C236" s="262"/>
      <c r="D236" s="248" t="s">
        <v>178</v>
      </c>
      <c r="E236" s="263" t="s">
        <v>21</v>
      </c>
      <c r="F236" s="264" t="s">
        <v>278</v>
      </c>
      <c r="G236" s="262"/>
      <c r="H236" s="265">
        <v>-28.8</v>
      </c>
      <c r="I236" s="266"/>
      <c r="J236" s="262"/>
      <c r="K236" s="262"/>
      <c r="L236" s="267"/>
      <c r="M236" s="268"/>
      <c r="N236" s="269"/>
      <c r="O236" s="269"/>
      <c r="P236" s="269"/>
      <c r="Q236" s="269"/>
      <c r="R236" s="269"/>
      <c r="S236" s="269"/>
      <c r="T236" s="270"/>
      <c r="AT236" s="271" t="s">
        <v>178</v>
      </c>
      <c r="AU236" s="271" t="s">
        <v>80</v>
      </c>
      <c r="AV236" s="13" t="s">
        <v>80</v>
      </c>
      <c r="AW236" s="13" t="s">
        <v>35</v>
      </c>
      <c r="AX236" s="13" t="s">
        <v>71</v>
      </c>
      <c r="AY236" s="271" t="s">
        <v>158</v>
      </c>
    </row>
    <row r="237" spans="2:51" s="12" customFormat="1" ht="13.5">
      <c r="B237" s="251"/>
      <c r="C237" s="252"/>
      <c r="D237" s="248" t="s">
        <v>178</v>
      </c>
      <c r="E237" s="253" t="s">
        <v>21</v>
      </c>
      <c r="F237" s="254" t="s">
        <v>229</v>
      </c>
      <c r="G237" s="252"/>
      <c r="H237" s="253" t="s">
        <v>21</v>
      </c>
      <c r="I237" s="255"/>
      <c r="J237" s="252"/>
      <c r="K237" s="252"/>
      <c r="L237" s="256"/>
      <c r="M237" s="257"/>
      <c r="N237" s="258"/>
      <c r="O237" s="258"/>
      <c r="P237" s="258"/>
      <c r="Q237" s="258"/>
      <c r="R237" s="258"/>
      <c r="S237" s="258"/>
      <c r="T237" s="259"/>
      <c r="AT237" s="260" t="s">
        <v>178</v>
      </c>
      <c r="AU237" s="260" t="s">
        <v>80</v>
      </c>
      <c r="AV237" s="12" t="s">
        <v>78</v>
      </c>
      <c r="AW237" s="12" t="s">
        <v>35</v>
      </c>
      <c r="AX237" s="12" t="s">
        <v>71</v>
      </c>
      <c r="AY237" s="260" t="s">
        <v>158</v>
      </c>
    </row>
    <row r="238" spans="2:51" s="13" customFormat="1" ht="13.5">
      <c r="B238" s="261"/>
      <c r="C238" s="262"/>
      <c r="D238" s="248" t="s">
        <v>178</v>
      </c>
      <c r="E238" s="263" t="s">
        <v>21</v>
      </c>
      <c r="F238" s="264" t="s">
        <v>279</v>
      </c>
      <c r="G238" s="262"/>
      <c r="H238" s="265">
        <v>9.99</v>
      </c>
      <c r="I238" s="266"/>
      <c r="J238" s="262"/>
      <c r="K238" s="262"/>
      <c r="L238" s="267"/>
      <c r="M238" s="268"/>
      <c r="N238" s="269"/>
      <c r="O238" s="269"/>
      <c r="P238" s="269"/>
      <c r="Q238" s="269"/>
      <c r="R238" s="269"/>
      <c r="S238" s="269"/>
      <c r="T238" s="270"/>
      <c r="AT238" s="271" t="s">
        <v>178</v>
      </c>
      <c r="AU238" s="271" t="s">
        <v>80</v>
      </c>
      <c r="AV238" s="13" t="s">
        <v>80</v>
      </c>
      <c r="AW238" s="13" t="s">
        <v>35</v>
      </c>
      <c r="AX238" s="13" t="s">
        <v>71</v>
      </c>
      <c r="AY238" s="271" t="s">
        <v>158</v>
      </c>
    </row>
    <row r="239" spans="2:51" s="13" customFormat="1" ht="13.5">
      <c r="B239" s="261"/>
      <c r="C239" s="262"/>
      <c r="D239" s="248" t="s">
        <v>178</v>
      </c>
      <c r="E239" s="263" t="s">
        <v>21</v>
      </c>
      <c r="F239" s="264" t="s">
        <v>237</v>
      </c>
      <c r="G239" s="262"/>
      <c r="H239" s="265">
        <v>-1.6</v>
      </c>
      <c r="I239" s="266"/>
      <c r="J239" s="262"/>
      <c r="K239" s="262"/>
      <c r="L239" s="267"/>
      <c r="M239" s="268"/>
      <c r="N239" s="269"/>
      <c r="O239" s="269"/>
      <c r="P239" s="269"/>
      <c r="Q239" s="269"/>
      <c r="R239" s="269"/>
      <c r="S239" s="269"/>
      <c r="T239" s="270"/>
      <c r="AT239" s="271" t="s">
        <v>178</v>
      </c>
      <c r="AU239" s="271" t="s">
        <v>80</v>
      </c>
      <c r="AV239" s="13" t="s">
        <v>80</v>
      </c>
      <c r="AW239" s="13" t="s">
        <v>35</v>
      </c>
      <c r="AX239" s="13" t="s">
        <v>71</v>
      </c>
      <c r="AY239" s="271" t="s">
        <v>158</v>
      </c>
    </row>
    <row r="240" spans="2:51" s="12" customFormat="1" ht="13.5">
      <c r="B240" s="251"/>
      <c r="C240" s="252"/>
      <c r="D240" s="248" t="s">
        <v>178</v>
      </c>
      <c r="E240" s="253" t="s">
        <v>21</v>
      </c>
      <c r="F240" s="254" t="s">
        <v>280</v>
      </c>
      <c r="G240" s="252"/>
      <c r="H240" s="253" t="s">
        <v>21</v>
      </c>
      <c r="I240" s="255"/>
      <c r="J240" s="252"/>
      <c r="K240" s="252"/>
      <c r="L240" s="256"/>
      <c r="M240" s="257"/>
      <c r="N240" s="258"/>
      <c r="O240" s="258"/>
      <c r="P240" s="258"/>
      <c r="Q240" s="258"/>
      <c r="R240" s="258"/>
      <c r="S240" s="258"/>
      <c r="T240" s="259"/>
      <c r="AT240" s="260" t="s">
        <v>178</v>
      </c>
      <c r="AU240" s="260" t="s">
        <v>80</v>
      </c>
      <c r="AV240" s="12" t="s">
        <v>78</v>
      </c>
      <c r="AW240" s="12" t="s">
        <v>35</v>
      </c>
      <c r="AX240" s="12" t="s">
        <v>71</v>
      </c>
      <c r="AY240" s="260" t="s">
        <v>158</v>
      </c>
    </row>
    <row r="241" spans="2:51" s="13" customFormat="1" ht="13.5">
      <c r="B241" s="261"/>
      <c r="C241" s="262"/>
      <c r="D241" s="248" t="s">
        <v>178</v>
      </c>
      <c r="E241" s="263" t="s">
        <v>21</v>
      </c>
      <c r="F241" s="264" t="s">
        <v>281</v>
      </c>
      <c r="G241" s="262"/>
      <c r="H241" s="265">
        <v>70.996</v>
      </c>
      <c r="I241" s="266"/>
      <c r="J241" s="262"/>
      <c r="K241" s="262"/>
      <c r="L241" s="267"/>
      <c r="M241" s="268"/>
      <c r="N241" s="269"/>
      <c r="O241" s="269"/>
      <c r="P241" s="269"/>
      <c r="Q241" s="269"/>
      <c r="R241" s="269"/>
      <c r="S241" s="269"/>
      <c r="T241" s="270"/>
      <c r="AT241" s="271" t="s">
        <v>178</v>
      </c>
      <c r="AU241" s="271" t="s">
        <v>80</v>
      </c>
      <c r="AV241" s="13" t="s">
        <v>80</v>
      </c>
      <c r="AW241" s="13" t="s">
        <v>35</v>
      </c>
      <c r="AX241" s="13" t="s">
        <v>71</v>
      </c>
      <c r="AY241" s="271" t="s">
        <v>158</v>
      </c>
    </row>
    <row r="242" spans="2:51" s="13" customFormat="1" ht="13.5">
      <c r="B242" s="261"/>
      <c r="C242" s="262"/>
      <c r="D242" s="248" t="s">
        <v>178</v>
      </c>
      <c r="E242" s="263" t="s">
        <v>21</v>
      </c>
      <c r="F242" s="264" t="s">
        <v>268</v>
      </c>
      <c r="G242" s="262"/>
      <c r="H242" s="265">
        <v>1.688</v>
      </c>
      <c r="I242" s="266"/>
      <c r="J242" s="262"/>
      <c r="K242" s="262"/>
      <c r="L242" s="267"/>
      <c r="M242" s="268"/>
      <c r="N242" s="269"/>
      <c r="O242" s="269"/>
      <c r="P242" s="269"/>
      <c r="Q242" s="269"/>
      <c r="R242" s="269"/>
      <c r="S242" s="269"/>
      <c r="T242" s="270"/>
      <c r="AT242" s="271" t="s">
        <v>178</v>
      </c>
      <c r="AU242" s="271" t="s">
        <v>80</v>
      </c>
      <c r="AV242" s="13" t="s">
        <v>80</v>
      </c>
      <c r="AW242" s="13" t="s">
        <v>35</v>
      </c>
      <c r="AX242" s="13" t="s">
        <v>71</v>
      </c>
      <c r="AY242" s="271" t="s">
        <v>158</v>
      </c>
    </row>
    <row r="243" spans="2:51" s="13" customFormat="1" ht="13.5">
      <c r="B243" s="261"/>
      <c r="C243" s="262"/>
      <c r="D243" s="248" t="s">
        <v>178</v>
      </c>
      <c r="E243" s="263" t="s">
        <v>21</v>
      </c>
      <c r="F243" s="264" t="s">
        <v>269</v>
      </c>
      <c r="G243" s="262"/>
      <c r="H243" s="265">
        <v>-5.355</v>
      </c>
      <c r="I243" s="266"/>
      <c r="J243" s="262"/>
      <c r="K243" s="262"/>
      <c r="L243" s="267"/>
      <c r="M243" s="268"/>
      <c r="N243" s="269"/>
      <c r="O243" s="269"/>
      <c r="P243" s="269"/>
      <c r="Q243" s="269"/>
      <c r="R243" s="269"/>
      <c r="S243" s="269"/>
      <c r="T243" s="270"/>
      <c r="AT243" s="271" t="s">
        <v>178</v>
      </c>
      <c r="AU243" s="271" t="s">
        <v>80</v>
      </c>
      <c r="AV243" s="13" t="s">
        <v>80</v>
      </c>
      <c r="AW243" s="13" t="s">
        <v>35</v>
      </c>
      <c r="AX243" s="13" t="s">
        <v>71</v>
      </c>
      <c r="AY243" s="271" t="s">
        <v>158</v>
      </c>
    </row>
    <row r="244" spans="2:51" s="13" customFormat="1" ht="13.5">
      <c r="B244" s="261"/>
      <c r="C244" s="262"/>
      <c r="D244" s="248" t="s">
        <v>178</v>
      </c>
      <c r="E244" s="263" t="s">
        <v>21</v>
      </c>
      <c r="F244" s="264" t="s">
        <v>231</v>
      </c>
      <c r="G244" s="262"/>
      <c r="H244" s="265">
        <v>-1.8</v>
      </c>
      <c r="I244" s="266"/>
      <c r="J244" s="262"/>
      <c r="K244" s="262"/>
      <c r="L244" s="267"/>
      <c r="M244" s="268"/>
      <c r="N244" s="269"/>
      <c r="O244" s="269"/>
      <c r="P244" s="269"/>
      <c r="Q244" s="269"/>
      <c r="R244" s="269"/>
      <c r="S244" s="269"/>
      <c r="T244" s="270"/>
      <c r="AT244" s="271" t="s">
        <v>178</v>
      </c>
      <c r="AU244" s="271" t="s">
        <v>80</v>
      </c>
      <c r="AV244" s="13" t="s">
        <v>80</v>
      </c>
      <c r="AW244" s="13" t="s">
        <v>35</v>
      </c>
      <c r="AX244" s="13" t="s">
        <v>71</v>
      </c>
      <c r="AY244" s="271" t="s">
        <v>158</v>
      </c>
    </row>
    <row r="245" spans="2:51" s="12" customFormat="1" ht="13.5">
      <c r="B245" s="251"/>
      <c r="C245" s="252"/>
      <c r="D245" s="248" t="s">
        <v>178</v>
      </c>
      <c r="E245" s="253" t="s">
        <v>21</v>
      </c>
      <c r="F245" s="254" t="s">
        <v>232</v>
      </c>
      <c r="G245" s="252"/>
      <c r="H245" s="253" t="s">
        <v>21</v>
      </c>
      <c r="I245" s="255"/>
      <c r="J245" s="252"/>
      <c r="K245" s="252"/>
      <c r="L245" s="256"/>
      <c r="M245" s="257"/>
      <c r="N245" s="258"/>
      <c r="O245" s="258"/>
      <c r="P245" s="258"/>
      <c r="Q245" s="258"/>
      <c r="R245" s="258"/>
      <c r="S245" s="258"/>
      <c r="T245" s="259"/>
      <c r="AT245" s="260" t="s">
        <v>178</v>
      </c>
      <c r="AU245" s="260" t="s">
        <v>80</v>
      </c>
      <c r="AV245" s="12" t="s">
        <v>78</v>
      </c>
      <c r="AW245" s="12" t="s">
        <v>35</v>
      </c>
      <c r="AX245" s="12" t="s">
        <v>71</v>
      </c>
      <c r="AY245" s="260" t="s">
        <v>158</v>
      </c>
    </row>
    <row r="246" spans="2:51" s="13" customFormat="1" ht="13.5">
      <c r="B246" s="261"/>
      <c r="C246" s="262"/>
      <c r="D246" s="248" t="s">
        <v>178</v>
      </c>
      <c r="E246" s="263" t="s">
        <v>21</v>
      </c>
      <c r="F246" s="264" t="s">
        <v>282</v>
      </c>
      <c r="G246" s="262"/>
      <c r="H246" s="265">
        <v>6.993</v>
      </c>
      <c r="I246" s="266"/>
      <c r="J246" s="262"/>
      <c r="K246" s="262"/>
      <c r="L246" s="267"/>
      <c r="M246" s="268"/>
      <c r="N246" s="269"/>
      <c r="O246" s="269"/>
      <c r="P246" s="269"/>
      <c r="Q246" s="269"/>
      <c r="R246" s="269"/>
      <c r="S246" s="269"/>
      <c r="T246" s="270"/>
      <c r="AT246" s="271" t="s">
        <v>178</v>
      </c>
      <c r="AU246" s="271" t="s">
        <v>80</v>
      </c>
      <c r="AV246" s="13" t="s">
        <v>80</v>
      </c>
      <c r="AW246" s="13" t="s">
        <v>35</v>
      </c>
      <c r="AX246" s="13" t="s">
        <v>71</v>
      </c>
      <c r="AY246" s="271" t="s">
        <v>158</v>
      </c>
    </row>
    <row r="247" spans="2:51" s="13" customFormat="1" ht="13.5">
      <c r="B247" s="261"/>
      <c r="C247" s="262"/>
      <c r="D247" s="248" t="s">
        <v>178</v>
      </c>
      <c r="E247" s="263" t="s">
        <v>21</v>
      </c>
      <c r="F247" s="264" t="s">
        <v>234</v>
      </c>
      <c r="G247" s="262"/>
      <c r="H247" s="265">
        <v>-1.4</v>
      </c>
      <c r="I247" s="266"/>
      <c r="J247" s="262"/>
      <c r="K247" s="262"/>
      <c r="L247" s="267"/>
      <c r="M247" s="268"/>
      <c r="N247" s="269"/>
      <c r="O247" s="269"/>
      <c r="P247" s="269"/>
      <c r="Q247" s="269"/>
      <c r="R247" s="269"/>
      <c r="S247" s="269"/>
      <c r="T247" s="270"/>
      <c r="AT247" s="271" t="s">
        <v>178</v>
      </c>
      <c r="AU247" s="271" t="s">
        <v>80</v>
      </c>
      <c r="AV247" s="13" t="s">
        <v>80</v>
      </c>
      <c r="AW247" s="13" t="s">
        <v>35</v>
      </c>
      <c r="AX247" s="13" t="s">
        <v>71</v>
      </c>
      <c r="AY247" s="271" t="s">
        <v>158</v>
      </c>
    </row>
    <row r="248" spans="2:51" s="12" customFormat="1" ht="13.5">
      <c r="B248" s="251"/>
      <c r="C248" s="252"/>
      <c r="D248" s="248" t="s">
        <v>178</v>
      </c>
      <c r="E248" s="253" t="s">
        <v>21</v>
      </c>
      <c r="F248" s="254" t="s">
        <v>283</v>
      </c>
      <c r="G248" s="252"/>
      <c r="H248" s="253" t="s">
        <v>21</v>
      </c>
      <c r="I248" s="255"/>
      <c r="J248" s="252"/>
      <c r="K248" s="252"/>
      <c r="L248" s="256"/>
      <c r="M248" s="257"/>
      <c r="N248" s="258"/>
      <c r="O248" s="258"/>
      <c r="P248" s="258"/>
      <c r="Q248" s="258"/>
      <c r="R248" s="258"/>
      <c r="S248" s="258"/>
      <c r="T248" s="259"/>
      <c r="AT248" s="260" t="s">
        <v>178</v>
      </c>
      <c r="AU248" s="260" t="s">
        <v>80</v>
      </c>
      <c r="AV248" s="12" t="s">
        <v>78</v>
      </c>
      <c r="AW248" s="12" t="s">
        <v>35</v>
      </c>
      <c r="AX248" s="12" t="s">
        <v>71</v>
      </c>
      <c r="AY248" s="260" t="s">
        <v>158</v>
      </c>
    </row>
    <row r="249" spans="2:51" s="13" customFormat="1" ht="13.5">
      <c r="B249" s="261"/>
      <c r="C249" s="262"/>
      <c r="D249" s="248" t="s">
        <v>178</v>
      </c>
      <c r="E249" s="263" t="s">
        <v>21</v>
      </c>
      <c r="F249" s="264" t="s">
        <v>284</v>
      </c>
      <c r="G249" s="262"/>
      <c r="H249" s="265">
        <v>47.086</v>
      </c>
      <c r="I249" s="266"/>
      <c r="J249" s="262"/>
      <c r="K249" s="262"/>
      <c r="L249" s="267"/>
      <c r="M249" s="268"/>
      <c r="N249" s="269"/>
      <c r="O249" s="269"/>
      <c r="P249" s="269"/>
      <c r="Q249" s="269"/>
      <c r="R249" s="269"/>
      <c r="S249" s="269"/>
      <c r="T249" s="270"/>
      <c r="AT249" s="271" t="s">
        <v>178</v>
      </c>
      <c r="AU249" s="271" t="s">
        <v>80</v>
      </c>
      <c r="AV249" s="13" t="s">
        <v>80</v>
      </c>
      <c r="AW249" s="13" t="s">
        <v>35</v>
      </c>
      <c r="AX249" s="13" t="s">
        <v>71</v>
      </c>
      <c r="AY249" s="271" t="s">
        <v>158</v>
      </c>
    </row>
    <row r="250" spans="2:51" s="13" customFormat="1" ht="13.5">
      <c r="B250" s="261"/>
      <c r="C250" s="262"/>
      <c r="D250" s="248" t="s">
        <v>178</v>
      </c>
      <c r="E250" s="263" t="s">
        <v>21</v>
      </c>
      <c r="F250" s="264" t="s">
        <v>285</v>
      </c>
      <c r="G250" s="262"/>
      <c r="H250" s="265">
        <v>-5.4</v>
      </c>
      <c r="I250" s="266"/>
      <c r="J250" s="262"/>
      <c r="K250" s="262"/>
      <c r="L250" s="267"/>
      <c r="M250" s="268"/>
      <c r="N250" s="269"/>
      <c r="O250" s="269"/>
      <c r="P250" s="269"/>
      <c r="Q250" s="269"/>
      <c r="R250" s="269"/>
      <c r="S250" s="269"/>
      <c r="T250" s="270"/>
      <c r="AT250" s="271" t="s">
        <v>178</v>
      </c>
      <c r="AU250" s="271" t="s">
        <v>80</v>
      </c>
      <c r="AV250" s="13" t="s">
        <v>80</v>
      </c>
      <c r="AW250" s="13" t="s">
        <v>35</v>
      </c>
      <c r="AX250" s="13" t="s">
        <v>71</v>
      </c>
      <c r="AY250" s="271" t="s">
        <v>158</v>
      </c>
    </row>
    <row r="251" spans="2:51" s="12" customFormat="1" ht="13.5">
      <c r="B251" s="251"/>
      <c r="C251" s="252"/>
      <c r="D251" s="248" t="s">
        <v>178</v>
      </c>
      <c r="E251" s="253" t="s">
        <v>21</v>
      </c>
      <c r="F251" s="254" t="s">
        <v>286</v>
      </c>
      <c r="G251" s="252"/>
      <c r="H251" s="253" t="s">
        <v>21</v>
      </c>
      <c r="I251" s="255"/>
      <c r="J251" s="252"/>
      <c r="K251" s="252"/>
      <c r="L251" s="256"/>
      <c r="M251" s="257"/>
      <c r="N251" s="258"/>
      <c r="O251" s="258"/>
      <c r="P251" s="258"/>
      <c r="Q251" s="258"/>
      <c r="R251" s="258"/>
      <c r="S251" s="258"/>
      <c r="T251" s="259"/>
      <c r="AT251" s="260" t="s">
        <v>178</v>
      </c>
      <c r="AU251" s="260" t="s">
        <v>80</v>
      </c>
      <c r="AV251" s="12" t="s">
        <v>78</v>
      </c>
      <c r="AW251" s="12" t="s">
        <v>35</v>
      </c>
      <c r="AX251" s="12" t="s">
        <v>71</v>
      </c>
      <c r="AY251" s="260" t="s">
        <v>158</v>
      </c>
    </row>
    <row r="252" spans="2:51" s="13" customFormat="1" ht="13.5">
      <c r="B252" s="261"/>
      <c r="C252" s="262"/>
      <c r="D252" s="248" t="s">
        <v>178</v>
      </c>
      <c r="E252" s="263" t="s">
        <v>21</v>
      </c>
      <c r="F252" s="264" t="s">
        <v>287</v>
      </c>
      <c r="G252" s="262"/>
      <c r="H252" s="265">
        <v>15.818</v>
      </c>
      <c r="I252" s="266"/>
      <c r="J252" s="262"/>
      <c r="K252" s="262"/>
      <c r="L252" s="267"/>
      <c r="M252" s="268"/>
      <c r="N252" s="269"/>
      <c r="O252" s="269"/>
      <c r="P252" s="269"/>
      <c r="Q252" s="269"/>
      <c r="R252" s="269"/>
      <c r="S252" s="269"/>
      <c r="T252" s="270"/>
      <c r="AT252" s="271" t="s">
        <v>178</v>
      </c>
      <c r="AU252" s="271" t="s">
        <v>80</v>
      </c>
      <c r="AV252" s="13" t="s">
        <v>80</v>
      </c>
      <c r="AW252" s="13" t="s">
        <v>35</v>
      </c>
      <c r="AX252" s="13" t="s">
        <v>71</v>
      </c>
      <c r="AY252" s="271" t="s">
        <v>158</v>
      </c>
    </row>
    <row r="253" spans="2:51" s="13" customFormat="1" ht="13.5">
      <c r="B253" s="261"/>
      <c r="C253" s="262"/>
      <c r="D253" s="248" t="s">
        <v>178</v>
      </c>
      <c r="E253" s="263" t="s">
        <v>21</v>
      </c>
      <c r="F253" s="264" t="s">
        <v>238</v>
      </c>
      <c r="G253" s="262"/>
      <c r="H253" s="265">
        <v>-1.2</v>
      </c>
      <c r="I253" s="266"/>
      <c r="J253" s="262"/>
      <c r="K253" s="262"/>
      <c r="L253" s="267"/>
      <c r="M253" s="268"/>
      <c r="N253" s="269"/>
      <c r="O253" s="269"/>
      <c r="P253" s="269"/>
      <c r="Q253" s="269"/>
      <c r="R253" s="269"/>
      <c r="S253" s="269"/>
      <c r="T253" s="270"/>
      <c r="AT253" s="271" t="s">
        <v>178</v>
      </c>
      <c r="AU253" s="271" t="s">
        <v>80</v>
      </c>
      <c r="AV253" s="13" t="s">
        <v>80</v>
      </c>
      <c r="AW253" s="13" t="s">
        <v>35</v>
      </c>
      <c r="AX253" s="13" t="s">
        <v>71</v>
      </c>
      <c r="AY253" s="271" t="s">
        <v>158</v>
      </c>
    </row>
    <row r="254" spans="2:51" s="12" customFormat="1" ht="13.5">
      <c r="B254" s="251"/>
      <c r="C254" s="252"/>
      <c r="D254" s="248" t="s">
        <v>178</v>
      </c>
      <c r="E254" s="253" t="s">
        <v>21</v>
      </c>
      <c r="F254" s="254" t="s">
        <v>235</v>
      </c>
      <c r="G254" s="252"/>
      <c r="H254" s="253" t="s">
        <v>21</v>
      </c>
      <c r="I254" s="255"/>
      <c r="J254" s="252"/>
      <c r="K254" s="252"/>
      <c r="L254" s="256"/>
      <c r="M254" s="257"/>
      <c r="N254" s="258"/>
      <c r="O254" s="258"/>
      <c r="P254" s="258"/>
      <c r="Q254" s="258"/>
      <c r="R254" s="258"/>
      <c r="S254" s="258"/>
      <c r="T254" s="259"/>
      <c r="AT254" s="260" t="s">
        <v>178</v>
      </c>
      <c r="AU254" s="260" t="s">
        <v>80</v>
      </c>
      <c r="AV254" s="12" t="s">
        <v>78</v>
      </c>
      <c r="AW254" s="12" t="s">
        <v>35</v>
      </c>
      <c r="AX254" s="12" t="s">
        <v>71</v>
      </c>
      <c r="AY254" s="260" t="s">
        <v>158</v>
      </c>
    </row>
    <row r="255" spans="2:51" s="13" customFormat="1" ht="13.5">
      <c r="B255" s="261"/>
      <c r="C255" s="262"/>
      <c r="D255" s="248" t="s">
        <v>178</v>
      </c>
      <c r="E255" s="263" t="s">
        <v>21</v>
      </c>
      <c r="F255" s="264" t="s">
        <v>288</v>
      </c>
      <c r="G255" s="262"/>
      <c r="H255" s="265">
        <v>22.644</v>
      </c>
      <c r="I255" s="266"/>
      <c r="J255" s="262"/>
      <c r="K255" s="262"/>
      <c r="L255" s="267"/>
      <c r="M255" s="268"/>
      <c r="N255" s="269"/>
      <c r="O255" s="269"/>
      <c r="P255" s="269"/>
      <c r="Q255" s="269"/>
      <c r="R255" s="269"/>
      <c r="S255" s="269"/>
      <c r="T255" s="270"/>
      <c r="AT255" s="271" t="s">
        <v>178</v>
      </c>
      <c r="AU255" s="271" t="s">
        <v>80</v>
      </c>
      <c r="AV255" s="13" t="s">
        <v>80</v>
      </c>
      <c r="AW255" s="13" t="s">
        <v>35</v>
      </c>
      <c r="AX255" s="13" t="s">
        <v>71</v>
      </c>
      <c r="AY255" s="271" t="s">
        <v>158</v>
      </c>
    </row>
    <row r="256" spans="2:51" s="13" customFormat="1" ht="13.5">
      <c r="B256" s="261"/>
      <c r="C256" s="262"/>
      <c r="D256" s="248" t="s">
        <v>178</v>
      </c>
      <c r="E256" s="263" t="s">
        <v>21</v>
      </c>
      <c r="F256" s="264" t="s">
        <v>237</v>
      </c>
      <c r="G256" s="262"/>
      <c r="H256" s="265">
        <v>-1.6</v>
      </c>
      <c r="I256" s="266"/>
      <c r="J256" s="262"/>
      <c r="K256" s="262"/>
      <c r="L256" s="267"/>
      <c r="M256" s="268"/>
      <c r="N256" s="269"/>
      <c r="O256" s="269"/>
      <c r="P256" s="269"/>
      <c r="Q256" s="269"/>
      <c r="R256" s="269"/>
      <c r="S256" s="269"/>
      <c r="T256" s="270"/>
      <c r="AT256" s="271" t="s">
        <v>178</v>
      </c>
      <c r="AU256" s="271" t="s">
        <v>80</v>
      </c>
      <c r="AV256" s="13" t="s">
        <v>80</v>
      </c>
      <c r="AW256" s="13" t="s">
        <v>35</v>
      </c>
      <c r="AX256" s="13" t="s">
        <v>71</v>
      </c>
      <c r="AY256" s="271" t="s">
        <v>158</v>
      </c>
    </row>
    <row r="257" spans="2:51" s="13" customFormat="1" ht="13.5">
      <c r="B257" s="261"/>
      <c r="C257" s="262"/>
      <c r="D257" s="248" t="s">
        <v>178</v>
      </c>
      <c r="E257" s="263" t="s">
        <v>21</v>
      </c>
      <c r="F257" s="264" t="s">
        <v>289</v>
      </c>
      <c r="G257" s="262"/>
      <c r="H257" s="265">
        <v>-2.4</v>
      </c>
      <c r="I257" s="266"/>
      <c r="J257" s="262"/>
      <c r="K257" s="262"/>
      <c r="L257" s="267"/>
      <c r="M257" s="268"/>
      <c r="N257" s="269"/>
      <c r="O257" s="269"/>
      <c r="P257" s="269"/>
      <c r="Q257" s="269"/>
      <c r="R257" s="269"/>
      <c r="S257" s="269"/>
      <c r="T257" s="270"/>
      <c r="AT257" s="271" t="s">
        <v>178</v>
      </c>
      <c r="AU257" s="271" t="s">
        <v>80</v>
      </c>
      <c r="AV257" s="13" t="s">
        <v>80</v>
      </c>
      <c r="AW257" s="13" t="s">
        <v>35</v>
      </c>
      <c r="AX257" s="13" t="s">
        <v>71</v>
      </c>
      <c r="AY257" s="271" t="s">
        <v>158</v>
      </c>
    </row>
    <row r="258" spans="2:51" s="12" customFormat="1" ht="13.5">
      <c r="B258" s="251"/>
      <c r="C258" s="252"/>
      <c r="D258" s="248" t="s">
        <v>178</v>
      </c>
      <c r="E258" s="253" t="s">
        <v>21</v>
      </c>
      <c r="F258" s="254" t="s">
        <v>239</v>
      </c>
      <c r="G258" s="252"/>
      <c r="H258" s="253" t="s">
        <v>21</v>
      </c>
      <c r="I258" s="255"/>
      <c r="J258" s="252"/>
      <c r="K258" s="252"/>
      <c r="L258" s="256"/>
      <c r="M258" s="257"/>
      <c r="N258" s="258"/>
      <c r="O258" s="258"/>
      <c r="P258" s="258"/>
      <c r="Q258" s="258"/>
      <c r="R258" s="258"/>
      <c r="S258" s="258"/>
      <c r="T258" s="259"/>
      <c r="AT258" s="260" t="s">
        <v>178</v>
      </c>
      <c r="AU258" s="260" t="s">
        <v>80</v>
      </c>
      <c r="AV258" s="12" t="s">
        <v>78</v>
      </c>
      <c r="AW258" s="12" t="s">
        <v>35</v>
      </c>
      <c r="AX258" s="12" t="s">
        <v>71</v>
      </c>
      <c r="AY258" s="260" t="s">
        <v>158</v>
      </c>
    </row>
    <row r="259" spans="2:51" s="13" customFormat="1" ht="13.5">
      <c r="B259" s="261"/>
      <c r="C259" s="262"/>
      <c r="D259" s="248" t="s">
        <v>178</v>
      </c>
      <c r="E259" s="263" t="s">
        <v>21</v>
      </c>
      <c r="F259" s="264" t="s">
        <v>290</v>
      </c>
      <c r="G259" s="262"/>
      <c r="H259" s="265">
        <v>12.987</v>
      </c>
      <c r="I259" s="266"/>
      <c r="J259" s="262"/>
      <c r="K259" s="262"/>
      <c r="L259" s="267"/>
      <c r="M259" s="268"/>
      <c r="N259" s="269"/>
      <c r="O259" s="269"/>
      <c r="P259" s="269"/>
      <c r="Q259" s="269"/>
      <c r="R259" s="269"/>
      <c r="S259" s="269"/>
      <c r="T259" s="270"/>
      <c r="AT259" s="271" t="s">
        <v>178</v>
      </c>
      <c r="AU259" s="271" t="s">
        <v>80</v>
      </c>
      <c r="AV259" s="13" t="s">
        <v>80</v>
      </c>
      <c r="AW259" s="13" t="s">
        <v>35</v>
      </c>
      <c r="AX259" s="13" t="s">
        <v>71</v>
      </c>
      <c r="AY259" s="271" t="s">
        <v>158</v>
      </c>
    </row>
    <row r="260" spans="2:51" s="13" customFormat="1" ht="13.5">
      <c r="B260" s="261"/>
      <c r="C260" s="262"/>
      <c r="D260" s="248" t="s">
        <v>178</v>
      </c>
      <c r="E260" s="263" t="s">
        <v>21</v>
      </c>
      <c r="F260" s="264" t="s">
        <v>238</v>
      </c>
      <c r="G260" s="262"/>
      <c r="H260" s="265">
        <v>-1.2</v>
      </c>
      <c r="I260" s="266"/>
      <c r="J260" s="262"/>
      <c r="K260" s="262"/>
      <c r="L260" s="267"/>
      <c r="M260" s="268"/>
      <c r="N260" s="269"/>
      <c r="O260" s="269"/>
      <c r="P260" s="269"/>
      <c r="Q260" s="269"/>
      <c r="R260" s="269"/>
      <c r="S260" s="269"/>
      <c r="T260" s="270"/>
      <c r="AT260" s="271" t="s">
        <v>178</v>
      </c>
      <c r="AU260" s="271" t="s">
        <v>80</v>
      </c>
      <c r="AV260" s="13" t="s">
        <v>80</v>
      </c>
      <c r="AW260" s="13" t="s">
        <v>35</v>
      </c>
      <c r="AX260" s="13" t="s">
        <v>71</v>
      </c>
      <c r="AY260" s="271" t="s">
        <v>158</v>
      </c>
    </row>
    <row r="261" spans="2:51" s="12" customFormat="1" ht="13.5">
      <c r="B261" s="251"/>
      <c r="C261" s="252"/>
      <c r="D261" s="248" t="s">
        <v>178</v>
      </c>
      <c r="E261" s="253" t="s">
        <v>21</v>
      </c>
      <c r="F261" s="254" t="s">
        <v>291</v>
      </c>
      <c r="G261" s="252"/>
      <c r="H261" s="253" t="s">
        <v>21</v>
      </c>
      <c r="I261" s="255"/>
      <c r="J261" s="252"/>
      <c r="K261" s="252"/>
      <c r="L261" s="256"/>
      <c r="M261" s="257"/>
      <c r="N261" s="258"/>
      <c r="O261" s="258"/>
      <c r="P261" s="258"/>
      <c r="Q261" s="258"/>
      <c r="R261" s="258"/>
      <c r="S261" s="258"/>
      <c r="T261" s="259"/>
      <c r="AT261" s="260" t="s">
        <v>178</v>
      </c>
      <c r="AU261" s="260" t="s">
        <v>80</v>
      </c>
      <c r="AV261" s="12" t="s">
        <v>78</v>
      </c>
      <c r="AW261" s="12" t="s">
        <v>35</v>
      </c>
      <c r="AX261" s="12" t="s">
        <v>71</v>
      </c>
      <c r="AY261" s="260" t="s">
        <v>158</v>
      </c>
    </row>
    <row r="262" spans="2:51" s="13" customFormat="1" ht="13.5">
      <c r="B262" s="261"/>
      <c r="C262" s="262"/>
      <c r="D262" s="248" t="s">
        <v>178</v>
      </c>
      <c r="E262" s="263" t="s">
        <v>21</v>
      </c>
      <c r="F262" s="264" t="s">
        <v>292</v>
      </c>
      <c r="G262" s="262"/>
      <c r="H262" s="265">
        <v>13.32</v>
      </c>
      <c r="I262" s="266"/>
      <c r="J262" s="262"/>
      <c r="K262" s="262"/>
      <c r="L262" s="267"/>
      <c r="M262" s="268"/>
      <c r="N262" s="269"/>
      <c r="O262" s="269"/>
      <c r="P262" s="269"/>
      <c r="Q262" s="269"/>
      <c r="R262" s="269"/>
      <c r="S262" s="269"/>
      <c r="T262" s="270"/>
      <c r="AT262" s="271" t="s">
        <v>178</v>
      </c>
      <c r="AU262" s="271" t="s">
        <v>80</v>
      </c>
      <c r="AV262" s="13" t="s">
        <v>80</v>
      </c>
      <c r="AW262" s="13" t="s">
        <v>35</v>
      </c>
      <c r="AX262" s="13" t="s">
        <v>71</v>
      </c>
      <c r="AY262" s="271" t="s">
        <v>158</v>
      </c>
    </row>
    <row r="263" spans="2:51" s="13" customFormat="1" ht="13.5">
      <c r="B263" s="261"/>
      <c r="C263" s="262"/>
      <c r="D263" s="248" t="s">
        <v>178</v>
      </c>
      <c r="E263" s="263" t="s">
        <v>21</v>
      </c>
      <c r="F263" s="264" t="s">
        <v>238</v>
      </c>
      <c r="G263" s="262"/>
      <c r="H263" s="265">
        <v>-1.2</v>
      </c>
      <c r="I263" s="266"/>
      <c r="J263" s="262"/>
      <c r="K263" s="262"/>
      <c r="L263" s="267"/>
      <c r="M263" s="268"/>
      <c r="N263" s="269"/>
      <c r="O263" s="269"/>
      <c r="P263" s="269"/>
      <c r="Q263" s="269"/>
      <c r="R263" s="269"/>
      <c r="S263" s="269"/>
      <c r="T263" s="270"/>
      <c r="AT263" s="271" t="s">
        <v>178</v>
      </c>
      <c r="AU263" s="271" t="s">
        <v>80</v>
      </c>
      <c r="AV263" s="13" t="s">
        <v>80</v>
      </c>
      <c r="AW263" s="13" t="s">
        <v>35</v>
      </c>
      <c r="AX263" s="13" t="s">
        <v>71</v>
      </c>
      <c r="AY263" s="271" t="s">
        <v>158</v>
      </c>
    </row>
    <row r="264" spans="2:51" s="12" customFormat="1" ht="13.5">
      <c r="B264" s="251"/>
      <c r="C264" s="252"/>
      <c r="D264" s="248" t="s">
        <v>178</v>
      </c>
      <c r="E264" s="253" t="s">
        <v>21</v>
      </c>
      <c r="F264" s="254" t="s">
        <v>293</v>
      </c>
      <c r="G264" s="252"/>
      <c r="H264" s="253" t="s">
        <v>21</v>
      </c>
      <c r="I264" s="255"/>
      <c r="J264" s="252"/>
      <c r="K264" s="252"/>
      <c r="L264" s="256"/>
      <c r="M264" s="257"/>
      <c r="N264" s="258"/>
      <c r="O264" s="258"/>
      <c r="P264" s="258"/>
      <c r="Q264" s="258"/>
      <c r="R264" s="258"/>
      <c r="S264" s="258"/>
      <c r="T264" s="259"/>
      <c r="AT264" s="260" t="s">
        <v>178</v>
      </c>
      <c r="AU264" s="260" t="s">
        <v>80</v>
      </c>
      <c r="AV264" s="12" t="s">
        <v>78</v>
      </c>
      <c r="AW264" s="12" t="s">
        <v>35</v>
      </c>
      <c r="AX264" s="12" t="s">
        <v>71</v>
      </c>
      <c r="AY264" s="260" t="s">
        <v>158</v>
      </c>
    </row>
    <row r="265" spans="2:51" s="13" customFormat="1" ht="13.5">
      <c r="B265" s="261"/>
      <c r="C265" s="262"/>
      <c r="D265" s="248" t="s">
        <v>178</v>
      </c>
      <c r="E265" s="263" t="s">
        <v>21</v>
      </c>
      <c r="F265" s="264" t="s">
        <v>294</v>
      </c>
      <c r="G265" s="262"/>
      <c r="H265" s="265">
        <v>46.387</v>
      </c>
      <c r="I265" s="266"/>
      <c r="J265" s="262"/>
      <c r="K265" s="262"/>
      <c r="L265" s="267"/>
      <c r="M265" s="268"/>
      <c r="N265" s="269"/>
      <c r="O265" s="269"/>
      <c r="P265" s="269"/>
      <c r="Q265" s="269"/>
      <c r="R265" s="269"/>
      <c r="S265" s="269"/>
      <c r="T265" s="270"/>
      <c r="AT265" s="271" t="s">
        <v>178</v>
      </c>
      <c r="AU265" s="271" t="s">
        <v>80</v>
      </c>
      <c r="AV265" s="13" t="s">
        <v>80</v>
      </c>
      <c r="AW265" s="13" t="s">
        <v>35</v>
      </c>
      <c r="AX265" s="13" t="s">
        <v>71</v>
      </c>
      <c r="AY265" s="271" t="s">
        <v>158</v>
      </c>
    </row>
    <row r="266" spans="2:51" s="13" customFormat="1" ht="13.5">
      <c r="B266" s="261"/>
      <c r="C266" s="262"/>
      <c r="D266" s="248" t="s">
        <v>178</v>
      </c>
      <c r="E266" s="263" t="s">
        <v>21</v>
      </c>
      <c r="F266" s="264" t="s">
        <v>268</v>
      </c>
      <c r="G266" s="262"/>
      <c r="H266" s="265">
        <v>1.688</v>
      </c>
      <c r="I266" s="266"/>
      <c r="J266" s="262"/>
      <c r="K266" s="262"/>
      <c r="L266" s="267"/>
      <c r="M266" s="268"/>
      <c r="N266" s="269"/>
      <c r="O266" s="269"/>
      <c r="P266" s="269"/>
      <c r="Q266" s="269"/>
      <c r="R266" s="269"/>
      <c r="S266" s="269"/>
      <c r="T266" s="270"/>
      <c r="AT266" s="271" t="s">
        <v>178</v>
      </c>
      <c r="AU266" s="271" t="s">
        <v>80</v>
      </c>
      <c r="AV266" s="13" t="s">
        <v>80</v>
      </c>
      <c r="AW266" s="13" t="s">
        <v>35</v>
      </c>
      <c r="AX266" s="13" t="s">
        <v>71</v>
      </c>
      <c r="AY266" s="271" t="s">
        <v>158</v>
      </c>
    </row>
    <row r="267" spans="2:51" s="13" customFormat="1" ht="13.5">
      <c r="B267" s="261"/>
      <c r="C267" s="262"/>
      <c r="D267" s="248" t="s">
        <v>178</v>
      </c>
      <c r="E267" s="263" t="s">
        <v>21</v>
      </c>
      <c r="F267" s="264" t="s">
        <v>269</v>
      </c>
      <c r="G267" s="262"/>
      <c r="H267" s="265">
        <v>-5.355</v>
      </c>
      <c r="I267" s="266"/>
      <c r="J267" s="262"/>
      <c r="K267" s="262"/>
      <c r="L267" s="267"/>
      <c r="M267" s="268"/>
      <c r="N267" s="269"/>
      <c r="O267" s="269"/>
      <c r="P267" s="269"/>
      <c r="Q267" s="269"/>
      <c r="R267" s="269"/>
      <c r="S267" s="269"/>
      <c r="T267" s="270"/>
      <c r="AT267" s="271" t="s">
        <v>178</v>
      </c>
      <c r="AU267" s="271" t="s">
        <v>80</v>
      </c>
      <c r="AV267" s="13" t="s">
        <v>80</v>
      </c>
      <c r="AW267" s="13" t="s">
        <v>35</v>
      </c>
      <c r="AX267" s="13" t="s">
        <v>71</v>
      </c>
      <c r="AY267" s="271" t="s">
        <v>158</v>
      </c>
    </row>
    <row r="268" spans="2:51" s="13" customFormat="1" ht="13.5">
      <c r="B268" s="261"/>
      <c r="C268" s="262"/>
      <c r="D268" s="248" t="s">
        <v>178</v>
      </c>
      <c r="E268" s="263" t="s">
        <v>21</v>
      </c>
      <c r="F268" s="264" t="s">
        <v>237</v>
      </c>
      <c r="G268" s="262"/>
      <c r="H268" s="265">
        <v>-1.6</v>
      </c>
      <c r="I268" s="266"/>
      <c r="J268" s="262"/>
      <c r="K268" s="262"/>
      <c r="L268" s="267"/>
      <c r="M268" s="268"/>
      <c r="N268" s="269"/>
      <c r="O268" s="269"/>
      <c r="P268" s="269"/>
      <c r="Q268" s="269"/>
      <c r="R268" s="269"/>
      <c r="S268" s="269"/>
      <c r="T268" s="270"/>
      <c r="AT268" s="271" t="s">
        <v>178</v>
      </c>
      <c r="AU268" s="271" t="s">
        <v>80</v>
      </c>
      <c r="AV268" s="13" t="s">
        <v>80</v>
      </c>
      <c r="AW268" s="13" t="s">
        <v>35</v>
      </c>
      <c r="AX268" s="13" t="s">
        <v>71</v>
      </c>
      <c r="AY268" s="271" t="s">
        <v>158</v>
      </c>
    </row>
    <row r="269" spans="2:51" s="12" customFormat="1" ht="13.5">
      <c r="B269" s="251"/>
      <c r="C269" s="252"/>
      <c r="D269" s="248" t="s">
        <v>178</v>
      </c>
      <c r="E269" s="253" t="s">
        <v>21</v>
      </c>
      <c r="F269" s="254" t="s">
        <v>186</v>
      </c>
      <c r="G269" s="252"/>
      <c r="H269" s="253" t="s">
        <v>21</v>
      </c>
      <c r="I269" s="255"/>
      <c r="J269" s="252"/>
      <c r="K269" s="252"/>
      <c r="L269" s="256"/>
      <c r="M269" s="257"/>
      <c r="N269" s="258"/>
      <c r="O269" s="258"/>
      <c r="P269" s="258"/>
      <c r="Q269" s="258"/>
      <c r="R269" s="258"/>
      <c r="S269" s="258"/>
      <c r="T269" s="259"/>
      <c r="AT269" s="260" t="s">
        <v>178</v>
      </c>
      <c r="AU269" s="260" t="s">
        <v>80</v>
      </c>
      <c r="AV269" s="12" t="s">
        <v>78</v>
      </c>
      <c r="AW269" s="12" t="s">
        <v>35</v>
      </c>
      <c r="AX269" s="12" t="s">
        <v>71</v>
      </c>
      <c r="AY269" s="260" t="s">
        <v>158</v>
      </c>
    </row>
    <row r="270" spans="2:51" s="13" customFormat="1" ht="13.5">
      <c r="B270" s="261"/>
      <c r="C270" s="262"/>
      <c r="D270" s="248" t="s">
        <v>178</v>
      </c>
      <c r="E270" s="263" t="s">
        <v>21</v>
      </c>
      <c r="F270" s="264" t="s">
        <v>295</v>
      </c>
      <c r="G270" s="262"/>
      <c r="H270" s="265">
        <v>63.37</v>
      </c>
      <c r="I270" s="266"/>
      <c r="J270" s="262"/>
      <c r="K270" s="262"/>
      <c r="L270" s="267"/>
      <c r="M270" s="268"/>
      <c r="N270" s="269"/>
      <c r="O270" s="269"/>
      <c r="P270" s="269"/>
      <c r="Q270" s="269"/>
      <c r="R270" s="269"/>
      <c r="S270" s="269"/>
      <c r="T270" s="270"/>
      <c r="AT270" s="271" t="s">
        <v>178</v>
      </c>
      <c r="AU270" s="271" t="s">
        <v>80</v>
      </c>
      <c r="AV270" s="13" t="s">
        <v>80</v>
      </c>
      <c r="AW270" s="13" t="s">
        <v>35</v>
      </c>
      <c r="AX270" s="13" t="s">
        <v>71</v>
      </c>
      <c r="AY270" s="271" t="s">
        <v>158</v>
      </c>
    </row>
    <row r="271" spans="2:51" s="13" customFormat="1" ht="13.5">
      <c r="B271" s="261"/>
      <c r="C271" s="262"/>
      <c r="D271" s="248" t="s">
        <v>178</v>
      </c>
      <c r="E271" s="263" t="s">
        <v>21</v>
      </c>
      <c r="F271" s="264" t="s">
        <v>268</v>
      </c>
      <c r="G271" s="262"/>
      <c r="H271" s="265">
        <v>1.688</v>
      </c>
      <c r="I271" s="266"/>
      <c r="J271" s="262"/>
      <c r="K271" s="262"/>
      <c r="L271" s="267"/>
      <c r="M271" s="268"/>
      <c r="N271" s="269"/>
      <c r="O271" s="269"/>
      <c r="P271" s="269"/>
      <c r="Q271" s="269"/>
      <c r="R271" s="269"/>
      <c r="S271" s="269"/>
      <c r="T271" s="270"/>
      <c r="AT271" s="271" t="s">
        <v>178</v>
      </c>
      <c r="AU271" s="271" t="s">
        <v>80</v>
      </c>
      <c r="AV271" s="13" t="s">
        <v>80</v>
      </c>
      <c r="AW271" s="13" t="s">
        <v>35</v>
      </c>
      <c r="AX271" s="13" t="s">
        <v>71</v>
      </c>
      <c r="AY271" s="271" t="s">
        <v>158</v>
      </c>
    </row>
    <row r="272" spans="2:51" s="13" customFormat="1" ht="13.5">
      <c r="B272" s="261"/>
      <c r="C272" s="262"/>
      <c r="D272" s="248" t="s">
        <v>178</v>
      </c>
      <c r="E272" s="263" t="s">
        <v>21</v>
      </c>
      <c r="F272" s="264" t="s">
        <v>269</v>
      </c>
      <c r="G272" s="262"/>
      <c r="H272" s="265">
        <v>-5.355</v>
      </c>
      <c r="I272" s="266"/>
      <c r="J272" s="262"/>
      <c r="K272" s="262"/>
      <c r="L272" s="267"/>
      <c r="M272" s="268"/>
      <c r="N272" s="269"/>
      <c r="O272" s="269"/>
      <c r="P272" s="269"/>
      <c r="Q272" s="269"/>
      <c r="R272" s="269"/>
      <c r="S272" s="269"/>
      <c r="T272" s="270"/>
      <c r="AT272" s="271" t="s">
        <v>178</v>
      </c>
      <c r="AU272" s="271" t="s">
        <v>80</v>
      </c>
      <c r="AV272" s="13" t="s">
        <v>80</v>
      </c>
      <c r="AW272" s="13" t="s">
        <v>35</v>
      </c>
      <c r="AX272" s="13" t="s">
        <v>71</v>
      </c>
      <c r="AY272" s="271" t="s">
        <v>158</v>
      </c>
    </row>
    <row r="273" spans="2:51" s="13" customFormat="1" ht="13.5">
      <c r="B273" s="261"/>
      <c r="C273" s="262"/>
      <c r="D273" s="248" t="s">
        <v>178</v>
      </c>
      <c r="E273" s="263" t="s">
        <v>21</v>
      </c>
      <c r="F273" s="264" t="s">
        <v>231</v>
      </c>
      <c r="G273" s="262"/>
      <c r="H273" s="265">
        <v>-1.8</v>
      </c>
      <c r="I273" s="266"/>
      <c r="J273" s="262"/>
      <c r="K273" s="262"/>
      <c r="L273" s="267"/>
      <c r="M273" s="268"/>
      <c r="N273" s="269"/>
      <c r="O273" s="269"/>
      <c r="P273" s="269"/>
      <c r="Q273" s="269"/>
      <c r="R273" s="269"/>
      <c r="S273" s="269"/>
      <c r="T273" s="270"/>
      <c r="AT273" s="271" t="s">
        <v>178</v>
      </c>
      <c r="AU273" s="271" t="s">
        <v>80</v>
      </c>
      <c r="AV273" s="13" t="s">
        <v>80</v>
      </c>
      <c r="AW273" s="13" t="s">
        <v>35</v>
      </c>
      <c r="AX273" s="13" t="s">
        <v>71</v>
      </c>
      <c r="AY273" s="271" t="s">
        <v>158</v>
      </c>
    </row>
    <row r="274" spans="2:51" s="13" customFormat="1" ht="13.5">
      <c r="B274" s="261"/>
      <c r="C274" s="262"/>
      <c r="D274" s="248" t="s">
        <v>178</v>
      </c>
      <c r="E274" s="263" t="s">
        <v>21</v>
      </c>
      <c r="F274" s="264" t="s">
        <v>237</v>
      </c>
      <c r="G274" s="262"/>
      <c r="H274" s="265">
        <v>-1.6</v>
      </c>
      <c r="I274" s="266"/>
      <c r="J274" s="262"/>
      <c r="K274" s="262"/>
      <c r="L274" s="267"/>
      <c r="M274" s="268"/>
      <c r="N274" s="269"/>
      <c r="O274" s="269"/>
      <c r="P274" s="269"/>
      <c r="Q274" s="269"/>
      <c r="R274" s="269"/>
      <c r="S274" s="269"/>
      <c r="T274" s="270"/>
      <c r="AT274" s="271" t="s">
        <v>178</v>
      </c>
      <c r="AU274" s="271" t="s">
        <v>80</v>
      </c>
      <c r="AV274" s="13" t="s">
        <v>80</v>
      </c>
      <c r="AW274" s="13" t="s">
        <v>35</v>
      </c>
      <c r="AX274" s="13" t="s">
        <v>71</v>
      </c>
      <c r="AY274" s="271" t="s">
        <v>158</v>
      </c>
    </row>
    <row r="275" spans="2:51" s="12" customFormat="1" ht="13.5">
      <c r="B275" s="251"/>
      <c r="C275" s="252"/>
      <c r="D275" s="248" t="s">
        <v>178</v>
      </c>
      <c r="E275" s="253" t="s">
        <v>21</v>
      </c>
      <c r="F275" s="254" t="s">
        <v>245</v>
      </c>
      <c r="G275" s="252"/>
      <c r="H275" s="253" t="s">
        <v>21</v>
      </c>
      <c r="I275" s="255"/>
      <c r="J275" s="252"/>
      <c r="K275" s="252"/>
      <c r="L275" s="256"/>
      <c r="M275" s="257"/>
      <c r="N275" s="258"/>
      <c r="O275" s="258"/>
      <c r="P275" s="258"/>
      <c r="Q275" s="258"/>
      <c r="R275" s="258"/>
      <c r="S275" s="258"/>
      <c r="T275" s="259"/>
      <c r="AT275" s="260" t="s">
        <v>178</v>
      </c>
      <c r="AU275" s="260" t="s">
        <v>80</v>
      </c>
      <c r="AV275" s="12" t="s">
        <v>78</v>
      </c>
      <c r="AW275" s="12" t="s">
        <v>35</v>
      </c>
      <c r="AX275" s="12" t="s">
        <v>71</v>
      </c>
      <c r="AY275" s="260" t="s">
        <v>158</v>
      </c>
    </row>
    <row r="276" spans="2:51" s="13" customFormat="1" ht="13.5">
      <c r="B276" s="261"/>
      <c r="C276" s="262"/>
      <c r="D276" s="248" t="s">
        <v>178</v>
      </c>
      <c r="E276" s="263" t="s">
        <v>21</v>
      </c>
      <c r="F276" s="264" t="s">
        <v>296</v>
      </c>
      <c r="G276" s="262"/>
      <c r="H276" s="265">
        <v>63.603</v>
      </c>
      <c r="I276" s="266"/>
      <c r="J276" s="262"/>
      <c r="K276" s="262"/>
      <c r="L276" s="267"/>
      <c r="M276" s="268"/>
      <c r="N276" s="269"/>
      <c r="O276" s="269"/>
      <c r="P276" s="269"/>
      <c r="Q276" s="269"/>
      <c r="R276" s="269"/>
      <c r="S276" s="269"/>
      <c r="T276" s="270"/>
      <c r="AT276" s="271" t="s">
        <v>178</v>
      </c>
      <c r="AU276" s="271" t="s">
        <v>80</v>
      </c>
      <c r="AV276" s="13" t="s">
        <v>80</v>
      </c>
      <c r="AW276" s="13" t="s">
        <v>35</v>
      </c>
      <c r="AX276" s="13" t="s">
        <v>71</v>
      </c>
      <c r="AY276" s="271" t="s">
        <v>158</v>
      </c>
    </row>
    <row r="277" spans="2:51" s="13" customFormat="1" ht="13.5">
      <c r="B277" s="261"/>
      <c r="C277" s="262"/>
      <c r="D277" s="248" t="s">
        <v>178</v>
      </c>
      <c r="E277" s="263" t="s">
        <v>21</v>
      </c>
      <c r="F277" s="264" t="s">
        <v>268</v>
      </c>
      <c r="G277" s="262"/>
      <c r="H277" s="265">
        <v>1.688</v>
      </c>
      <c r="I277" s="266"/>
      <c r="J277" s="262"/>
      <c r="K277" s="262"/>
      <c r="L277" s="267"/>
      <c r="M277" s="268"/>
      <c r="N277" s="269"/>
      <c r="O277" s="269"/>
      <c r="P277" s="269"/>
      <c r="Q277" s="269"/>
      <c r="R277" s="269"/>
      <c r="S277" s="269"/>
      <c r="T277" s="270"/>
      <c r="AT277" s="271" t="s">
        <v>178</v>
      </c>
      <c r="AU277" s="271" t="s">
        <v>80</v>
      </c>
      <c r="AV277" s="13" t="s">
        <v>80</v>
      </c>
      <c r="AW277" s="13" t="s">
        <v>35</v>
      </c>
      <c r="AX277" s="13" t="s">
        <v>71</v>
      </c>
      <c r="AY277" s="271" t="s">
        <v>158</v>
      </c>
    </row>
    <row r="278" spans="2:51" s="13" customFormat="1" ht="13.5">
      <c r="B278" s="261"/>
      <c r="C278" s="262"/>
      <c r="D278" s="248" t="s">
        <v>178</v>
      </c>
      <c r="E278" s="263" t="s">
        <v>21</v>
      </c>
      <c r="F278" s="264" t="s">
        <v>269</v>
      </c>
      <c r="G278" s="262"/>
      <c r="H278" s="265">
        <v>-5.355</v>
      </c>
      <c r="I278" s="266"/>
      <c r="J278" s="262"/>
      <c r="K278" s="262"/>
      <c r="L278" s="267"/>
      <c r="M278" s="268"/>
      <c r="N278" s="269"/>
      <c r="O278" s="269"/>
      <c r="P278" s="269"/>
      <c r="Q278" s="269"/>
      <c r="R278" s="269"/>
      <c r="S278" s="269"/>
      <c r="T278" s="270"/>
      <c r="AT278" s="271" t="s">
        <v>178</v>
      </c>
      <c r="AU278" s="271" t="s">
        <v>80</v>
      </c>
      <c r="AV278" s="13" t="s">
        <v>80</v>
      </c>
      <c r="AW278" s="13" t="s">
        <v>35</v>
      </c>
      <c r="AX278" s="13" t="s">
        <v>71</v>
      </c>
      <c r="AY278" s="271" t="s">
        <v>158</v>
      </c>
    </row>
    <row r="279" spans="2:51" s="13" customFormat="1" ht="13.5">
      <c r="B279" s="261"/>
      <c r="C279" s="262"/>
      <c r="D279" s="248" t="s">
        <v>178</v>
      </c>
      <c r="E279" s="263" t="s">
        <v>21</v>
      </c>
      <c r="F279" s="264" t="s">
        <v>231</v>
      </c>
      <c r="G279" s="262"/>
      <c r="H279" s="265">
        <v>-1.8</v>
      </c>
      <c r="I279" s="266"/>
      <c r="J279" s="262"/>
      <c r="K279" s="262"/>
      <c r="L279" s="267"/>
      <c r="M279" s="268"/>
      <c r="N279" s="269"/>
      <c r="O279" s="269"/>
      <c r="P279" s="269"/>
      <c r="Q279" s="269"/>
      <c r="R279" s="269"/>
      <c r="S279" s="269"/>
      <c r="T279" s="270"/>
      <c r="AT279" s="271" t="s">
        <v>178</v>
      </c>
      <c r="AU279" s="271" t="s">
        <v>80</v>
      </c>
      <c r="AV279" s="13" t="s">
        <v>80</v>
      </c>
      <c r="AW279" s="13" t="s">
        <v>35</v>
      </c>
      <c r="AX279" s="13" t="s">
        <v>71</v>
      </c>
      <c r="AY279" s="271" t="s">
        <v>158</v>
      </c>
    </row>
    <row r="280" spans="2:51" s="12" customFormat="1" ht="13.5">
      <c r="B280" s="251"/>
      <c r="C280" s="252"/>
      <c r="D280" s="248" t="s">
        <v>178</v>
      </c>
      <c r="E280" s="253" t="s">
        <v>21</v>
      </c>
      <c r="F280" s="254" t="s">
        <v>248</v>
      </c>
      <c r="G280" s="252"/>
      <c r="H280" s="253" t="s">
        <v>21</v>
      </c>
      <c r="I280" s="255"/>
      <c r="J280" s="252"/>
      <c r="K280" s="252"/>
      <c r="L280" s="256"/>
      <c r="M280" s="257"/>
      <c r="N280" s="258"/>
      <c r="O280" s="258"/>
      <c r="P280" s="258"/>
      <c r="Q280" s="258"/>
      <c r="R280" s="258"/>
      <c r="S280" s="258"/>
      <c r="T280" s="259"/>
      <c r="AT280" s="260" t="s">
        <v>178</v>
      </c>
      <c r="AU280" s="260" t="s">
        <v>80</v>
      </c>
      <c r="AV280" s="12" t="s">
        <v>78</v>
      </c>
      <c r="AW280" s="12" t="s">
        <v>35</v>
      </c>
      <c r="AX280" s="12" t="s">
        <v>71</v>
      </c>
      <c r="AY280" s="260" t="s">
        <v>158</v>
      </c>
    </row>
    <row r="281" spans="2:51" s="13" customFormat="1" ht="13.5">
      <c r="B281" s="261"/>
      <c r="C281" s="262"/>
      <c r="D281" s="248" t="s">
        <v>178</v>
      </c>
      <c r="E281" s="263" t="s">
        <v>21</v>
      </c>
      <c r="F281" s="264" t="s">
        <v>296</v>
      </c>
      <c r="G281" s="262"/>
      <c r="H281" s="265">
        <v>63.603</v>
      </c>
      <c r="I281" s="266"/>
      <c r="J281" s="262"/>
      <c r="K281" s="262"/>
      <c r="L281" s="267"/>
      <c r="M281" s="268"/>
      <c r="N281" s="269"/>
      <c r="O281" s="269"/>
      <c r="P281" s="269"/>
      <c r="Q281" s="269"/>
      <c r="R281" s="269"/>
      <c r="S281" s="269"/>
      <c r="T281" s="270"/>
      <c r="AT281" s="271" t="s">
        <v>178</v>
      </c>
      <c r="AU281" s="271" t="s">
        <v>80</v>
      </c>
      <c r="AV281" s="13" t="s">
        <v>80</v>
      </c>
      <c r="AW281" s="13" t="s">
        <v>35</v>
      </c>
      <c r="AX281" s="13" t="s">
        <v>71</v>
      </c>
      <c r="AY281" s="271" t="s">
        <v>158</v>
      </c>
    </row>
    <row r="282" spans="2:51" s="13" customFormat="1" ht="13.5">
      <c r="B282" s="261"/>
      <c r="C282" s="262"/>
      <c r="D282" s="248" t="s">
        <v>178</v>
      </c>
      <c r="E282" s="263" t="s">
        <v>21</v>
      </c>
      <c r="F282" s="264" t="s">
        <v>268</v>
      </c>
      <c r="G282" s="262"/>
      <c r="H282" s="265">
        <v>1.688</v>
      </c>
      <c r="I282" s="266"/>
      <c r="J282" s="262"/>
      <c r="K282" s="262"/>
      <c r="L282" s="267"/>
      <c r="M282" s="268"/>
      <c r="N282" s="269"/>
      <c r="O282" s="269"/>
      <c r="P282" s="269"/>
      <c r="Q282" s="269"/>
      <c r="R282" s="269"/>
      <c r="S282" s="269"/>
      <c r="T282" s="270"/>
      <c r="AT282" s="271" t="s">
        <v>178</v>
      </c>
      <c r="AU282" s="271" t="s">
        <v>80</v>
      </c>
      <c r="AV282" s="13" t="s">
        <v>80</v>
      </c>
      <c r="AW282" s="13" t="s">
        <v>35</v>
      </c>
      <c r="AX282" s="13" t="s">
        <v>71</v>
      </c>
      <c r="AY282" s="271" t="s">
        <v>158</v>
      </c>
    </row>
    <row r="283" spans="2:51" s="13" customFormat="1" ht="13.5">
      <c r="B283" s="261"/>
      <c r="C283" s="262"/>
      <c r="D283" s="248" t="s">
        <v>178</v>
      </c>
      <c r="E283" s="263" t="s">
        <v>21</v>
      </c>
      <c r="F283" s="264" t="s">
        <v>269</v>
      </c>
      <c r="G283" s="262"/>
      <c r="H283" s="265">
        <v>-5.355</v>
      </c>
      <c r="I283" s="266"/>
      <c r="J283" s="262"/>
      <c r="K283" s="262"/>
      <c r="L283" s="267"/>
      <c r="M283" s="268"/>
      <c r="N283" s="269"/>
      <c r="O283" s="269"/>
      <c r="P283" s="269"/>
      <c r="Q283" s="269"/>
      <c r="R283" s="269"/>
      <c r="S283" s="269"/>
      <c r="T283" s="270"/>
      <c r="AT283" s="271" t="s">
        <v>178</v>
      </c>
      <c r="AU283" s="271" t="s">
        <v>80</v>
      </c>
      <c r="AV283" s="13" t="s">
        <v>80</v>
      </c>
      <c r="AW283" s="13" t="s">
        <v>35</v>
      </c>
      <c r="AX283" s="13" t="s">
        <v>71</v>
      </c>
      <c r="AY283" s="271" t="s">
        <v>158</v>
      </c>
    </row>
    <row r="284" spans="2:51" s="13" customFormat="1" ht="13.5">
      <c r="B284" s="261"/>
      <c r="C284" s="262"/>
      <c r="D284" s="248" t="s">
        <v>178</v>
      </c>
      <c r="E284" s="263" t="s">
        <v>21</v>
      </c>
      <c r="F284" s="264" t="s">
        <v>231</v>
      </c>
      <c r="G284" s="262"/>
      <c r="H284" s="265">
        <v>-1.8</v>
      </c>
      <c r="I284" s="266"/>
      <c r="J284" s="262"/>
      <c r="K284" s="262"/>
      <c r="L284" s="267"/>
      <c r="M284" s="268"/>
      <c r="N284" s="269"/>
      <c r="O284" s="269"/>
      <c r="P284" s="269"/>
      <c r="Q284" s="269"/>
      <c r="R284" s="269"/>
      <c r="S284" s="269"/>
      <c r="T284" s="270"/>
      <c r="AT284" s="271" t="s">
        <v>178</v>
      </c>
      <c r="AU284" s="271" t="s">
        <v>80</v>
      </c>
      <c r="AV284" s="13" t="s">
        <v>80</v>
      </c>
      <c r="AW284" s="13" t="s">
        <v>35</v>
      </c>
      <c r="AX284" s="13" t="s">
        <v>71</v>
      </c>
      <c r="AY284" s="271" t="s">
        <v>158</v>
      </c>
    </row>
    <row r="285" spans="2:51" s="12" customFormat="1" ht="13.5">
      <c r="B285" s="251"/>
      <c r="C285" s="252"/>
      <c r="D285" s="248" t="s">
        <v>178</v>
      </c>
      <c r="E285" s="253" t="s">
        <v>21</v>
      </c>
      <c r="F285" s="254" t="s">
        <v>249</v>
      </c>
      <c r="G285" s="252"/>
      <c r="H285" s="253" t="s">
        <v>21</v>
      </c>
      <c r="I285" s="255"/>
      <c r="J285" s="252"/>
      <c r="K285" s="252"/>
      <c r="L285" s="256"/>
      <c r="M285" s="257"/>
      <c r="N285" s="258"/>
      <c r="O285" s="258"/>
      <c r="P285" s="258"/>
      <c r="Q285" s="258"/>
      <c r="R285" s="258"/>
      <c r="S285" s="258"/>
      <c r="T285" s="259"/>
      <c r="AT285" s="260" t="s">
        <v>178</v>
      </c>
      <c r="AU285" s="260" t="s">
        <v>80</v>
      </c>
      <c r="AV285" s="12" t="s">
        <v>78</v>
      </c>
      <c r="AW285" s="12" t="s">
        <v>35</v>
      </c>
      <c r="AX285" s="12" t="s">
        <v>71</v>
      </c>
      <c r="AY285" s="260" t="s">
        <v>158</v>
      </c>
    </row>
    <row r="286" spans="2:51" s="13" customFormat="1" ht="13.5">
      <c r="B286" s="261"/>
      <c r="C286" s="262"/>
      <c r="D286" s="248" t="s">
        <v>178</v>
      </c>
      <c r="E286" s="263" t="s">
        <v>21</v>
      </c>
      <c r="F286" s="264" t="s">
        <v>296</v>
      </c>
      <c r="G286" s="262"/>
      <c r="H286" s="265">
        <v>63.603</v>
      </c>
      <c r="I286" s="266"/>
      <c r="J286" s="262"/>
      <c r="K286" s="262"/>
      <c r="L286" s="267"/>
      <c r="M286" s="268"/>
      <c r="N286" s="269"/>
      <c r="O286" s="269"/>
      <c r="P286" s="269"/>
      <c r="Q286" s="269"/>
      <c r="R286" s="269"/>
      <c r="S286" s="269"/>
      <c r="T286" s="270"/>
      <c r="AT286" s="271" t="s">
        <v>178</v>
      </c>
      <c r="AU286" s="271" t="s">
        <v>80</v>
      </c>
      <c r="AV286" s="13" t="s">
        <v>80</v>
      </c>
      <c r="AW286" s="13" t="s">
        <v>35</v>
      </c>
      <c r="AX286" s="13" t="s">
        <v>71</v>
      </c>
      <c r="AY286" s="271" t="s">
        <v>158</v>
      </c>
    </row>
    <row r="287" spans="2:51" s="13" customFormat="1" ht="13.5">
      <c r="B287" s="261"/>
      <c r="C287" s="262"/>
      <c r="D287" s="248" t="s">
        <v>178</v>
      </c>
      <c r="E287" s="263" t="s">
        <v>21</v>
      </c>
      <c r="F287" s="264" t="s">
        <v>268</v>
      </c>
      <c r="G287" s="262"/>
      <c r="H287" s="265">
        <v>1.688</v>
      </c>
      <c r="I287" s="266"/>
      <c r="J287" s="262"/>
      <c r="K287" s="262"/>
      <c r="L287" s="267"/>
      <c r="M287" s="268"/>
      <c r="N287" s="269"/>
      <c r="O287" s="269"/>
      <c r="P287" s="269"/>
      <c r="Q287" s="269"/>
      <c r="R287" s="269"/>
      <c r="S287" s="269"/>
      <c r="T287" s="270"/>
      <c r="AT287" s="271" t="s">
        <v>178</v>
      </c>
      <c r="AU287" s="271" t="s">
        <v>80</v>
      </c>
      <c r="AV287" s="13" t="s">
        <v>80</v>
      </c>
      <c r="AW287" s="13" t="s">
        <v>35</v>
      </c>
      <c r="AX287" s="13" t="s">
        <v>71</v>
      </c>
      <c r="AY287" s="271" t="s">
        <v>158</v>
      </c>
    </row>
    <row r="288" spans="2:51" s="13" customFormat="1" ht="13.5">
      <c r="B288" s="261"/>
      <c r="C288" s="262"/>
      <c r="D288" s="248" t="s">
        <v>178</v>
      </c>
      <c r="E288" s="263" t="s">
        <v>21</v>
      </c>
      <c r="F288" s="264" t="s">
        <v>269</v>
      </c>
      <c r="G288" s="262"/>
      <c r="H288" s="265">
        <v>-5.355</v>
      </c>
      <c r="I288" s="266"/>
      <c r="J288" s="262"/>
      <c r="K288" s="262"/>
      <c r="L288" s="267"/>
      <c r="M288" s="268"/>
      <c r="N288" s="269"/>
      <c r="O288" s="269"/>
      <c r="P288" s="269"/>
      <c r="Q288" s="269"/>
      <c r="R288" s="269"/>
      <c r="S288" s="269"/>
      <c r="T288" s="270"/>
      <c r="AT288" s="271" t="s">
        <v>178</v>
      </c>
      <c r="AU288" s="271" t="s">
        <v>80</v>
      </c>
      <c r="AV288" s="13" t="s">
        <v>80</v>
      </c>
      <c r="AW288" s="13" t="s">
        <v>35</v>
      </c>
      <c r="AX288" s="13" t="s">
        <v>71</v>
      </c>
      <c r="AY288" s="271" t="s">
        <v>158</v>
      </c>
    </row>
    <row r="289" spans="2:51" s="13" customFormat="1" ht="13.5">
      <c r="B289" s="261"/>
      <c r="C289" s="262"/>
      <c r="D289" s="248" t="s">
        <v>178</v>
      </c>
      <c r="E289" s="263" t="s">
        <v>21</v>
      </c>
      <c r="F289" s="264" t="s">
        <v>231</v>
      </c>
      <c r="G289" s="262"/>
      <c r="H289" s="265">
        <v>-1.8</v>
      </c>
      <c r="I289" s="266"/>
      <c r="J289" s="262"/>
      <c r="K289" s="262"/>
      <c r="L289" s="267"/>
      <c r="M289" s="268"/>
      <c r="N289" s="269"/>
      <c r="O289" s="269"/>
      <c r="P289" s="269"/>
      <c r="Q289" s="269"/>
      <c r="R289" s="269"/>
      <c r="S289" s="269"/>
      <c r="T289" s="270"/>
      <c r="AT289" s="271" t="s">
        <v>178</v>
      </c>
      <c r="AU289" s="271" t="s">
        <v>80</v>
      </c>
      <c r="AV289" s="13" t="s">
        <v>80</v>
      </c>
      <c r="AW289" s="13" t="s">
        <v>35</v>
      </c>
      <c r="AX289" s="13" t="s">
        <v>71</v>
      </c>
      <c r="AY289" s="271" t="s">
        <v>158</v>
      </c>
    </row>
    <row r="290" spans="2:51" s="12" customFormat="1" ht="13.5">
      <c r="B290" s="251"/>
      <c r="C290" s="252"/>
      <c r="D290" s="248" t="s">
        <v>178</v>
      </c>
      <c r="E290" s="253" t="s">
        <v>21</v>
      </c>
      <c r="F290" s="254" t="s">
        <v>297</v>
      </c>
      <c r="G290" s="252"/>
      <c r="H290" s="253" t="s">
        <v>21</v>
      </c>
      <c r="I290" s="255"/>
      <c r="J290" s="252"/>
      <c r="K290" s="252"/>
      <c r="L290" s="256"/>
      <c r="M290" s="257"/>
      <c r="N290" s="258"/>
      <c r="O290" s="258"/>
      <c r="P290" s="258"/>
      <c r="Q290" s="258"/>
      <c r="R290" s="258"/>
      <c r="S290" s="258"/>
      <c r="T290" s="259"/>
      <c r="AT290" s="260" t="s">
        <v>178</v>
      </c>
      <c r="AU290" s="260" t="s">
        <v>80</v>
      </c>
      <c r="AV290" s="12" t="s">
        <v>78</v>
      </c>
      <c r="AW290" s="12" t="s">
        <v>35</v>
      </c>
      <c r="AX290" s="12" t="s">
        <v>71</v>
      </c>
      <c r="AY290" s="260" t="s">
        <v>158</v>
      </c>
    </row>
    <row r="291" spans="2:51" s="13" customFormat="1" ht="13.5">
      <c r="B291" s="261"/>
      <c r="C291" s="262"/>
      <c r="D291" s="248" t="s">
        <v>178</v>
      </c>
      <c r="E291" s="263" t="s">
        <v>21</v>
      </c>
      <c r="F291" s="264" t="s">
        <v>296</v>
      </c>
      <c r="G291" s="262"/>
      <c r="H291" s="265">
        <v>63.603</v>
      </c>
      <c r="I291" s="266"/>
      <c r="J291" s="262"/>
      <c r="K291" s="262"/>
      <c r="L291" s="267"/>
      <c r="M291" s="268"/>
      <c r="N291" s="269"/>
      <c r="O291" s="269"/>
      <c r="P291" s="269"/>
      <c r="Q291" s="269"/>
      <c r="R291" s="269"/>
      <c r="S291" s="269"/>
      <c r="T291" s="270"/>
      <c r="AT291" s="271" t="s">
        <v>178</v>
      </c>
      <c r="AU291" s="271" t="s">
        <v>80</v>
      </c>
      <c r="AV291" s="13" t="s">
        <v>80</v>
      </c>
      <c r="AW291" s="13" t="s">
        <v>35</v>
      </c>
      <c r="AX291" s="13" t="s">
        <v>71</v>
      </c>
      <c r="AY291" s="271" t="s">
        <v>158</v>
      </c>
    </row>
    <row r="292" spans="2:51" s="13" customFormat="1" ht="13.5">
      <c r="B292" s="261"/>
      <c r="C292" s="262"/>
      <c r="D292" s="248" t="s">
        <v>178</v>
      </c>
      <c r="E292" s="263" t="s">
        <v>21</v>
      </c>
      <c r="F292" s="264" t="s">
        <v>268</v>
      </c>
      <c r="G292" s="262"/>
      <c r="H292" s="265">
        <v>1.688</v>
      </c>
      <c r="I292" s="266"/>
      <c r="J292" s="262"/>
      <c r="K292" s="262"/>
      <c r="L292" s="267"/>
      <c r="M292" s="268"/>
      <c r="N292" s="269"/>
      <c r="O292" s="269"/>
      <c r="P292" s="269"/>
      <c r="Q292" s="269"/>
      <c r="R292" s="269"/>
      <c r="S292" s="269"/>
      <c r="T292" s="270"/>
      <c r="AT292" s="271" t="s">
        <v>178</v>
      </c>
      <c r="AU292" s="271" t="s">
        <v>80</v>
      </c>
      <c r="AV292" s="13" t="s">
        <v>80</v>
      </c>
      <c r="AW292" s="13" t="s">
        <v>35</v>
      </c>
      <c r="AX292" s="13" t="s">
        <v>71</v>
      </c>
      <c r="AY292" s="271" t="s">
        <v>158</v>
      </c>
    </row>
    <row r="293" spans="2:51" s="13" customFormat="1" ht="13.5">
      <c r="B293" s="261"/>
      <c r="C293" s="262"/>
      <c r="D293" s="248" t="s">
        <v>178</v>
      </c>
      <c r="E293" s="263" t="s">
        <v>21</v>
      </c>
      <c r="F293" s="264" t="s">
        <v>269</v>
      </c>
      <c r="G293" s="262"/>
      <c r="H293" s="265">
        <v>-5.355</v>
      </c>
      <c r="I293" s="266"/>
      <c r="J293" s="262"/>
      <c r="K293" s="262"/>
      <c r="L293" s="267"/>
      <c r="M293" s="268"/>
      <c r="N293" s="269"/>
      <c r="O293" s="269"/>
      <c r="P293" s="269"/>
      <c r="Q293" s="269"/>
      <c r="R293" s="269"/>
      <c r="S293" s="269"/>
      <c r="T293" s="270"/>
      <c r="AT293" s="271" t="s">
        <v>178</v>
      </c>
      <c r="AU293" s="271" t="s">
        <v>80</v>
      </c>
      <c r="AV293" s="13" t="s">
        <v>80</v>
      </c>
      <c r="AW293" s="13" t="s">
        <v>35</v>
      </c>
      <c r="AX293" s="13" t="s">
        <v>71</v>
      </c>
      <c r="AY293" s="271" t="s">
        <v>158</v>
      </c>
    </row>
    <row r="294" spans="2:51" s="13" customFormat="1" ht="13.5">
      <c r="B294" s="261"/>
      <c r="C294" s="262"/>
      <c r="D294" s="248" t="s">
        <v>178</v>
      </c>
      <c r="E294" s="263" t="s">
        <v>21</v>
      </c>
      <c r="F294" s="264" t="s">
        <v>231</v>
      </c>
      <c r="G294" s="262"/>
      <c r="H294" s="265">
        <v>-1.8</v>
      </c>
      <c r="I294" s="266"/>
      <c r="J294" s="262"/>
      <c r="K294" s="262"/>
      <c r="L294" s="267"/>
      <c r="M294" s="268"/>
      <c r="N294" s="269"/>
      <c r="O294" s="269"/>
      <c r="P294" s="269"/>
      <c r="Q294" s="269"/>
      <c r="R294" s="269"/>
      <c r="S294" s="269"/>
      <c r="T294" s="270"/>
      <c r="AT294" s="271" t="s">
        <v>178</v>
      </c>
      <c r="AU294" s="271" t="s">
        <v>80</v>
      </c>
      <c r="AV294" s="13" t="s">
        <v>80</v>
      </c>
      <c r="AW294" s="13" t="s">
        <v>35</v>
      </c>
      <c r="AX294" s="13" t="s">
        <v>71</v>
      </c>
      <c r="AY294" s="271" t="s">
        <v>158</v>
      </c>
    </row>
    <row r="295" spans="2:51" s="12" customFormat="1" ht="13.5">
      <c r="B295" s="251"/>
      <c r="C295" s="252"/>
      <c r="D295" s="248" t="s">
        <v>178</v>
      </c>
      <c r="E295" s="253" t="s">
        <v>21</v>
      </c>
      <c r="F295" s="254" t="s">
        <v>252</v>
      </c>
      <c r="G295" s="252"/>
      <c r="H295" s="253" t="s">
        <v>21</v>
      </c>
      <c r="I295" s="255"/>
      <c r="J295" s="252"/>
      <c r="K295" s="252"/>
      <c r="L295" s="256"/>
      <c r="M295" s="257"/>
      <c r="N295" s="258"/>
      <c r="O295" s="258"/>
      <c r="P295" s="258"/>
      <c r="Q295" s="258"/>
      <c r="R295" s="258"/>
      <c r="S295" s="258"/>
      <c r="T295" s="259"/>
      <c r="AT295" s="260" t="s">
        <v>178</v>
      </c>
      <c r="AU295" s="260" t="s">
        <v>80</v>
      </c>
      <c r="AV295" s="12" t="s">
        <v>78</v>
      </c>
      <c r="AW295" s="12" t="s">
        <v>35</v>
      </c>
      <c r="AX295" s="12" t="s">
        <v>71</v>
      </c>
      <c r="AY295" s="260" t="s">
        <v>158</v>
      </c>
    </row>
    <row r="296" spans="2:51" s="13" customFormat="1" ht="13.5">
      <c r="B296" s="261"/>
      <c r="C296" s="262"/>
      <c r="D296" s="248" t="s">
        <v>178</v>
      </c>
      <c r="E296" s="263" t="s">
        <v>21</v>
      </c>
      <c r="F296" s="264" t="s">
        <v>296</v>
      </c>
      <c r="G296" s="262"/>
      <c r="H296" s="265">
        <v>63.603</v>
      </c>
      <c r="I296" s="266"/>
      <c r="J296" s="262"/>
      <c r="K296" s="262"/>
      <c r="L296" s="267"/>
      <c r="M296" s="268"/>
      <c r="N296" s="269"/>
      <c r="O296" s="269"/>
      <c r="P296" s="269"/>
      <c r="Q296" s="269"/>
      <c r="R296" s="269"/>
      <c r="S296" s="269"/>
      <c r="T296" s="270"/>
      <c r="AT296" s="271" t="s">
        <v>178</v>
      </c>
      <c r="AU296" s="271" t="s">
        <v>80</v>
      </c>
      <c r="AV296" s="13" t="s">
        <v>80</v>
      </c>
      <c r="AW296" s="13" t="s">
        <v>35</v>
      </c>
      <c r="AX296" s="13" t="s">
        <v>71</v>
      </c>
      <c r="AY296" s="271" t="s">
        <v>158</v>
      </c>
    </row>
    <row r="297" spans="2:51" s="13" customFormat="1" ht="13.5">
      <c r="B297" s="261"/>
      <c r="C297" s="262"/>
      <c r="D297" s="248" t="s">
        <v>178</v>
      </c>
      <c r="E297" s="263" t="s">
        <v>21</v>
      </c>
      <c r="F297" s="264" t="s">
        <v>268</v>
      </c>
      <c r="G297" s="262"/>
      <c r="H297" s="265">
        <v>1.688</v>
      </c>
      <c r="I297" s="266"/>
      <c r="J297" s="262"/>
      <c r="K297" s="262"/>
      <c r="L297" s="267"/>
      <c r="M297" s="268"/>
      <c r="N297" s="269"/>
      <c r="O297" s="269"/>
      <c r="P297" s="269"/>
      <c r="Q297" s="269"/>
      <c r="R297" s="269"/>
      <c r="S297" s="269"/>
      <c r="T297" s="270"/>
      <c r="AT297" s="271" t="s">
        <v>178</v>
      </c>
      <c r="AU297" s="271" t="s">
        <v>80</v>
      </c>
      <c r="AV297" s="13" t="s">
        <v>80</v>
      </c>
      <c r="AW297" s="13" t="s">
        <v>35</v>
      </c>
      <c r="AX297" s="13" t="s">
        <v>71</v>
      </c>
      <c r="AY297" s="271" t="s">
        <v>158</v>
      </c>
    </row>
    <row r="298" spans="2:51" s="13" customFormat="1" ht="13.5">
      <c r="B298" s="261"/>
      <c r="C298" s="262"/>
      <c r="D298" s="248" t="s">
        <v>178</v>
      </c>
      <c r="E298" s="263" t="s">
        <v>21</v>
      </c>
      <c r="F298" s="264" t="s">
        <v>269</v>
      </c>
      <c r="G298" s="262"/>
      <c r="H298" s="265">
        <v>-5.355</v>
      </c>
      <c r="I298" s="266"/>
      <c r="J298" s="262"/>
      <c r="K298" s="262"/>
      <c r="L298" s="267"/>
      <c r="M298" s="268"/>
      <c r="N298" s="269"/>
      <c r="O298" s="269"/>
      <c r="P298" s="269"/>
      <c r="Q298" s="269"/>
      <c r="R298" s="269"/>
      <c r="S298" s="269"/>
      <c r="T298" s="270"/>
      <c r="AT298" s="271" t="s">
        <v>178</v>
      </c>
      <c r="AU298" s="271" t="s">
        <v>80</v>
      </c>
      <c r="AV298" s="13" t="s">
        <v>80</v>
      </c>
      <c r="AW298" s="13" t="s">
        <v>35</v>
      </c>
      <c r="AX298" s="13" t="s">
        <v>71</v>
      </c>
      <c r="AY298" s="271" t="s">
        <v>158</v>
      </c>
    </row>
    <row r="299" spans="2:51" s="13" customFormat="1" ht="13.5">
      <c r="B299" s="261"/>
      <c r="C299" s="262"/>
      <c r="D299" s="248" t="s">
        <v>178</v>
      </c>
      <c r="E299" s="263" t="s">
        <v>21</v>
      </c>
      <c r="F299" s="264" t="s">
        <v>231</v>
      </c>
      <c r="G299" s="262"/>
      <c r="H299" s="265">
        <v>-1.8</v>
      </c>
      <c r="I299" s="266"/>
      <c r="J299" s="262"/>
      <c r="K299" s="262"/>
      <c r="L299" s="267"/>
      <c r="M299" s="268"/>
      <c r="N299" s="269"/>
      <c r="O299" s="269"/>
      <c r="P299" s="269"/>
      <c r="Q299" s="269"/>
      <c r="R299" s="269"/>
      <c r="S299" s="269"/>
      <c r="T299" s="270"/>
      <c r="AT299" s="271" t="s">
        <v>178</v>
      </c>
      <c r="AU299" s="271" t="s">
        <v>80</v>
      </c>
      <c r="AV299" s="13" t="s">
        <v>80</v>
      </c>
      <c r="AW299" s="13" t="s">
        <v>35</v>
      </c>
      <c r="AX299" s="13" t="s">
        <v>71</v>
      </c>
      <c r="AY299" s="271" t="s">
        <v>158</v>
      </c>
    </row>
    <row r="300" spans="2:51" s="12" customFormat="1" ht="13.5">
      <c r="B300" s="251"/>
      <c r="C300" s="252"/>
      <c r="D300" s="248" t="s">
        <v>178</v>
      </c>
      <c r="E300" s="253" t="s">
        <v>21</v>
      </c>
      <c r="F300" s="254" t="s">
        <v>188</v>
      </c>
      <c r="G300" s="252"/>
      <c r="H300" s="253" t="s">
        <v>21</v>
      </c>
      <c r="I300" s="255"/>
      <c r="J300" s="252"/>
      <c r="K300" s="252"/>
      <c r="L300" s="256"/>
      <c r="M300" s="257"/>
      <c r="N300" s="258"/>
      <c r="O300" s="258"/>
      <c r="P300" s="258"/>
      <c r="Q300" s="258"/>
      <c r="R300" s="258"/>
      <c r="S300" s="258"/>
      <c r="T300" s="259"/>
      <c r="AT300" s="260" t="s">
        <v>178</v>
      </c>
      <c r="AU300" s="260" t="s">
        <v>80</v>
      </c>
      <c r="AV300" s="12" t="s">
        <v>78</v>
      </c>
      <c r="AW300" s="12" t="s">
        <v>35</v>
      </c>
      <c r="AX300" s="12" t="s">
        <v>71</v>
      </c>
      <c r="AY300" s="260" t="s">
        <v>158</v>
      </c>
    </row>
    <row r="301" spans="2:51" s="13" customFormat="1" ht="13.5">
      <c r="B301" s="261"/>
      <c r="C301" s="262"/>
      <c r="D301" s="248" t="s">
        <v>178</v>
      </c>
      <c r="E301" s="263" t="s">
        <v>21</v>
      </c>
      <c r="F301" s="264" t="s">
        <v>296</v>
      </c>
      <c r="G301" s="262"/>
      <c r="H301" s="265">
        <v>63.603</v>
      </c>
      <c r="I301" s="266"/>
      <c r="J301" s="262"/>
      <c r="K301" s="262"/>
      <c r="L301" s="267"/>
      <c r="M301" s="268"/>
      <c r="N301" s="269"/>
      <c r="O301" s="269"/>
      <c r="P301" s="269"/>
      <c r="Q301" s="269"/>
      <c r="R301" s="269"/>
      <c r="S301" s="269"/>
      <c r="T301" s="270"/>
      <c r="AT301" s="271" t="s">
        <v>178</v>
      </c>
      <c r="AU301" s="271" t="s">
        <v>80</v>
      </c>
      <c r="AV301" s="13" t="s">
        <v>80</v>
      </c>
      <c r="AW301" s="13" t="s">
        <v>35</v>
      </c>
      <c r="AX301" s="13" t="s">
        <v>71</v>
      </c>
      <c r="AY301" s="271" t="s">
        <v>158</v>
      </c>
    </row>
    <row r="302" spans="2:51" s="13" customFormat="1" ht="13.5">
      <c r="B302" s="261"/>
      <c r="C302" s="262"/>
      <c r="D302" s="248" t="s">
        <v>178</v>
      </c>
      <c r="E302" s="263" t="s">
        <v>21</v>
      </c>
      <c r="F302" s="264" t="s">
        <v>268</v>
      </c>
      <c r="G302" s="262"/>
      <c r="H302" s="265">
        <v>1.688</v>
      </c>
      <c r="I302" s="266"/>
      <c r="J302" s="262"/>
      <c r="K302" s="262"/>
      <c r="L302" s="267"/>
      <c r="M302" s="268"/>
      <c r="N302" s="269"/>
      <c r="O302" s="269"/>
      <c r="P302" s="269"/>
      <c r="Q302" s="269"/>
      <c r="R302" s="269"/>
      <c r="S302" s="269"/>
      <c r="T302" s="270"/>
      <c r="AT302" s="271" t="s">
        <v>178</v>
      </c>
      <c r="AU302" s="271" t="s">
        <v>80</v>
      </c>
      <c r="AV302" s="13" t="s">
        <v>80</v>
      </c>
      <c r="AW302" s="13" t="s">
        <v>35</v>
      </c>
      <c r="AX302" s="13" t="s">
        <v>71</v>
      </c>
      <c r="AY302" s="271" t="s">
        <v>158</v>
      </c>
    </row>
    <row r="303" spans="2:51" s="13" customFormat="1" ht="13.5">
      <c r="B303" s="261"/>
      <c r="C303" s="262"/>
      <c r="D303" s="248" t="s">
        <v>178</v>
      </c>
      <c r="E303" s="263" t="s">
        <v>21</v>
      </c>
      <c r="F303" s="264" t="s">
        <v>269</v>
      </c>
      <c r="G303" s="262"/>
      <c r="H303" s="265">
        <v>-5.355</v>
      </c>
      <c r="I303" s="266"/>
      <c r="J303" s="262"/>
      <c r="K303" s="262"/>
      <c r="L303" s="267"/>
      <c r="M303" s="268"/>
      <c r="N303" s="269"/>
      <c r="O303" s="269"/>
      <c r="P303" s="269"/>
      <c r="Q303" s="269"/>
      <c r="R303" s="269"/>
      <c r="S303" s="269"/>
      <c r="T303" s="270"/>
      <c r="AT303" s="271" t="s">
        <v>178</v>
      </c>
      <c r="AU303" s="271" t="s">
        <v>80</v>
      </c>
      <c r="AV303" s="13" t="s">
        <v>80</v>
      </c>
      <c r="AW303" s="13" t="s">
        <v>35</v>
      </c>
      <c r="AX303" s="13" t="s">
        <v>71</v>
      </c>
      <c r="AY303" s="271" t="s">
        <v>158</v>
      </c>
    </row>
    <row r="304" spans="2:51" s="13" customFormat="1" ht="13.5">
      <c r="B304" s="261"/>
      <c r="C304" s="262"/>
      <c r="D304" s="248" t="s">
        <v>178</v>
      </c>
      <c r="E304" s="263" t="s">
        <v>21</v>
      </c>
      <c r="F304" s="264" t="s">
        <v>231</v>
      </c>
      <c r="G304" s="262"/>
      <c r="H304" s="265">
        <v>-1.8</v>
      </c>
      <c r="I304" s="266"/>
      <c r="J304" s="262"/>
      <c r="K304" s="262"/>
      <c r="L304" s="267"/>
      <c r="M304" s="268"/>
      <c r="N304" s="269"/>
      <c r="O304" s="269"/>
      <c r="P304" s="269"/>
      <c r="Q304" s="269"/>
      <c r="R304" s="269"/>
      <c r="S304" s="269"/>
      <c r="T304" s="270"/>
      <c r="AT304" s="271" t="s">
        <v>178</v>
      </c>
      <c r="AU304" s="271" t="s">
        <v>80</v>
      </c>
      <c r="AV304" s="13" t="s">
        <v>80</v>
      </c>
      <c r="AW304" s="13" t="s">
        <v>35</v>
      </c>
      <c r="AX304" s="13" t="s">
        <v>71</v>
      </c>
      <c r="AY304" s="271" t="s">
        <v>158</v>
      </c>
    </row>
    <row r="305" spans="2:51" s="12" customFormat="1" ht="13.5">
      <c r="B305" s="251"/>
      <c r="C305" s="252"/>
      <c r="D305" s="248" t="s">
        <v>178</v>
      </c>
      <c r="E305" s="253" t="s">
        <v>21</v>
      </c>
      <c r="F305" s="254" t="s">
        <v>298</v>
      </c>
      <c r="G305" s="252"/>
      <c r="H305" s="253" t="s">
        <v>21</v>
      </c>
      <c r="I305" s="255"/>
      <c r="J305" s="252"/>
      <c r="K305" s="252"/>
      <c r="L305" s="256"/>
      <c r="M305" s="257"/>
      <c r="N305" s="258"/>
      <c r="O305" s="258"/>
      <c r="P305" s="258"/>
      <c r="Q305" s="258"/>
      <c r="R305" s="258"/>
      <c r="S305" s="258"/>
      <c r="T305" s="259"/>
      <c r="AT305" s="260" t="s">
        <v>178</v>
      </c>
      <c r="AU305" s="260" t="s">
        <v>80</v>
      </c>
      <c r="AV305" s="12" t="s">
        <v>78</v>
      </c>
      <c r="AW305" s="12" t="s">
        <v>35</v>
      </c>
      <c r="AX305" s="12" t="s">
        <v>71</v>
      </c>
      <c r="AY305" s="260" t="s">
        <v>158</v>
      </c>
    </row>
    <row r="306" spans="2:51" s="13" customFormat="1" ht="13.5">
      <c r="B306" s="261"/>
      <c r="C306" s="262"/>
      <c r="D306" s="248" t="s">
        <v>178</v>
      </c>
      <c r="E306" s="263" t="s">
        <v>21</v>
      </c>
      <c r="F306" s="264" t="s">
        <v>299</v>
      </c>
      <c r="G306" s="262"/>
      <c r="H306" s="265">
        <v>93.573</v>
      </c>
      <c r="I306" s="266"/>
      <c r="J306" s="262"/>
      <c r="K306" s="262"/>
      <c r="L306" s="267"/>
      <c r="M306" s="268"/>
      <c r="N306" s="269"/>
      <c r="O306" s="269"/>
      <c r="P306" s="269"/>
      <c r="Q306" s="269"/>
      <c r="R306" s="269"/>
      <c r="S306" s="269"/>
      <c r="T306" s="270"/>
      <c r="AT306" s="271" t="s">
        <v>178</v>
      </c>
      <c r="AU306" s="271" t="s">
        <v>80</v>
      </c>
      <c r="AV306" s="13" t="s">
        <v>80</v>
      </c>
      <c r="AW306" s="13" t="s">
        <v>35</v>
      </c>
      <c r="AX306" s="13" t="s">
        <v>71</v>
      </c>
      <c r="AY306" s="271" t="s">
        <v>158</v>
      </c>
    </row>
    <row r="307" spans="2:51" s="13" customFormat="1" ht="13.5">
      <c r="B307" s="261"/>
      <c r="C307" s="262"/>
      <c r="D307" s="248" t="s">
        <v>178</v>
      </c>
      <c r="E307" s="263" t="s">
        <v>21</v>
      </c>
      <c r="F307" s="264" t="s">
        <v>264</v>
      </c>
      <c r="G307" s="262"/>
      <c r="H307" s="265">
        <v>3.375</v>
      </c>
      <c r="I307" s="266"/>
      <c r="J307" s="262"/>
      <c r="K307" s="262"/>
      <c r="L307" s="267"/>
      <c r="M307" s="268"/>
      <c r="N307" s="269"/>
      <c r="O307" s="269"/>
      <c r="P307" s="269"/>
      <c r="Q307" s="269"/>
      <c r="R307" s="269"/>
      <c r="S307" s="269"/>
      <c r="T307" s="270"/>
      <c r="AT307" s="271" t="s">
        <v>178</v>
      </c>
      <c r="AU307" s="271" t="s">
        <v>80</v>
      </c>
      <c r="AV307" s="13" t="s">
        <v>80</v>
      </c>
      <c r="AW307" s="13" t="s">
        <v>35</v>
      </c>
      <c r="AX307" s="13" t="s">
        <v>71</v>
      </c>
      <c r="AY307" s="271" t="s">
        <v>158</v>
      </c>
    </row>
    <row r="308" spans="2:51" s="13" customFormat="1" ht="13.5">
      <c r="B308" s="261"/>
      <c r="C308" s="262"/>
      <c r="D308" s="248" t="s">
        <v>178</v>
      </c>
      <c r="E308" s="263" t="s">
        <v>21</v>
      </c>
      <c r="F308" s="264" t="s">
        <v>265</v>
      </c>
      <c r="G308" s="262"/>
      <c r="H308" s="265">
        <v>-10.71</v>
      </c>
      <c r="I308" s="266"/>
      <c r="J308" s="262"/>
      <c r="K308" s="262"/>
      <c r="L308" s="267"/>
      <c r="M308" s="268"/>
      <c r="N308" s="269"/>
      <c r="O308" s="269"/>
      <c r="P308" s="269"/>
      <c r="Q308" s="269"/>
      <c r="R308" s="269"/>
      <c r="S308" s="269"/>
      <c r="T308" s="270"/>
      <c r="AT308" s="271" t="s">
        <v>178</v>
      </c>
      <c r="AU308" s="271" t="s">
        <v>80</v>
      </c>
      <c r="AV308" s="13" t="s">
        <v>80</v>
      </c>
      <c r="AW308" s="13" t="s">
        <v>35</v>
      </c>
      <c r="AX308" s="13" t="s">
        <v>71</v>
      </c>
      <c r="AY308" s="271" t="s">
        <v>158</v>
      </c>
    </row>
    <row r="309" spans="2:51" s="13" customFormat="1" ht="13.5">
      <c r="B309" s="261"/>
      <c r="C309" s="262"/>
      <c r="D309" s="248" t="s">
        <v>178</v>
      </c>
      <c r="E309" s="263" t="s">
        <v>21</v>
      </c>
      <c r="F309" s="264" t="s">
        <v>231</v>
      </c>
      <c r="G309" s="262"/>
      <c r="H309" s="265">
        <v>-1.8</v>
      </c>
      <c r="I309" s="266"/>
      <c r="J309" s="262"/>
      <c r="K309" s="262"/>
      <c r="L309" s="267"/>
      <c r="M309" s="268"/>
      <c r="N309" s="269"/>
      <c r="O309" s="269"/>
      <c r="P309" s="269"/>
      <c r="Q309" s="269"/>
      <c r="R309" s="269"/>
      <c r="S309" s="269"/>
      <c r="T309" s="270"/>
      <c r="AT309" s="271" t="s">
        <v>178</v>
      </c>
      <c r="AU309" s="271" t="s">
        <v>80</v>
      </c>
      <c r="AV309" s="13" t="s">
        <v>80</v>
      </c>
      <c r="AW309" s="13" t="s">
        <v>35</v>
      </c>
      <c r="AX309" s="13" t="s">
        <v>71</v>
      </c>
      <c r="AY309" s="271" t="s">
        <v>158</v>
      </c>
    </row>
    <row r="310" spans="2:51" s="15" customFormat="1" ht="13.5">
      <c r="B310" s="283"/>
      <c r="C310" s="284"/>
      <c r="D310" s="248" t="s">
        <v>178</v>
      </c>
      <c r="E310" s="285" t="s">
        <v>21</v>
      </c>
      <c r="F310" s="286" t="s">
        <v>300</v>
      </c>
      <c r="G310" s="284"/>
      <c r="H310" s="287">
        <v>1279.458</v>
      </c>
      <c r="I310" s="288"/>
      <c r="J310" s="284"/>
      <c r="K310" s="284"/>
      <c r="L310" s="289"/>
      <c r="M310" s="290"/>
      <c r="N310" s="291"/>
      <c r="O310" s="291"/>
      <c r="P310" s="291"/>
      <c r="Q310" s="291"/>
      <c r="R310" s="291"/>
      <c r="S310" s="291"/>
      <c r="T310" s="292"/>
      <c r="AT310" s="293" t="s">
        <v>178</v>
      </c>
      <c r="AU310" s="293" t="s">
        <v>80</v>
      </c>
      <c r="AV310" s="15" t="s">
        <v>159</v>
      </c>
      <c r="AW310" s="15" t="s">
        <v>35</v>
      </c>
      <c r="AX310" s="15" t="s">
        <v>71</v>
      </c>
      <c r="AY310" s="293" t="s">
        <v>158</v>
      </c>
    </row>
    <row r="311" spans="2:51" s="12" customFormat="1" ht="13.5">
      <c r="B311" s="251"/>
      <c r="C311" s="252"/>
      <c r="D311" s="248" t="s">
        <v>178</v>
      </c>
      <c r="E311" s="253" t="s">
        <v>21</v>
      </c>
      <c r="F311" s="254" t="s">
        <v>301</v>
      </c>
      <c r="G311" s="252"/>
      <c r="H311" s="253" t="s">
        <v>21</v>
      </c>
      <c r="I311" s="255"/>
      <c r="J311" s="252"/>
      <c r="K311" s="252"/>
      <c r="L311" s="256"/>
      <c r="M311" s="257"/>
      <c r="N311" s="258"/>
      <c r="O311" s="258"/>
      <c r="P311" s="258"/>
      <c r="Q311" s="258"/>
      <c r="R311" s="258"/>
      <c r="S311" s="258"/>
      <c r="T311" s="259"/>
      <c r="AT311" s="260" t="s">
        <v>178</v>
      </c>
      <c r="AU311" s="260" t="s">
        <v>80</v>
      </c>
      <c r="AV311" s="12" t="s">
        <v>78</v>
      </c>
      <c r="AW311" s="12" t="s">
        <v>35</v>
      </c>
      <c r="AX311" s="12" t="s">
        <v>71</v>
      </c>
      <c r="AY311" s="260" t="s">
        <v>158</v>
      </c>
    </row>
    <row r="312" spans="2:51" s="13" customFormat="1" ht="13.5">
      <c r="B312" s="261"/>
      <c r="C312" s="262"/>
      <c r="D312" s="248" t="s">
        <v>178</v>
      </c>
      <c r="E312" s="263" t="s">
        <v>21</v>
      </c>
      <c r="F312" s="264" t="s">
        <v>302</v>
      </c>
      <c r="G312" s="262"/>
      <c r="H312" s="265">
        <v>-256.314</v>
      </c>
      <c r="I312" s="266"/>
      <c r="J312" s="262"/>
      <c r="K312" s="262"/>
      <c r="L312" s="267"/>
      <c r="M312" s="268"/>
      <c r="N312" s="269"/>
      <c r="O312" s="269"/>
      <c r="P312" s="269"/>
      <c r="Q312" s="269"/>
      <c r="R312" s="269"/>
      <c r="S312" s="269"/>
      <c r="T312" s="270"/>
      <c r="AT312" s="271" t="s">
        <v>178</v>
      </c>
      <c r="AU312" s="271" t="s">
        <v>80</v>
      </c>
      <c r="AV312" s="13" t="s">
        <v>80</v>
      </c>
      <c r="AW312" s="13" t="s">
        <v>35</v>
      </c>
      <c r="AX312" s="13" t="s">
        <v>71</v>
      </c>
      <c r="AY312" s="271" t="s">
        <v>158</v>
      </c>
    </row>
    <row r="313" spans="2:51" s="14" customFormat="1" ht="13.5">
      <c r="B313" s="272"/>
      <c r="C313" s="273"/>
      <c r="D313" s="248" t="s">
        <v>178</v>
      </c>
      <c r="E313" s="274" t="s">
        <v>21</v>
      </c>
      <c r="F313" s="275" t="s">
        <v>189</v>
      </c>
      <c r="G313" s="273"/>
      <c r="H313" s="276">
        <v>1023.144</v>
      </c>
      <c r="I313" s="277"/>
      <c r="J313" s="273"/>
      <c r="K313" s="273"/>
      <c r="L313" s="278"/>
      <c r="M313" s="279"/>
      <c r="N313" s="280"/>
      <c r="O313" s="280"/>
      <c r="P313" s="280"/>
      <c r="Q313" s="280"/>
      <c r="R313" s="280"/>
      <c r="S313" s="280"/>
      <c r="T313" s="281"/>
      <c r="AT313" s="282" t="s">
        <v>178</v>
      </c>
      <c r="AU313" s="282" t="s">
        <v>80</v>
      </c>
      <c r="AV313" s="14" t="s">
        <v>166</v>
      </c>
      <c r="AW313" s="14" t="s">
        <v>35</v>
      </c>
      <c r="AX313" s="14" t="s">
        <v>78</v>
      </c>
      <c r="AY313" s="282" t="s">
        <v>158</v>
      </c>
    </row>
    <row r="314" spans="2:65" s="1" customFormat="1" ht="16.5" customHeight="1">
      <c r="B314" s="47"/>
      <c r="C314" s="236" t="s">
        <v>303</v>
      </c>
      <c r="D314" s="236" t="s">
        <v>161</v>
      </c>
      <c r="E314" s="237" t="s">
        <v>304</v>
      </c>
      <c r="F314" s="238" t="s">
        <v>305</v>
      </c>
      <c r="G314" s="239" t="s">
        <v>184</v>
      </c>
      <c r="H314" s="240">
        <v>4</v>
      </c>
      <c r="I314" s="241"/>
      <c r="J314" s="242">
        <f>ROUND(I314*H314,2)</f>
        <v>0</v>
      </c>
      <c r="K314" s="238" t="s">
        <v>165</v>
      </c>
      <c r="L314" s="73"/>
      <c r="M314" s="243" t="s">
        <v>21</v>
      </c>
      <c r="N314" s="244" t="s">
        <v>42</v>
      </c>
      <c r="O314" s="48"/>
      <c r="P314" s="245">
        <f>O314*H314</f>
        <v>0</v>
      </c>
      <c r="Q314" s="245">
        <v>0.00106</v>
      </c>
      <c r="R314" s="245">
        <f>Q314*H314</f>
        <v>0.00424</v>
      </c>
      <c r="S314" s="245">
        <v>0</v>
      </c>
      <c r="T314" s="246">
        <f>S314*H314</f>
        <v>0</v>
      </c>
      <c r="AR314" s="25" t="s">
        <v>166</v>
      </c>
      <c r="AT314" s="25" t="s">
        <v>161</v>
      </c>
      <c r="AU314" s="25" t="s">
        <v>80</v>
      </c>
      <c r="AY314" s="25" t="s">
        <v>158</v>
      </c>
      <c r="BE314" s="247">
        <f>IF(N314="základní",J314,0)</f>
        <v>0</v>
      </c>
      <c r="BF314" s="247">
        <f>IF(N314="snížená",J314,0)</f>
        <v>0</v>
      </c>
      <c r="BG314" s="247">
        <f>IF(N314="zákl. přenesená",J314,0)</f>
        <v>0</v>
      </c>
      <c r="BH314" s="247">
        <f>IF(N314="sníž. přenesená",J314,0)</f>
        <v>0</v>
      </c>
      <c r="BI314" s="247">
        <f>IF(N314="nulová",J314,0)</f>
        <v>0</v>
      </c>
      <c r="BJ314" s="25" t="s">
        <v>78</v>
      </c>
      <c r="BK314" s="247">
        <f>ROUND(I314*H314,2)</f>
        <v>0</v>
      </c>
      <c r="BL314" s="25" t="s">
        <v>166</v>
      </c>
      <c r="BM314" s="25" t="s">
        <v>306</v>
      </c>
    </row>
    <row r="315" spans="2:47" s="1" customFormat="1" ht="13.5">
      <c r="B315" s="47"/>
      <c r="C315" s="75"/>
      <c r="D315" s="248" t="s">
        <v>171</v>
      </c>
      <c r="E315" s="75"/>
      <c r="F315" s="249" t="s">
        <v>215</v>
      </c>
      <c r="G315" s="75"/>
      <c r="H315" s="75"/>
      <c r="I315" s="204"/>
      <c r="J315" s="75"/>
      <c r="K315" s="75"/>
      <c r="L315" s="73"/>
      <c r="M315" s="250"/>
      <c r="N315" s="48"/>
      <c r="O315" s="48"/>
      <c r="P315" s="48"/>
      <c r="Q315" s="48"/>
      <c r="R315" s="48"/>
      <c r="S315" s="48"/>
      <c r="T315" s="96"/>
      <c r="AT315" s="25" t="s">
        <v>171</v>
      </c>
      <c r="AU315" s="25" t="s">
        <v>80</v>
      </c>
    </row>
    <row r="316" spans="2:51" s="12" customFormat="1" ht="13.5">
      <c r="B316" s="251"/>
      <c r="C316" s="252"/>
      <c r="D316" s="248" t="s">
        <v>178</v>
      </c>
      <c r="E316" s="253" t="s">
        <v>21</v>
      </c>
      <c r="F316" s="254" t="s">
        <v>307</v>
      </c>
      <c r="G316" s="252"/>
      <c r="H316" s="253" t="s">
        <v>21</v>
      </c>
      <c r="I316" s="255"/>
      <c r="J316" s="252"/>
      <c r="K316" s="252"/>
      <c r="L316" s="256"/>
      <c r="M316" s="257"/>
      <c r="N316" s="258"/>
      <c r="O316" s="258"/>
      <c r="P316" s="258"/>
      <c r="Q316" s="258"/>
      <c r="R316" s="258"/>
      <c r="S316" s="258"/>
      <c r="T316" s="259"/>
      <c r="AT316" s="260" t="s">
        <v>178</v>
      </c>
      <c r="AU316" s="260" t="s">
        <v>80</v>
      </c>
      <c r="AV316" s="12" t="s">
        <v>78</v>
      </c>
      <c r="AW316" s="12" t="s">
        <v>35</v>
      </c>
      <c r="AX316" s="12" t="s">
        <v>71</v>
      </c>
      <c r="AY316" s="260" t="s">
        <v>158</v>
      </c>
    </row>
    <row r="317" spans="2:51" s="13" customFormat="1" ht="13.5">
      <c r="B317" s="261"/>
      <c r="C317" s="262"/>
      <c r="D317" s="248" t="s">
        <v>178</v>
      </c>
      <c r="E317" s="263" t="s">
        <v>21</v>
      </c>
      <c r="F317" s="264" t="s">
        <v>166</v>
      </c>
      <c r="G317" s="262"/>
      <c r="H317" s="265">
        <v>4</v>
      </c>
      <c r="I317" s="266"/>
      <c r="J317" s="262"/>
      <c r="K317" s="262"/>
      <c r="L317" s="267"/>
      <c r="M317" s="268"/>
      <c r="N317" s="269"/>
      <c r="O317" s="269"/>
      <c r="P317" s="269"/>
      <c r="Q317" s="269"/>
      <c r="R317" s="269"/>
      <c r="S317" s="269"/>
      <c r="T317" s="270"/>
      <c r="AT317" s="271" t="s">
        <v>178</v>
      </c>
      <c r="AU317" s="271" t="s">
        <v>80</v>
      </c>
      <c r="AV317" s="13" t="s">
        <v>80</v>
      </c>
      <c r="AW317" s="13" t="s">
        <v>35</v>
      </c>
      <c r="AX317" s="13" t="s">
        <v>78</v>
      </c>
      <c r="AY317" s="271" t="s">
        <v>158</v>
      </c>
    </row>
    <row r="318" spans="2:65" s="1" customFormat="1" ht="16.5" customHeight="1">
      <c r="B318" s="47"/>
      <c r="C318" s="236" t="s">
        <v>308</v>
      </c>
      <c r="D318" s="236" t="s">
        <v>161</v>
      </c>
      <c r="E318" s="237" t="s">
        <v>309</v>
      </c>
      <c r="F318" s="238" t="s">
        <v>310</v>
      </c>
      <c r="G318" s="239" t="s">
        <v>193</v>
      </c>
      <c r="H318" s="240">
        <v>9.28</v>
      </c>
      <c r="I318" s="241"/>
      <c r="J318" s="242">
        <f>ROUND(I318*H318,2)</f>
        <v>0</v>
      </c>
      <c r="K318" s="238" t="s">
        <v>165</v>
      </c>
      <c r="L318" s="73"/>
      <c r="M318" s="243" t="s">
        <v>21</v>
      </c>
      <c r="N318" s="244" t="s">
        <v>42</v>
      </c>
      <c r="O318" s="48"/>
      <c r="P318" s="245">
        <f>O318*H318</f>
        <v>0</v>
      </c>
      <c r="Q318" s="245">
        <v>0.00258</v>
      </c>
      <c r="R318" s="245">
        <f>Q318*H318</f>
        <v>0.023942399999999996</v>
      </c>
      <c r="S318" s="245">
        <v>0</v>
      </c>
      <c r="T318" s="246">
        <f>S318*H318</f>
        <v>0</v>
      </c>
      <c r="AR318" s="25" t="s">
        <v>166</v>
      </c>
      <c r="AT318" s="25" t="s">
        <v>161</v>
      </c>
      <c r="AU318" s="25" t="s">
        <v>80</v>
      </c>
      <c r="AY318" s="25" t="s">
        <v>158</v>
      </c>
      <c r="BE318" s="247">
        <f>IF(N318="základní",J318,0)</f>
        <v>0</v>
      </c>
      <c r="BF318" s="247">
        <f>IF(N318="snížená",J318,0)</f>
        <v>0</v>
      </c>
      <c r="BG318" s="247">
        <f>IF(N318="zákl. přenesená",J318,0)</f>
        <v>0</v>
      </c>
      <c r="BH318" s="247">
        <f>IF(N318="sníž. přenesená",J318,0)</f>
        <v>0</v>
      </c>
      <c r="BI318" s="247">
        <f>IF(N318="nulová",J318,0)</f>
        <v>0</v>
      </c>
      <c r="BJ318" s="25" t="s">
        <v>78</v>
      </c>
      <c r="BK318" s="247">
        <f>ROUND(I318*H318,2)</f>
        <v>0</v>
      </c>
      <c r="BL318" s="25" t="s">
        <v>166</v>
      </c>
      <c r="BM318" s="25" t="s">
        <v>311</v>
      </c>
    </row>
    <row r="319" spans="2:47" s="1" customFormat="1" ht="13.5">
      <c r="B319" s="47"/>
      <c r="C319" s="75"/>
      <c r="D319" s="248" t="s">
        <v>171</v>
      </c>
      <c r="E319" s="75"/>
      <c r="F319" s="249" t="s">
        <v>312</v>
      </c>
      <c r="G319" s="75"/>
      <c r="H319" s="75"/>
      <c r="I319" s="204"/>
      <c r="J319" s="75"/>
      <c r="K319" s="75"/>
      <c r="L319" s="73"/>
      <c r="M319" s="250"/>
      <c r="N319" s="48"/>
      <c r="O319" s="48"/>
      <c r="P319" s="48"/>
      <c r="Q319" s="48"/>
      <c r="R319" s="48"/>
      <c r="S319" s="48"/>
      <c r="T319" s="96"/>
      <c r="AT319" s="25" t="s">
        <v>171</v>
      </c>
      <c r="AU319" s="25" t="s">
        <v>80</v>
      </c>
    </row>
    <row r="320" spans="2:51" s="12" customFormat="1" ht="13.5">
      <c r="B320" s="251"/>
      <c r="C320" s="252"/>
      <c r="D320" s="248" t="s">
        <v>178</v>
      </c>
      <c r="E320" s="253" t="s">
        <v>21</v>
      </c>
      <c r="F320" s="254" t="s">
        <v>313</v>
      </c>
      <c r="G320" s="252"/>
      <c r="H320" s="253" t="s">
        <v>21</v>
      </c>
      <c r="I320" s="255"/>
      <c r="J320" s="252"/>
      <c r="K320" s="252"/>
      <c r="L320" s="256"/>
      <c r="M320" s="257"/>
      <c r="N320" s="258"/>
      <c r="O320" s="258"/>
      <c r="P320" s="258"/>
      <c r="Q320" s="258"/>
      <c r="R320" s="258"/>
      <c r="S320" s="258"/>
      <c r="T320" s="259"/>
      <c r="AT320" s="260" t="s">
        <v>178</v>
      </c>
      <c r="AU320" s="260" t="s">
        <v>80</v>
      </c>
      <c r="AV320" s="12" t="s">
        <v>78</v>
      </c>
      <c r="AW320" s="12" t="s">
        <v>35</v>
      </c>
      <c r="AX320" s="12" t="s">
        <v>71</v>
      </c>
      <c r="AY320" s="260" t="s">
        <v>158</v>
      </c>
    </row>
    <row r="321" spans="2:51" s="13" customFormat="1" ht="13.5">
      <c r="B321" s="261"/>
      <c r="C321" s="262"/>
      <c r="D321" s="248" t="s">
        <v>178</v>
      </c>
      <c r="E321" s="263" t="s">
        <v>21</v>
      </c>
      <c r="F321" s="264" t="s">
        <v>314</v>
      </c>
      <c r="G321" s="262"/>
      <c r="H321" s="265">
        <v>9.28</v>
      </c>
      <c r="I321" s="266"/>
      <c r="J321" s="262"/>
      <c r="K321" s="262"/>
      <c r="L321" s="267"/>
      <c r="M321" s="268"/>
      <c r="N321" s="269"/>
      <c r="O321" s="269"/>
      <c r="P321" s="269"/>
      <c r="Q321" s="269"/>
      <c r="R321" s="269"/>
      <c r="S321" s="269"/>
      <c r="T321" s="270"/>
      <c r="AT321" s="271" t="s">
        <v>178</v>
      </c>
      <c r="AU321" s="271" t="s">
        <v>80</v>
      </c>
      <c r="AV321" s="13" t="s">
        <v>80</v>
      </c>
      <c r="AW321" s="13" t="s">
        <v>35</v>
      </c>
      <c r="AX321" s="13" t="s">
        <v>78</v>
      </c>
      <c r="AY321" s="271" t="s">
        <v>158</v>
      </c>
    </row>
    <row r="322" spans="2:65" s="1" customFormat="1" ht="16.5" customHeight="1">
      <c r="B322" s="47"/>
      <c r="C322" s="236" t="s">
        <v>315</v>
      </c>
      <c r="D322" s="236" t="s">
        <v>161</v>
      </c>
      <c r="E322" s="237" t="s">
        <v>316</v>
      </c>
      <c r="F322" s="238" t="s">
        <v>317</v>
      </c>
      <c r="G322" s="239" t="s">
        <v>184</v>
      </c>
      <c r="H322" s="240">
        <v>205.748</v>
      </c>
      <c r="I322" s="241"/>
      <c r="J322" s="242">
        <f>ROUND(I322*H322,2)</f>
        <v>0</v>
      </c>
      <c r="K322" s="238" t="s">
        <v>165</v>
      </c>
      <c r="L322" s="73"/>
      <c r="M322" s="243" t="s">
        <v>21</v>
      </c>
      <c r="N322" s="244" t="s">
        <v>42</v>
      </c>
      <c r="O322" s="48"/>
      <c r="P322" s="245">
        <f>O322*H322</f>
        <v>0</v>
      </c>
      <c r="Q322" s="245">
        <v>0.00012</v>
      </c>
      <c r="R322" s="245">
        <f>Q322*H322</f>
        <v>0.024689759999999998</v>
      </c>
      <c r="S322" s="245">
        <v>0</v>
      </c>
      <c r="T322" s="246">
        <f>S322*H322</f>
        <v>0</v>
      </c>
      <c r="AR322" s="25" t="s">
        <v>166</v>
      </c>
      <c r="AT322" s="25" t="s">
        <v>161</v>
      </c>
      <c r="AU322" s="25" t="s">
        <v>80</v>
      </c>
      <c r="AY322" s="25" t="s">
        <v>158</v>
      </c>
      <c r="BE322" s="247">
        <f>IF(N322="základní",J322,0)</f>
        <v>0</v>
      </c>
      <c r="BF322" s="247">
        <f>IF(N322="snížená",J322,0)</f>
        <v>0</v>
      </c>
      <c r="BG322" s="247">
        <f>IF(N322="zákl. přenesená",J322,0)</f>
        <v>0</v>
      </c>
      <c r="BH322" s="247">
        <f>IF(N322="sníž. přenesená",J322,0)</f>
        <v>0</v>
      </c>
      <c r="BI322" s="247">
        <f>IF(N322="nulová",J322,0)</f>
        <v>0</v>
      </c>
      <c r="BJ322" s="25" t="s">
        <v>78</v>
      </c>
      <c r="BK322" s="247">
        <f>ROUND(I322*H322,2)</f>
        <v>0</v>
      </c>
      <c r="BL322" s="25" t="s">
        <v>166</v>
      </c>
      <c r="BM322" s="25" t="s">
        <v>318</v>
      </c>
    </row>
    <row r="323" spans="2:47" s="1" customFormat="1" ht="13.5">
      <c r="B323" s="47"/>
      <c r="C323" s="75"/>
      <c r="D323" s="248" t="s">
        <v>171</v>
      </c>
      <c r="E323" s="75"/>
      <c r="F323" s="249" t="s">
        <v>319</v>
      </c>
      <c r="G323" s="75"/>
      <c r="H323" s="75"/>
      <c r="I323" s="204"/>
      <c r="J323" s="75"/>
      <c r="K323" s="75"/>
      <c r="L323" s="73"/>
      <c r="M323" s="250"/>
      <c r="N323" s="48"/>
      <c r="O323" s="48"/>
      <c r="P323" s="48"/>
      <c r="Q323" s="48"/>
      <c r="R323" s="48"/>
      <c r="S323" s="48"/>
      <c r="T323" s="96"/>
      <c r="AT323" s="25" t="s">
        <v>171</v>
      </c>
      <c r="AU323" s="25" t="s">
        <v>80</v>
      </c>
    </row>
    <row r="324" spans="2:51" s="12" customFormat="1" ht="13.5">
      <c r="B324" s="251"/>
      <c r="C324" s="252"/>
      <c r="D324" s="248" t="s">
        <v>178</v>
      </c>
      <c r="E324" s="253" t="s">
        <v>21</v>
      </c>
      <c r="F324" s="254" t="s">
        <v>320</v>
      </c>
      <c r="G324" s="252"/>
      <c r="H324" s="253" t="s">
        <v>21</v>
      </c>
      <c r="I324" s="255"/>
      <c r="J324" s="252"/>
      <c r="K324" s="252"/>
      <c r="L324" s="256"/>
      <c r="M324" s="257"/>
      <c r="N324" s="258"/>
      <c r="O324" s="258"/>
      <c r="P324" s="258"/>
      <c r="Q324" s="258"/>
      <c r="R324" s="258"/>
      <c r="S324" s="258"/>
      <c r="T324" s="259"/>
      <c r="AT324" s="260" t="s">
        <v>178</v>
      </c>
      <c r="AU324" s="260" t="s">
        <v>80</v>
      </c>
      <c r="AV324" s="12" t="s">
        <v>78</v>
      </c>
      <c r="AW324" s="12" t="s">
        <v>35</v>
      </c>
      <c r="AX324" s="12" t="s">
        <v>71</v>
      </c>
      <c r="AY324" s="260" t="s">
        <v>158</v>
      </c>
    </row>
    <row r="325" spans="2:51" s="13" customFormat="1" ht="13.5">
      <c r="B325" s="261"/>
      <c r="C325" s="262"/>
      <c r="D325" s="248" t="s">
        <v>178</v>
      </c>
      <c r="E325" s="263" t="s">
        <v>21</v>
      </c>
      <c r="F325" s="264" t="s">
        <v>321</v>
      </c>
      <c r="G325" s="262"/>
      <c r="H325" s="265">
        <v>107.1</v>
      </c>
      <c r="I325" s="266"/>
      <c r="J325" s="262"/>
      <c r="K325" s="262"/>
      <c r="L325" s="267"/>
      <c r="M325" s="268"/>
      <c r="N325" s="269"/>
      <c r="O325" s="269"/>
      <c r="P325" s="269"/>
      <c r="Q325" s="269"/>
      <c r="R325" s="269"/>
      <c r="S325" s="269"/>
      <c r="T325" s="270"/>
      <c r="AT325" s="271" t="s">
        <v>178</v>
      </c>
      <c r="AU325" s="271" t="s">
        <v>80</v>
      </c>
      <c r="AV325" s="13" t="s">
        <v>80</v>
      </c>
      <c r="AW325" s="13" t="s">
        <v>35</v>
      </c>
      <c r="AX325" s="13" t="s">
        <v>71</v>
      </c>
      <c r="AY325" s="271" t="s">
        <v>158</v>
      </c>
    </row>
    <row r="326" spans="2:51" s="13" customFormat="1" ht="13.5">
      <c r="B326" s="261"/>
      <c r="C326" s="262"/>
      <c r="D326" s="248" t="s">
        <v>178</v>
      </c>
      <c r="E326" s="263" t="s">
        <v>21</v>
      </c>
      <c r="F326" s="264" t="s">
        <v>322</v>
      </c>
      <c r="G326" s="262"/>
      <c r="H326" s="265">
        <v>18.648</v>
      </c>
      <c r="I326" s="266"/>
      <c r="J326" s="262"/>
      <c r="K326" s="262"/>
      <c r="L326" s="267"/>
      <c r="M326" s="268"/>
      <c r="N326" s="269"/>
      <c r="O326" s="269"/>
      <c r="P326" s="269"/>
      <c r="Q326" s="269"/>
      <c r="R326" s="269"/>
      <c r="S326" s="269"/>
      <c r="T326" s="270"/>
      <c r="AT326" s="271" t="s">
        <v>178</v>
      </c>
      <c r="AU326" s="271" t="s">
        <v>80</v>
      </c>
      <c r="AV326" s="13" t="s">
        <v>80</v>
      </c>
      <c r="AW326" s="13" t="s">
        <v>35</v>
      </c>
      <c r="AX326" s="13" t="s">
        <v>71</v>
      </c>
      <c r="AY326" s="271" t="s">
        <v>158</v>
      </c>
    </row>
    <row r="327" spans="2:51" s="12" customFormat="1" ht="13.5">
      <c r="B327" s="251"/>
      <c r="C327" s="252"/>
      <c r="D327" s="248" t="s">
        <v>178</v>
      </c>
      <c r="E327" s="253" t="s">
        <v>21</v>
      </c>
      <c r="F327" s="254" t="s">
        <v>323</v>
      </c>
      <c r="G327" s="252"/>
      <c r="H327" s="253" t="s">
        <v>21</v>
      </c>
      <c r="I327" s="255"/>
      <c r="J327" s="252"/>
      <c r="K327" s="252"/>
      <c r="L327" s="256"/>
      <c r="M327" s="257"/>
      <c r="N327" s="258"/>
      <c r="O327" s="258"/>
      <c r="P327" s="258"/>
      <c r="Q327" s="258"/>
      <c r="R327" s="258"/>
      <c r="S327" s="258"/>
      <c r="T327" s="259"/>
      <c r="AT327" s="260" t="s">
        <v>178</v>
      </c>
      <c r="AU327" s="260" t="s">
        <v>80</v>
      </c>
      <c r="AV327" s="12" t="s">
        <v>78</v>
      </c>
      <c r="AW327" s="12" t="s">
        <v>35</v>
      </c>
      <c r="AX327" s="12" t="s">
        <v>71</v>
      </c>
      <c r="AY327" s="260" t="s">
        <v>158</v>
      </c>
    </row>
    <row r="328" spans="2:51" s="13" customFormat="1" ht="13.5">
      <c r="B328" s="261"/>
      <c r="C328" s="262"/>
      <c r="D328" s="248" t="s">
        <v>178</v>
      </c>
      <c r="E328" s="263" t="s">
        <v>21</v>
      </c>
      <c r="F328" s="264" t="s">
        <v>324</v>
      </c>
      <c r="G328" s="262"/>
      <c r="H328" s="265">
        <v>80</v>
      </c>
      <c r="I328" s="266"/>
      <c r="J328" s="262"/>
      <c r="K328" s="262"/>
      <c r="L328" s="267"/>
      <c r="M328" s="268"/>
      <c r="N328" s="269"/>
      <c r="O328" s="269"/>
      <c r="P328" s="269"/>
      <c r="Q328" s="269"/>
      <c r="R328" s="269"/>
      <c r="S328" s="269"/>
      <c r="T328" s="270"/>
      <c r="AT328" s="271" t="s">
        <v>178</v>
      </c>
      <c r="AU328" s="271" t="s">
        <v>80</v>
      </c>
      <c r="AV328" s="13" t="s">
        <v>80</v>
      </c>
      <c r="AW328" s="13" t="s">
        <v>35</v>
      </c>
      <c r="AX328" s="13" t="s">
        <v>71</v>
      </c>
      <c r="AY328" s="271" t="s">
        <v>158</v>
      </c>
    </row>
    <row r="329" spans="2:51" s="14" customFormat="1" ht="13.5">
      <c r="B329" s="272"/>
      <c r="C329" s="273"/>
      <c r="D329" s="248" t="s">
        <v>178</v>
      </c>
      <c r="E329" s="274" t="s">
        <v>21</v>
      </c>
      <c r="F329" s="275" t="s">
        <v>189</v>
      </c>
      <c r="G329" s="273"/>
      <c r="H329" s="276">
        <v>205.748</v>
      </c>
      <c r="I329" s="277"/>
      <c r="J329" s="273"/>
      <c r="K329" s="273"/>
      <c r="L329" s="278"/>
      <c r="M329" s="279"/>
      <c r="N329" s="280"/>
      <c r="O329" s="280"/>
      <c r="P329" s="280"/>
      <c r="Q329" s="280"/>
      <c r="R329" s="280"/>
      <c r="S329" s="280"/>
      <c r="T329" s="281"/>
      <c r="AT329" s="282" t="s">
        <v>178</v>
      </c>
      <c r="AU329" s="282" t="s">
        <v>80</v>
      </c>
      <c r="AV329" s="14" t="s">
        <v>166</v>
      </c>
      <c r="AW329" s="14" t="s">
        <v>35</v>
      </c>
      <c r="AX329" s="14" t="s">
        <v>78</v>
      </c>
      <c r="AY329" s="282" t="s">
        <v>158</v>
      </c>
    </row>
    <row r="330" spans="2:65" s="1" customFormat="1" ht="16.5" customHeight="1">
      <c r="B330" s="47"/>
      <c r="C330" s="236" t="s">
        <v>10</v>
      </c>
      <c r="D330" s="236" t="s">
        <v>161</v>
      </c>
      <c r="E330" s="237" t="s">
        <v>325</v>
      </c>
      <c r="F330" s="238" t="s">
        <v>326</v>
      </c>
      <c r="G330" s="239" t="s">
        <v>184</v>
      </c>
      <c r="H330" s="240">
        <v>243.75</v>
      </c>
      <c r="I330" s="241"/>
      <c r="J330" s="242">
        <f>ROUND(I330*H330,2)</f>
        <v>0</v>
      </c>
      <c r="K330" s="238" t="s">
        <v>165</v>
      </c>
      <c r="L330" s="73"/>
      <c r="M330" s="243" t="s">
        <v>21</v>
      </c>
      <c r="N330" s="244" t="s">
        <v>42</v>
      </c>
      <c r="O330" s="48"/>
      <c r="P330" s="245">
        <f>O330*H330</f>
        <v>0</v>
      </c>
      <c r="Q330" s="245">
        <v>0</v>
      </c>
      <c r="R330" s="245">
        <f>Q330*H330</f>
        <v>0</v>
      </c>
      <c r="S330" s="245">
        <v>0</v>
      </c>
      <c r="T330" s="246">
        <f>S330*H330</f>
        <v>0</v>
      </c>
      <c r="AR330" s="25" t="s">
        <v>166</v>
      </c>
      <c r="AT330" s="25" t="s">
        <v>161</v>
      </c>
      <c r="AU330" s="25" t="s">
        <v>80</v>
      </c>
      <c r="AY330" s="25" t="s">
        <v>158</v>
      </c>
      <c r="BE330" s="247">
        <f>IF(N330="základní",J330,0)</f>
        <v>0</v>
      </c>
      <c r="BF330" s="247">
        <f>IF(N330="snížená",J330,0)</f>
        <v>0</v>
      </c>
      <c r="BG330" s="247">
        <f>IF(N330="zákl. přenesená",J330,0)</f>
        <v>0</v>
      </c>
      <c r="BH330" s="247">
        <f>IF(N330="sníž. přenesená",J330,0)</f>
        <v>0</v>
      </c>
      <c r="BI330" s="247">
        <f>IF(N330="nulová",J330,0)</f>
        <v>0</v>
      </c>
      <c r="BJ330" s="25" t="s">
        <v>78</v>
      </c>
      <c r="BK330" s="247">
        <f>ROUND(I330*H330,2)</f>
        <v>0</v>
      </c>
      <c r="BL330" s="25" t="s">
        <v>166</v>
      </c>
      <c r="BM330" s="25" t="s">
        <v>327</v>
      </c>
    </row>
    <row r="331" spans="2:47" s="1" customFormat="1" ht="13.5">
      <c r="B331" s="47"/>
      <c r="C331" s="75"/>
      <c r="D331" s="248" t="s">
        <v>328</v>
      </c>
      <c r="E331" s="75"/>
      <c r="F331" s="249" t="s">
        <v>329</v>
      </c>
      <c r="G331" s="75"/>
      <c r="H331" s="75"/>
      <c r="I331" s="204"/>
      <c r="J331" s="75"/>
      <c r="K331" s="75"/>
      <c r="L331" s="73"/>
      <c r="M331" s="250"/>
      <c r="N331" s="48"/>
      <c r="O331" s="48"/>
      <c r="P331" s="48"/>
      <c r="Q331" s="48"/>
      <c r="R331" s="48"/>
      <c r="S331" s="48"/>
      <c r="T331" s="96"/>
      <c r="AT331" s="25" t="s">
        <v>328</v>
      </c>
      <c r="AU331" s="25" t="s">
        <v>80</v>
      </c>
    </row>
    <row r="332" spans="2:51" s="12" customFormat="1" ht="13.5">
      <c r="B332" s="251"/>
      <c r="C332" s="252"/>
      <c r="D332" s="248" t="s">
        <v>178</v>
      </c>
      <c r="E332" s="253" t="s">
        <v>21</v>
      </c>
      <c r="F332" s="254" t="s">
        <v>330</v>
      </c>
      <c r="G332" s="252"/>
      <c r="H332" s="253" t="s">
        <v>21</v>
      </c>
      <c r="I332" s="255"/>
      <c r="J332" s="252"/>
      <c r="K332" s="252"/>
      <c r="L332" s="256"/>
      <c r="M332" s="257"/>
      <c r="N332" s="258"/>
      <c r="O332" s="258"/>
      <c r="P332" s="258"/>
      <c r="Q332" s="258"/>
      <c r="R332" s="258"/>
      <c r="S332" s="258"/>
      <c r="T332" s="259"/>
      <c r="AT332" s="260" t="s">
        <v>178</v>
      </c>
      <c r="AU332" s="260" t="s">
        <v>80</v>
      </c>
      <c r="AV332" s="12" t="s">
        <v>78</v>
      </c>
      <c r="AW332" s="12" t="s">
        <v>35</v>
      </c>
      <c r="AX332" s="12" t="s">
        <v>71</v>
      </c>
      <c r="AY332" s="260" t="s">
        <v>158</v>
      </c>
    </row>
    <row r="333" spans="2:51" s="12" customFormat="1" ht="13.5">
      <c r="B333" s="251"/>
      <c r="C333" s="252"/>
      <c r="D333" s="248" t="s">
        <v>178</v>
      </c>
      <c r="E333" s="253" t="s">
        <v>21</v>
      </c>
      <c r="F333" s="254" t="s">
        <v>331</v>
      </c>
      <c r="G333" s="252"/>
      <c r="H333" s="253" t="s">
        <v>21</v>
      </c>
      <c r="I333" s="255"/>
      <c r="J333" s="252"/>
      <c r="K333" s="252"/>
      <c r="L333" s="256"/>
      <c r="M333" s="257"/>
      <c r="N333" s="258"/>
      <c r="O333" s="258"/>
      <c r="P333" s="258"/>
      <c r="Q333" s="258"/>
      <c r="R333" s="258"/>
      <c r="S333" s="258"/>
      <c r="T333" s="259"/>
      <c r="AT333" s="260" t="s">
        <v>178</v>
      </c>
      <c r="AU333" s="260" t="s">
        <v>80</v>
      </c>
      <c r="AV333" s="12" t="s">
        <v>78</v>
      </c>
      <c r="AW333" s="12" t="s">
        <v>35</v>
      </c>
      <c r="AX333" s="12" t="s">
        <v>71</v>
      </c>
      <c r="AY333" s="260" t="s">
        <v>158</v>
      </c>
    </row>
    <row r="334" spans="2:51" s="12" customFormat="1" ht="13.5">
      <c r="B334" s="251"/>
      <c r="C334" s="252"/>
      <c r="D334" s="248" t="s">
        <v>178</v>
      </c>
      <c r="E334" s="253" t="s">
        <v>21</v>
      </c>
      <c r="F334" s="254" t="s">
        <v>228</v>
      </c>
      <c r="G334" s="252"/>
      <c r="H334" s="253" t="s">
        <v>21</v>
      </c>
      <c r="I334" s="255"/>
      <c r="J334" s="252"/>
      <c r="K334" s="252"/>
      <c r="L334" s="256"/>
      <c r="M334" s="257"/>
      <c r="N334" s="258"/>
      <c r="O334" s="258"/>
      <c r="P334" s="258"/>
      <c r="Q334" s="258"/>
      <c r="R334" s="258"/>
      <c r="S334" s="258"/>
      <c r="T334" s="259"/>
      <c r="AT334" s="260" t="s">
        <v>178</v>
      </c>
      <c r="AU334" s="260" t="s">
        <v>80</v>
      </c>
      <c r="AV334" s="12" t="s">
        <v>78</v>
      </c>
      <c r="AW334" s="12" t="s">
        <v>35</v>
      </c>
      <c r="AX334" s="12" t="s">
        <v>71</v>
      </c>
      <c r="AY334" s="260" t="s">
        <v>158</v>
      </c>
    </row>
    <row r="335" spans="2:51" s="13" customFormat="1" ht="13.5">
      <c r="B335" s="261"/>
      <c r="C335" s="262"/>
      <c r="D335" s="248" t="s">
        <v>178</v>
      </c>
      <c r="E335" s="263" t="s">
        <v>21</v>
      </c>
      <c r="F335" s="264" t="s">
        <v>332</v>
      </c>
      <c r="G335" s="262"/>
      <c r="H335" s="265">
        <v>19.8</v>
      </c>
      <c r="I335" s="266"/>
      <c r="J335" s="262"/>
      <c r="K335" s="262"/>
      <c r="L335" s="267"/>
      <c r="M335" s="268"/>
      <c r="N335" s="269"/>
      <c r="O335" s="269"/>
      <c r="P335" s="269"/>
      <c r="Q335" s="269"/>
      <c r="R335" s="269"/>
      <c r="S335" s="269"/>
      <c r="T335" s="270"/>
      <c r="AT335" s="271" t="s">
        <v>178</v>
      </c>
      <c r="AU335" s="271" t="s">
        <v>80</v>
      </c>
      <c r="AV335" s="13" t="s">
        <v>80</v>
      </c>
      <c r="AW335" s="13" t="s">
        <v>35</v>
      </c>
      <c r="AX335" s="13" t="s">
        <v>71</v>
      </c>
      <c r="AY335" s="271" t="s">
        <v>158</v>
      </c>
    </row>
    <row r="336" spans="2:51" s="12" customFormat="1" ht="13.5">
      <c r="B336" s="251"/>
      <c r="C336" s="252"/>
      <c r="D336" s="248" t="s">
        <v>178</v>
      </c>
      <c r="E336" s="253" t="s">
        <v>21</v>
      </c>
      <c r="F336" s="254" t="s">
        <v>224</v>
      </c>
      <c r="G336" s="252"/>
      <c r="H336" s="253" t="s">
        <v>21</v>
      </c>
      <c r="I336" s="255"/>
      <c r="J336" s="252"/>
      <c r="K336" s="252"/>
      <c r="L336" s="256"/>
      <c r="M336" s="257"/>
      <c r="N336" s="258"/>
      <c r="O336" s="258"/>
      <c r="P336" s="258"/>
      <c r="Q336" s="258"/>
      <c r="R336" s="258"/>
      <c r="S336" s="258"/>
      <c r="T336" s="259"/>
      <c r="AT336" s="260" t="s">
        <v>178</v>
      </c>
      <c r="AU336" s="260" t="s">
        <v>80</v>
      </c>
      <c r="AV336" s="12" t="s">
        <v>78</v>
      </c>
      <c r="AW336" s="12" t="s">
        <v>35</v>
      </c>
      <c r="AX336" s="12" t="s">
        <v>71</v>
      </c>
      <c r="AY336" s="260" t="s">
        <v>158</v>
      </c>
    </row>
    <row r="337" spans="2:51" s="13" customFormat="1" ht="13.5">
      <c r="B337" s="261"/>
      <c r="C337" s="262"/>
      <c r="D337" s="248" t="s">
        <v>178</v>
      </c>
      <c r="E337" s="263" t="s">
        <v>21</v>
      </c>
      <c r="F337" s="264" t="s">
        <v>332</v>
      </c>
      <c r="G337" s="262"/>
      <c r="H337" s="265">
        <v>19.8</v>
      </c>
      <c r="I337" s="266"/>
      <c r="J337" s="262"/>
      <c r="K337" s="262"/>
      <c r="L337" s="267"/>
      <c r="M337" s="268"/>
      <c r="N337" s="269"/>
      <c r="O337" s="269"/>
      <c r="P337" s="269"/>
      <c r="Q337" s="269"/>
      <c r="R337" s="269"/>
      <c r="S337" s="269"/>
      <c r="T337" s="270"/>
      <c r="AT337" s="271" t="s">
        <v>178</v>
      </c>
      <c r="AU337" s="271" t="s">
        <v>80</v>
      </c>
      <c r="AV337" s="13" t="s">
        <v>80</v>
      </c>
      <c r="AW337" s="13" t="s">
        <v>35</v>
      </c>
      <c r="AX337" s="13" t="s">
        <v>71</v>
      </c>
      <c r="AY337" s="271" t="s">
        <v>158</v>
      </c>
    </row>
    <row r="338" spans="2:51" s="12" customFormat="1" ht="13.5">
      <c r="B338" s="251"/>
      <c r="C338" s="252"/>
      <c r="D338" s="248" t="s">
        <v>178</v>
      </c>
      <c r="E338" s="253" t="s">
        <v>21</v>
      </c>
      <c r="F338" s="254" t="s">
        <v>276</v>
      </c>
      <c r="G338" s="252"/>
      <c r="H338" s="253" t="s">
        <v>21</v>
      </c>
      <c r="I338" s="255"/>
      <c r="J338" s="252"/>
      <c r="K338" s="252"/>
      <c r="L338" s="256"/>
      <c r="M338" s="257"/>
      <c r="N338" s="258"/>
      <c r="O338" s="258"/>
      <c r="P338" s="258"/>
      <c r="Q338" s="258"/>
      <c r="R338" s="258"/>
      <c r="S338" s="258"/>
      <c r="T338" s="259"/>
      <c r="AT338" s="260" t="s">
        <v>178</v>
      </c>
      <c r="AU338" s="260" t="s">
        <v>80</v>
      </c>
      <c r="AV338" s="12" t="s">
        <v>78</v>
      </c>
      <c r="AW338" s="12" t="s">
        <v>35</v>
      </c>
      <c r="AX338" s="12" t="s">
        <v>71</v>
      </c>
      <c r="AY338" s="260" t="s">
        <v>158</v>
      </c>
    </row>
    <row r="339" spans="2:51" s="13" customFormat="1" ht="13.5">
      <c r="B339" s="261"/>
      <c r="C339" s="262"/>
      <c r="D339" s="248" t="s">
        <v>178</v>
      </c>
      <c r="E339" s="263" t="s">
        <v>21</v>
      </c>
      <c r="F339" s="264" t="s">
        <v>333</v>
      </c>
      <c r="G339" s="262"/>
      <c r="H339" s="265">
        <v>80.28</v>
      </c>
      <c r="I339" s="266"/>
      <c r="J339" s="262"/>
      <c r="K339" s="262"/>
      <c r="L339" s="267"/>
      <c r="M339" s="268"/>
      <c r="N339" s="269"/>
      <c r="O339" s="269"/>
      <c r="P339" s="269"/>
      <c r="Q339" s="269"/>
      <c r="R339" s="269"/>
      <c r="S339" s="269"/>
      <c r="T339" s="270"/>
      <c r="AT339" s="271" t="s">
        <v>178</v>
      </c>
      <c r="AU339" s="271" t="s">
        <v>80</v>
      </c>
      <c r="AV339" s="13" t="s">
        <v>80</v>
      </c>
      <c r="AW339" s="13" t="s">
        <v>35</v>
      </c>
      <c r="AX339" s="13" t="s">
        <v>71</v>
      </c>
      <c r="AY339" s="271" t="s">
        <v>158</v>
      </c>
    </row>
    <row r="340" spans="2:51" s="12" customFormat="1" ht="13.5">
      <c r="B340" s="251"/>
      <c r="C340" s="252"/>
      <c r="D340" s="248" t="s">
        <v>178</v>
      </c>
      <c r="E340" s="253" t="s">
        <v>21</v>
      </c>
      <c r="F340" s="254" t="s">
        <v>229</v>
      </c>
      <c r="G340" s="252"/>
      <c r="H340" s="253" t="s">
        <v>21</v>
      </c>
      <c r="I340" s="255"/>
      <c r="J340" s="252"/>
      <c r="K340" s="252"/>
      <c r="L340" s="256"/>
      <c r="M340" s="257"/>
      <c r="N340" s="258"/>
      <c r="O340" s="258"/>
      <c r="P340" s="258"/>
      <c r="Q340" s="258"/>
      <c r="R340" s="258"/>
      <c r="S340" s="258"/>
      <c r="T340" s="259"/>
      <c r="AT340" s="260" t="s">
        <v>178</v>
      </c>
      <c r="AU340" s="260" t="s">
        <v>80</v>
      </c>
      <c r="AV340" s="12" t="s">
        <v>78</v>
      </c>
      <c r="AW340" s="12" t="s">
        <v>35</v>
      </c>
      <c r="AX340" s="12" t="s">
        <v>71</v>
      </c>
      <c r="AY340" s="260" t="s">
        <v>158</v>
      </c>
    </row>
    <row r="341" spans="2:51" s="13" customFormat="1" ht="13.5">
      <c r="B341" s="261"/>
      <c r="C341" s="262"/>
      <c r="D341" s="248" t="s">
        <v>178</v>
      </c>
      <c r="E341" s="263" t="s">
        <v>21</v>
      </c>
      <c r="F341" s="264" t="s">
        <v>334</v>
      </c>
      <c r="G341" s="262"/>
      <c r="H341" s="265">
        <v>0.41</v>
      </c>
      <c r="I341" s="266"/>
      <c r="J341" s="262"/>
      <c r="K341" s="262"/>
      <c r="L341" s="267"/>
      <c r="M341" s="268"/>
      <c r="N341" s="269"/>
      <c r="O341" s="269"/>
      <c r="P341" s="269"/>
      <c r="Q341" s="269"/>
      <c r="R341" s="269"/>
      <c r="S341" s="269"/>
      <c r="T341" s="270"/>
      <c r="AT341" s="271" t="s">
        <v>178</v>
      </c>
      <c r="AU341" s="271" t="s">
        <v>80</v>
      </c>
      <c r="AV341" s="13" t="s">
        <v>80</v>
      </c>
      <c r="AW341" s="13" t="s">
        <v>35</v>
      </c>
      <c r="AX341" s="13" t="s">
        <v>71</v>
      </c>
      <c r="AY341" s="271" t="s">
        <v>158</v>
      </c>
    </row>
    <row r="342" spans="2:51" s="12" customFormat="1" ht="13.5">
      <c r="B342" s="251"/>
      <c r="C342" s="252"/>
      <c r="D342" s="248" t="s">
        <v>178</v>
      </c>
      <c r="E342" s="253" t="s">
        <v>21</v>
      </c>
      <c r="F342" s="254" t="s">
        <v>232</v>
      </c>
      <c r="G342" s="252"/>
      <c r="H342" s="253" t="s">
        <v>21</v>
      </c>
      <c r="I342" s="255"/>
      <c r="J342" s="252"/>
      <c r="K342" s="252"/>
      <c r="L342" s="256"/>
      <c r="M342" s="257"/>
      <c r="N342" s="258"/>
      <c r="O342" s="258"/>
      <c r="P342" s="258"/>
      <c r="Q342" s="258"/>
      <c r="R342" s="258"/>
      <c r="S342" s="258"/>
      <c r="T342" s="259"/>
      <c r="AT342" s="260" t="s">
        <v>178</v>
      </c>
      <c r="AU342" s="260" t="s">
        <v>80</v>
      </c>
      <c r="AV342" s="12" t="s">
        <v>78</v>
      </c>
      <c r="AW342" s="12" t="s">
        <v>35</v>
      </c>
      <c r="AX342" s="12" t="s">
        <v>71</v>
      </c>
      <c r="AY342" s="260" t="s">
        <v>158</v>
      </c>
    </row>
    <row r="343" spans="2:51" s="13" customFormat="1" ht="13.5">
      <c r="B343" s="261"/>
      <c r="C343" s="262"/>
      <c r="D343" s="248" t="s">
        <v>178</v>
      </c>
      <c r="E343" s="263" t="s">
        <v>21</v>
      </c>
      <c r="F343" s="264" t="s">
        <v>335</v>
      </c>
      <c r="G343" s="262"/>
      <c r="H343" s="265">
        <v>0.2</v>
      </c>
      <c r="I343" s="266"/>
      <c r="J343" s="262"/>
      <c r="K343" s="262"/>
      <c r="L343" s="267"/>
      <c r="M343" s="268"/>
      <c r="N343" s="269"/>
      <c r="O343" s="269"/>
      <c r="P343" s="269"/>
      <c r="Q343" s="269"/>
      <c r="R343" s="269"/>
      <c r="S343" s="269"/>
      <c r="T343" s="270"/>
      <c r="AT343" s="271" t="s">
        <v>178</v>
      </c>
      <c r="AU343" s="271" t="s">
        <v>80</v>
      </c>
      <c r="AV343" s="13" t="s">
        <v>80</v>
      </c>
      <c r="AW343" s="13" t="s">
        <v>35</v>
      </c>
      <c r="AX343" s="13" t="s">
        <v>71</v>
      </c>
      <c r="AY343" s="271" t="s">
        <v>158</v>
      </c>
    </row>
    <row r="344" spans="2:51" s="12" customFormat="1" ht="13.5">
      <c r="B344" s="251"/>
      <c r="C344" s="252"/>
      <c r="D344" s="248" t="s">
        <v>178</v>
      </c>
      <c r="E344" s="253" t="s">
        <v>21</v>
      </c>
      <c r="F344" s="254" t="s">
        <v>283</v>
      </c>
      <c r="G344" s="252"/>
      <c r="H344" s="253" t="s">
        <v>21</v>
      </c>
      <c r="I344" s="255"/>
      <c r="J344" s="252"/>
      <c r="K344" s="252"/>
      <c r="L344" s="256"/>
      <c r="M344" s="257"/>
      <c r="N344" s="258"/>
      <c r="O344" s="258"/>
      <c r="P344" s="258"/>
      <c r="Q344" s="258"/>
      <c r="R344" s="258"/>
      <c r="S344" s="258"/>
      <c r="T344" s="259"/>
      <c r="AT344" s="260" t="s">
        <v>178</v>
      </c>
      <c r="AU344" s="260" t="s">
        <v>80</v>
      </c>
      <c r="AV344" s="12" t="s">
        <v>78</v>
      </c>
      <c r="AW344" s="12" t="s">
        <v>35</v>
      </c>
      <c r="AX344" s="12" t="s">
        <v>71</v>
      </c>
      <c r="AY344" s="260" t="s">
        <v>158</v>
      </c>
    </row>
    <row r="345" spans="2:51" s="13" customFormat="1" ht="13.5">
      <c r="B345" s="261"/>
      <c r="C345" s="262"/>
      <c r="D345" s="248" t="s">
        <v>178</v>
      </c>
      <c r="E345" s="263" t="s">
        <v>21</v>
      </c>
      <c r="F345" s="264" t="s">
        <v>336</v>
      </c>
      <c r="G345" s="262"/>
      <c r="H345" s="265">
        <v>19.28</v>
      </c>
      <c r="I345" s="266"/>
      <c r="J345" s="262"/>
      <c r="K345" s="262"/>
      <c r="L345" s="267"/>
      <c r="M345" s="268"/>
      <c r="N345" s="269"/>
      <c r="O345" s="269"/>
      <c r="P345" s="269"/>
      <c r="Q345" s="269"/>
      <c r="R345" s="269"/>
      <c r="S345" s="269"/>
      <c r="T345" s="270"/>
      <c r="AT345" s="271" t="s">
        <v>178</v>
      </c>
      <c r="AU345" s="271" t="s">
        <v>80</v>
      </c>
      <c r="AV345" s="13" t="s">
        <v>80</v>
      </c>
      <c r="AW345" s="13" t="s">
        <v>35</v>
      </c>
      <c r="AX345" s="13" t="s">
        <v>71</v>
      </c>
      <c r="AY345" s="271" t="s">
        <v>158</v>
      </c>
    </row>
    <row r="346" spans="2:51" s="12" customFormat="1" ht="13.5">
      <c r="B346" s="251"/>
      <c r="C346" s="252"/>
      <c r="D346" s="248" t="s">
        <v>178</v>
      </c>
      <c r="E346" s="253" t="s">
        <v>21</v>
      </c>
      <c r="F346" s="254" t="s">
        <v>286</v>
      </c>
      <c r="G346" s="252"/>
      <c r="H346" s="253" t="s">
        <v>21</v>
      </c>
      <c r="I346" s="255"/>
      <c r="J346" s="252"/>
      <c r="K346" s="252"/>
      <c r="L346" s="256"/>
      <c r="M346" s="257"/>
      <c r="N346" s="258"/>
      <c r="O346" s="258"/>
      <c r="P346" s="258"/>
      <c r="Q346" s="258"/>
      <c r="R346" s="258"/>
      <c r="S346" s="258"/>
      <c r="T346" s="259"/>
      <c r="AT346" s="260" t="s">
        <v>178</v>
      </c>
      <c r="AU346" s="260" t="s">
        <v>80</v>
      </c>
      <c r="AV346" s="12" t="s">
        <v>78</v>
      </c>
      <c r="AW346" s="12" t="s">
        <v>35</v>
      </c>
      <c r="AX346" s="12" t="s">
        <v>71</v>
      </c>
      <c r="AY346" s="260" t="s">
        <v>158</v>
      </c>
    </row>
    <row r="347" spans="2:51" s="13" customFormat="1" ht="13.5">
      <c r="B347" s="261"/>
      <c r="C347" s="262"/>
      <c r="D347" s="248" t="s">
        <v>178</v>
      </c>
      <c r="E347" s="263" t="s">
        <v>21</v>
      </c>
      <c r="F347" s="264" t="s">
        <v>337</v>
      </c>
      <c r="G347" s="262"/>
      <c r="H347" s="265">
        <v>1.35</v>
      </c>
      <c r="I347" s="266"/>
      <c r="J347" s="262"/>
      <c r="K347" s="262"/>
      <c r="L347" s="267"/>
      <c r="M347" s="268"/>
      <c r="N347" s="269"/>
      <c r="O347" s="269"/>
      <c r="P347" s="269"/>
      <c r="Q347" s="269"/>
      <c r="R347" s="269"/>
      <c r="S347" s="269"/>
      <c r="T347" s="270"/>
      <c r="AT347" s="271" t="s">
        <v>178</v>
      </c>
      <c r="AU347" s="271" t="s">
        <v>80</v>
      </c>
      <c r="AV347" s="13" t="s">
        <v>80</v>
      </c>
      <c r="AW347" s="13" t="s">
        <v>35</v>
      </c>
      <c r="AX347" s="13" t="s">
        <v>71</v>
      </c>
      <c r="AY347" s="271" t="s">
        <v>158</v>
      </c>
    </row>
    <row r="348" spans="2:51" s="12" customFormat="1" ht="13.5">
      <c r="B348" s="251"/>
      <c r="C348" s="252"/>
      <c r="D348" s="248" t="s">
        <v>178</v>
      </c>
      <c r="E348" s="253" t="s">
        <v>21</v>
      </c>
      <c r="F348" s="254" t="s">
        <v>293</v>
      </c>
      <c r="G348" s="252"/>
      <c r="H348" s="253" t="s">
        <v>21</v>
      </c>
      <c r="I348" s="255"/>
      <c r="J348" s="252"/>
      <c r="K348" s="252"/>
      <c r="L348" s="256"/>
      <c r="M348" s="257"/>
      <c r="N348" s="258"/>
      <c r="O348" s="258"/>
      <c r="P348" s="258"/>
      <c r="Q348" s="258"/>
      <c r="R348" s="258"/>
      <c r="S348" s="258"/>
      <c r="T348" s="259"/>
      <c r="AT348" s="260" t="s">
        <v>178</v>
      </c>
      <c r="AU348" s="260" t="s">
        <v>80</v>
      </c>
      <c r="AV348" s="12" t="s">
        <v>78</v>
      </c>
      <c r="AW348" s="12" t="s">
        <v>35</v>
      </c>
      <c r="AX348" s="12" t="s">
        <v>71</v>
      </c>
      <c r="AY348" s="260" t="s">
        <v>158</v>
      </c>
    </row>
    <row r="349" spans="2:51" s="13" customFormat="1" ht="13.5">
      <c r="B349" s="261"/>
      <c r="C349" s="262"/>
      <c r="D349" s="248" t="s">
        <v>178</v>
      </c>
      <c r="E349" s="263" t="s">
        <v>21</v>
      </c>
      <c r="F349" s="264" t="s">
        <v>338</v>
      </c>
      <c r="G349" s="262"/>
      <c r="H349" s="265">
        <v>11.63</v>
      </c>
      <c r="I349" s="266"/>
      <c r="J349" s="262"/>
      <c r="K349" s="262"/>
      <c r="L349" s="267"/>
      <c r="M349" s="268"/>
      <c r="N349" s="269"/>
      <c r="O349" s="269"/>
      <c r="P349" s="269"/>
      <c r="Q349" s="269"/>
      <c r="R349" s="269"/>
      <c r="S349" s="269"/>
      <c r="T349" s="270"/>
      <c r="AT349" s="271" t="s">
        <v>178</v>
      </c>
      <c r="AU349" s="271" t="s">
        <v>80</v>
      </c>
      <c r="AV349" s="13" t="s">
        <v>80</v>
      </c>
      <c r="AW349" s="13" t="s">
        <v>35</v>
      </c>
      <c r="AX349" s="13" t="s">
        <v>71</v>
      </c>
      <c r="AY349" s="271" t="s">
        <v>158</v>
      </c>
    </row>
    <row r="350" spans="2:51" s="12" customFormat="1" ht="13.5">
      <c r="B350" s="251"/>
      <c r="C350" s="252"/>
      <c r="D350" s="248" t="s">
        <v>178</v>
      </c>
      <c r="E350" s="253" t="s">
        <v>21</v>
      </c>
      <c r="F350" s="254" t="s">
        <v>186</v>
      </c>
      <c r="G350" s="252"/>
      <c r="H350" s="253" t="s">
        <v>21</v>
      </c>
      <c r="I350" s="255"/>
      <c r="J350" s="252"/>
      <c r="K350" s="252"/>
      <c r="L350" s="256"/>
      <c r="M350" s="257"/>
      <c r="N350" s="258"/>
      <c r="O350" s="258"/>
      <c r="P350" s="258"/>
      <c r="Q350" s="258"/>
      <c r="R350" s="258"/>
      <c r="S350" s="258"/>
      <c r="T350" s="259"/>
      <c r="AT350" s="260" t="s">
        <v>178</v>
      </c>
      <c r="AU350" s="260" t="s">
        <v>80</v>
      </c>
      <c r="AV350" s="12" t="s">
        <v>78</v>
      </c>
      <c r="AW350" s="12" t="s">
        <v>35</v>
      </c>
      <c r="AX350" s="12" t="s">
        <v>71</v>
      </c>
      <c r="AY350" s="260" t="s">
        <v>158</v>
      </c>
    </row>
    <row r="351" spans="2:51" s="13" customFormat="1" ht="13.5">
      <c r="B351" s="261"/>
      <c r="C351" s="262"/>
      <c r="D351" s="248" t="s">
        <v>178</v>
      </c>
      <c r="E351" s="263" t="s">
        <v>21</v>
      </c>
      <c r="F351" s="264" t="s">
        <v>339</v>
      </c>
      <c r="G351" s="262"/>
      <c r="H351" s="265">
        <v>10.84</v>
      </c>
      <c r="I351" s="266"/>
      <c r="J351" s="262"/>
      <c r="K351" s="262"/>
      <c r="L351" s="267"/>
      <c r="M351" s="268"/>
      <c r="N351" s="269"/>
      <c r="O351" s="269"/>
      <c r="P351" s="269"/>
      <c r="Q351" s="269"/>
      <c r="R351" s="269"/>
      <c r="S351" s="269"/>
      <c r="T351" s="270"/>
      <c r="AT351" s="271" t="s">
        <v>178</v>
      </c>
      <c r="AU351" s="271" t="s">
        <v>80</v>
      </c>
      <c r="AV351" s="13" t="s">
        <v>80</v>
      </c>
      <c r="AW351" s="13" t="s">
        <v>35</v>
      </c>
      <c r="AX351" s="13" t="s">
        <v>71</v>
      </c>
      <c r="AY351" s="271" t="s">
        <v>158</v>
      </c>
    </row>
    <row r="352" spans="2:51" s="12" customFormat="1" ht="13.5">
      <c r="B352" s="251"/>
      <c r="C352" s="252"/>
      <c r="D352" s="248" t="s">
        <v>178</v>
      </c>
      <c r="E352" s="253" t="s">
        <v>21</v>
      </c>
      <c r="F352" s="254" t="s">
        <v>249</v>
      </c>
      <c r="G352" s="252"/>
      <c r="H352" s="253" t="s">
        <v>21</v>
      </c>
      <c r="I352" s="255"/>
      <c r="J352" s="252"/>
      <c r="K352" s="252"/>
      <c r="L352" s="256"/>
      <c r="M352" s="257"/>
      <c r="N352" s="258"/>
      <c r="O352" s="258"/>
      <c r="P352" s="258"/>
      <c r="Q352" s="258"/>
      <c r="R352" s="258"/>
      <c r="S352" s="258"/>
      <c r="T352" s="259"/>
      <c r="AT352" s="260" t="s">
        <v>178</v>
      </c>
      <c r="AU352" s="260" t="s">
        <v>80</v>
      </c>
      <c r="AV352" s="12" t="s">
        <v>78</v>
      </c>
      <c r="AW352" s="12" t="s">
        <v>35</v>
      </c>
      <c r="AX352" s="12" t="s">
        <v>71</v>
      </c>
      <c r="AY352" s="260" t="s">
        <v>158</v>
      </c>
    </row>
    <row r="353" spans="2:51" s="13" customFormat="1" ht="13.5">
      <c r="B353" s="261"/>
      <c r="C353" s="262"/>
      <c r="D353" s="248" t="s">
        <v>178</v>
      </c>
      <c r="E353" s="263" t="s">
        <v>21</v>
      </c>
      <c r="F353" s="264" t="s">
        <v>340</v>
      </c>
      <c r="G353" s="262"/>
      <c r="H353" s="265">
        <v>20.04</v>
      </c>
      <c r="I353" s="266"/>
      <c r="J353" s="262"/>
      <c r="K353" s="262"/>
      <c r="L353" s="267"/>
      <c r="M353" s="268"/>
      <c r="N353" s="269"/>
      <c r="O353" s="269"/>
      <c r="P353" s="269"/>
      <c r="Q353" s="269"/>
      <c r="R353" s="269"/>
      <c r="S353" s="269"/>
      <c r="T353" s="270"/>
      <c r="AT353" s="271" t="s">
        <v>178</v>
      </c>
      <c r="AU353" s="271" t="s">
        <v>80</v>
      </c>
      <c r="AV353" s="13" t="s">
        <v>80</v>
      </c>
      <c r="AW353" s="13" t="s">
        <v>35</v>
      </c>
      <c r="AX353" s="13" t="s">
        <v>71</v>
      </c>
      <c r="AY353" s="271" t="s">
        <v>158</v>
      </c>
    </row>
    <row r="354" spans="2:51" s="12" customFormat="1" ht="13.5">
      <c r="B354" s="251"/>
      <c r="C354" s="252"/>
      <c r="D354" s="248" t="s">
        <v>178</v>
      </c>
      <c r="E354" s="253" t="s">
        <v>21</v>
      </c>
      <c r="F354" s="254" t="s">
        <v>297</v>
      </c>
      <c r="G354" s="252"/>
      <c r="H354" s="253" t="s">
        <v>21</v>
      </c>
      <c r="I354" s="255"/>
      <c r="J354" s="252"/>
      <c r="K354" s="252"/>
      <c r="L354" s="256"/>
      <c r="M354" s="257"/>
      <c r="N354" s="258"/>
      <c r="O354" s="258"/>
      <c r="P354" s="258"/>
      <c r="Q354" s="258"/>
      <c r="R354" s="258"/>
      <c r="S354" s="258"/>
      <c r="T354" s="259"/>
      <c r="AT354" s="260" t="s">
        <v>178</v>
      </c>
      <c r="AU354" s="260" t="s">
        <v>80</v>
      </c>
      <c r="AV354" s="12" t="s">
        <v>78</v>
      </c>
      <c r="AW354" s="12" t="s">
        <v>35</v>
      </c>
      <c r="AX354" s="12" t="s">
        <v>71</v>
      </c>
      <c r="AY354" s="260" t="s">
        <v>158</v>
      </c>
    </row>
    <row r="355" spans="2:51" s="13" customFormat="1" ht="13.5">
      <c r="B355" s="261"/>
      <c r="C355" s="262"/>
      <c r="D355" s="248" t="s">
        <v>178</v>
      </c>
      <c r="E355" s="263" t="s">
        <v>21</v>
      </c>
      <c r="F355" s="264" t="s">
        <v>340</v>
      </c>
      <c r="G355" s="262"/>
      <c r="H355" s="265">
        <v>20.04</v>
      </c>
      <c r="I355" s="266"/>
      <c r="J355" s="262"/>
      <c r="K355" s="262"/>
      <c r="L355" s="267"/>
      <c r="M355" s="268"/>
      <c r="N355" s="269"/>
      <c r="O355" s="269"/>
      <c r="P355" s="269"/>
      <c r="Q355" s="269"/>
      <c r="R355" s="269"/>
      <c r="S355" s="269"/>
      <c r="T355" s="270"/>
      <c r="AT355" s="271" t="s">
        <v>178</v>
      </c>
      <c r="AU355" s="271" t="s">
        <v>80</v>
      </c>
      <c r="AV355" s="13" t="s">
        <v>80</v>
      </c>
      <c r="AW355" s="13" t="s">
        <v>35</v>
      </c>
      <c r="AX355" s="13" t="s">
        <v>71</v>
      </c>
      <c r="AY355" s="271" t="s">
        <v>158</v>
      </c>
    </row>
    <row r="356" spans="2:51" s="12" customFormat="1" ht="13.5">
      <c r="B356" s="251"/>
      <c r="C356" s="252"/>
      <c r="D356" s="248" t="s">
        <v>178</v>
      </c>
      <c r="E356" s="253" t="s">
        <v>21</v>
      </c>
      <c r="F356" s="254" t="s">
        <v>252</v>
      </c>
      <c r="G356" s="252"/>
      <c r="H356" s="253" t="s">
        <v>21</v>
      </c>
      <c r="I356" s="255"/>
      <c r="J356" s="252"/>
      <c r="K356" s="252"/>
      <c r="L356" s="256"/>
      <c r="M356" s="257"/>
      <c r="N356" s="258"/>
      <c r="O356" s="258"/>
      <c r="P356" s="258"/>
      <c r="Q356" s="258"/>
      <c r="R356" s="258"/>
      <c r="S356" s="258"/>
      <c r="T356" s="259"/>
      <c r="AT356" s="260" t="s">
        <v>178</v>
      </c>
      <c r="AU356" s="260" t="s">
        <v>80</v>
      </c>
      <c r="AV356" s="12" t="s">
        <v>78</v>
      </c>
      <c r="AW356" s="12" t="s">
        <v>35</v>
      </c>
      <c r="AX356" s="12" t="s">
        <v>71</v>
      </c>
      <c r="AY356" s="260" t="s">
        <v>158</v>
      </c>
    </row>
    <row r="357" spans="2:51" s="13" customFormat="1" ht="13.5">
      <c r="B357" s="261"/>
      <c r="C357" s="262"/>
      <c r="D357" s="248" t="s">
        <v>178</v>
      </c>
      <c r="E357" s="263" t="s">
        <v>21</v>
      </c>
      <c r="F357" s="264" t="s">
        <v>340</v>
      </c>
      <c r="G357" s="262"/>
      <c r="H357" s="265">
        <v>20.04</v>
      </c>
      <c r="I357" s="266"/>
      <c r="J357" s="262"/>
      <c r="K357" s="262"/>
      <c r="L357" s="267"/>
      <c r="M357" s="268"/>
      <c r="N357" s="269"/>
      <c r="O357" s="269"/>
      <c r="P357" s="269"/>
      <c r="Q357" s="269"/>
      <c r="R357" s="269"/>
      <c r="S357" s="269"/>
      <c r="T357" s="270"/>
      <c r="AT357" s="271" t="s">
        <v>178</v>
      </c>
      <c r="AU357" s="271" t="s">
        <v>80</v>
      </c>
      <c r="AV357" s="13" t="s">
        <v>80</v>
      </c>
      <c r="AW357" s="13" t="s">
        <v>35</v>
      </c>
      <c r="AX357" s="13" t="s">
        <v>71</v>
      </c>
      <c r="AY357" s="271" t="s">
        <v>158</v>
      </c>
    </row>
    <row r="358" spans="2:51" s="12" customFormat="1" ht="13.5">
      <c r="B358" s="251"/>
      <c r="C358" s="252"/>
      <c r="D358" s="248" t="s">
        <v>178</v>
      </c>
      <c r="E358" s="253" t="s">
        <v>21</v>
      </c>
      <c r="F358" s="254" t="s">
        <v>188</v>
      </c>
      <c r="G358" s="252"/>
      <c r="H358" s="253" t="s">
        <v>21</v>
      </c>
      <c r="I358" s="255"/>
      <c r="J358" s="252"/>
      <c r="K358" s="252"/>
      <c r="L358" s="256"/>
      <c r="M358" s="257"/>
      <c r="N358" s="258"/>
      <c r="O358" s="258"/>
      <c r="P358" s="258"/>
      <c r="Q358" s="258"/>
      <c r="R358" s="258"/>
      <c r="S358" s="258"/>
      <c r="T358" s="259"/>
      <c r="AT358" s="260" t="s">
        <v>178</v>
      </c>
      <c r="AU358" s="260" t="s">
        <v>80</v>
      </c>
      <c r="AV358" s="12" t="s">
        <v>78</v>
      </c>
      <c r="AW358" s="12" t="s">
        <v>35</v>
      </c>
      <c r="AX358" s="12" t="s">
        <v>71</v>
      </c>
      <c r="AY358" s="260" t="s">
        <v>158</v>
      </c>
    </row>
    <row r="359" spans="2:51" s="13" customFormat="1" ht="13.5">
      <c r="B359" s="261"/>
      <c r="C359" s="262"/>
      <c r="D359" s="248" t="s">
        <v>178</v>
      </c>
      <c r="E359" s="263" t="s">
        <v>21</v>
      </c>
      <c r="F359" s="264" t="s">
        <v>340</v>
      </c>
      <c r="G359" s="262"/>
      <c r="H359" s="265">
        <v>20.04</v>
      </c>
      <c r="I359" s="266"/>
      <c r="J359" s="262"/>
      <c r="K359" s="262"/>
      <c r="L359" s="267"/>
      <c r="M359" s="268"/>
      <c r="N359" s="269"/>
      <c r="O359" s="269"/>
      <c r="P359" s="269"/>
      <c r="Q359" s="269"/>
      <c r="R359" s="269"/>
      <c r="S359" s="269"/>
      <c r="T359" s="270"/>
      <c r="AT359" s="271" t="s">
        <v>178</v>
      </c>
      <c r="AU359" s="271" t="s">
        <v>80</v>
      </c>
      <c r="AV359" s="13" t="s">
        <v>80</v>
      </c>
      <c r="AW359" s="13" t="s">
        <v>35</v>
      </c>
      <c r="AX359" s="13" t="s">
        <v>71</v>
      </c>
      <c r="AY359" s="271" t="s">
        <v>158</v>
      </c>
    </row>
    <row r="360" spans="2:51" s="14" customFormat="1" ht="13.5">
      <c r="B360" s="272"/>
      <c r="C360" s="273"/>
      <c r="D360" s="248" t="s">
        <v>178</v>
      </c>
      <c r="E360" s="274" t="s">
        <v>21</v>
      </c>
      <c r="F360" s="275" t="s">
        <v>189</v>
      </c>
      <c r="G360" s="273"/>
      <c r="H360" s="276">
        <v>243.75</v>
      </c>
      <c r="I360" s="277"/>
      <c r="J360" s="273"/>
      <c r="K360" s="273"/>
      <c r="L360" s="278"/>
      <c r="M360" s="279"/>
      <c r="N360" s="280"/>
      <c r="O360" s="280"/>
      <c r="P360" s="280"/>
      <c r="Q360" s="280"/>
      <c r="R360" s="280"/>
      <c r="S360" s="280"/>
      <c r="T360" s="281"/>
      <c r="AT360" s="282" t="s">
        <v>178</v>
      </c>
      <c r="AU360" s="282" t="s">
        <v>80</v>
      </c>
      <c r="AV360" s="14" t="s">
        <v>166</v>
      </c>
      <c r="AW360" s="14" t="s">
        <v>35</v>
      </c>
      <c r="AX360" s="14" t="s">
        <v>78</v>
      </c>
      <c r="AY360" s="282" t="s">
        <v>158</v>
      </c>
    </row>
    <row r="361" spans="2:65" s="1" customFormat="1" ht="16.5" customHeight="1">
      <c r="B361" s="47"/>
      <c r="C361" s="236" t="s">
        <v>341</v>
      </c>
      <c r="D361" s="236" t="s">
        <v>161</v>
      </c>
      <c r="E361" s="237" t="s">
        <v>342</v>
      </c>
      <c r="F361" s="238" t="s">
        <v>343</v>
      </c>
      <c r="G361" s="239" t="s">
        <v>184</v>
      </c>
      <c r="H361" s="240">
        <v>487.5</v>
      </c>
      <c r="I361" s="241"/>
      <c r="J361" s="242">
        <f>ROUND(I361*H361,2)</f>
        <v>0</v>
      </c>
      <c r="K361" s="238" t="s">
        <v>165</v>
      </c>
      <c r="L361" s="73"/>
      <c r="M361" s="243" t="s">
        <v>21</v>
      </c>
      <c r="N361" s="244" t="s">
        <v>42</v>
      </c>
      <c r="O361" s="48"/>
      <c r="P361" s="245">
        <f>O361*H361</f>
        <v>0</v>
      </c>
      <c r="Q361" s="245">
        <v>0</v>
      </c>
      <c r="R361" s="245">
        <f>Q361*H361</f>
        <v>0</v>
      </c>
      <c r="S361" s="245">
        <v>0</v>
      </c>
      <c r="T361" s="246">
        <f>S361*H361</f>
        <v>0</v>
      </c>
      <c r="AR361" s="25" t="s">
        <v>166</v>
      </c>
      <c r="AT361" s="25" t="s">
        <v>161</v>
      </c>
      <c r="AU361" s="25" t="s">
        <v>80</v>
      </c>
      <c r="AY361" s="25" t="s">
        <v>158</v>
      </c>
      <c r="BE361" s="247">
        <f>IF(N361="základní",J361,0)</f>
        <v>0</v>
      </c>
      <c r="BF361" s="247">
        <f>IF(N361="snížená",J361,0)</f>
        <v>0</v>
      </c>
      <c r="BG361" s="247">
        <f>IF(N361="zákl. přenesená",J361,0)</f>
        <v>0</v>
      </c>
      <c r="BH361" s="247">
        <f>IF(N361="sníž. přenesená",J361,0)</f>
        <v>0</v>
      </c>
      <c r="BI361" s="247">
        <f>IF(N361="nulová",J361,0)</f>
        <v>0</v>
      </c>
      <c r="BJ361" s="25" t="s">
        <v>78</v>
      </c>
      <c r="BK361" s="247">
        <f>ROUND(I361*H361,2)</f>
        <v>0</v>
      </c>
      <c r="BL361" s="25" t="s">
        <v>166</v>
      </c>
      <c r="BM361" s="25" t="s">
        <v>344</v>
      </c>
    </row>
    <row r="362" spans="2:51" s="12" customFormat="1" ht="13.5">
      <c r="B362" s="251"/>
      <c r="C362" s="252"/>
      <c r="D362" s="248" t="s">
        <v>178</v>
      </c>
      <c r="E362" s="253" t="s">
        <v>21</v>
      </c>
      <c r="F362" s="254" t="s">
        <v>345</v>
      </c>
      <c r="G362" s="252"/>
      <c r="H362" s="253" t="s">
        <v>21</v>
      </c>
      <c r="I362" s="255"/>
      <c r="J362" s="252"/>
      <c r="K362" s="252"/>
      <c r="L362" s="256"/>
      <c r="M362" s="257"/>
      <c r="N362" s="258"/>
      <c r="O362" s="258"/>
      <c r="P362" s="258"/>
      <c r="Q362" s="258"/>
      <c r="R362" s="258"/>
      <c r="S362" s="258"/>
      <c r="T362" s="259"/>
      <c r="AT362" s="260" t="s">
        <v>178</v>
      </c>
      <c r="AU362" s="260" t="s">
        <v>80</v>
      </c>
      <c r="AV362" s="12" t="s">
        <v>78</v>
      </c>
      <c r="AW362" s="12" t="s">
        <v>35</v>
      </c>
      <c r="AX362" s="12" t="s">
        <v>71</v>
      </c>
      <c r="AY362" s="260" t="s">
        <v>158</v>
      </c>
    </row>
    <row r="363" spans="2:51" s="13" customFormat="1" ht="13.5">
      <c r="B363" s="261"/>
      <c r="C363" s="262"/>
      <c r="D363" s="248" t="s">
        <v>178</v>
      </c>
      <c r="E363" s="263" t="s">
        <v>21</v>
      </c>
      <c r="F363" s="264" t="s">
        <v>346</v>
      </c>
      <c r="G363" s="262"/>
      <c r="H363" s="265">
        <v>243.75</v>
      </c>
      <c r="I363" s="266"/>
      <c r="J363" s="262"/>
      <c r="K363" s="262"/>
      <c r="L363" s="267"/>
      <c r="M363" s="268"/>
      <c r="N363" s="269"/>
      <c r="O363" s="269"/>
      <c r="P363" s="269"/>
      <c r="Q363" s="269"/>
      <c r="R363" s="269"/>
      <c r="S363" s="269"/>
      <c r="T363" s="270"/>
      <c r="AT363" s="271" t="s">
        <v>178</v>
      </c>
      <c r="AU363" s="271" t="s">
        <v>80</v>
      </c>
      <c r="AV363" s="13" t="s">
        <v>80</v>
      </c>
      <c r="AW363" s="13" t="s">
        <v>35</v>
      </c>
      <c r="AX363" s="13" t="s">
        <v>78</v>
      </c>
      <c r="AY363" s="271" t="s">
        <v>158</v>
      </c>
    </row>
    <row r="364" spans="2:51" s="13" customFormat="1" ht="13.5">
      <c r="B364" s="261"/>
      <c r="C364" s="262"/>
      <c r="D364" s="248" t="s">
        <v>178</v>
      </c>
      <c r="E364" s="262"/>
      <c r="F364" s="264" t="s">
        <v>347</v>
      </c>
      <c r="G364" s="262"/>
      <c r="H364" s="265">
        <v>487.5</v>
      </c>
      <c r="I364" s="266"/>
      <c r="J364" s="262"/>
      <c r="K364" s="262"/>
      <c r="L364" s="267"/>
      <c r="M364" s="268"/>
      <c r="N364" s="269"/>
      <c r="O364" s="269"/>
      <c r="P364" s="269"/>
      <c r="Q364" s="269"/>
      <c r="R364" s="269"/>
      <c r="S364" s="269"/>
      <c r="T364" s="270"/>
      <c r="AT364" s="271" t="s">
        <v>178</v>
      </c>
      <c r="AU364" s="271" t="s">
        <v>80</v>
      </c>
      <c r="AV364" s="13" t="s">
        <v>80</v>
      </c>
      <c r="AW364" s="13" t="s">
        <v>6</v>
      </c>
      <c r="AX364" s="13" t="s">
        <v>78</v>
      </c>
      <c r="AY364" s="271" t="s">
        <v>158</v>
      </c>
    </row>
    <row r="365" spans="2:65" s="1" customFormat="1" ht="16.5" customHeight="1">
      <c r="B365" s="47"/>
      <c r="C365" s="236" t="s">
        <v>348</v>
      </c>
      <c r="D365" s="236" t="s">
        <v>161</v>
      </c>
      <c r="E365" s="237" t="s">
        <v>349</v>
      </c>
      <c r="F365" s="238" t="s">
        <v>350</v>
      </c>
      <c r="G365" s="239" t="s">
        <v>193</v>
      </c>
      <c r="H365" s="240">
        <v>12.08</v>
      </c>
      <c r="I365" s="241"/>
      <c r="J365" s="242">
        <f>ROUND(I365*H365,2)</f>
        <v>0</v>
      </c>
      <c r="K365" s="238" t="s">
        <v>165</v>
      </c>
      <c r="L365" s="73"/>
      <c r="M365" s="243" t="s">
        <v>21</v>
      </c>
      <c r="N365" s="244" t="s">
        <v>42</v>
      </c>
      <c r="O365" s="48"/>
      <c r="P365" s="245">
        <f>O365*H365</f>
        <v>0</v>
      </c>
      <c r="Q365" s="245">
        <v>5E-05</v>
      </c>
      <c r="R365" s="245">
        <f>Q365*H365</f>
        <v>0.000604</v>
      </c>
      <c r="S365" s="245">
        <v>0</v>
      </c>
      <c r="T365" s="246">
        <f>S365*H365</f>
        <v>0</v>
      </c>
      <c r="AR365" s="25" t="s">
        <v>166</v>
      </c>
      <c r="AT365" s="25" t="s">
        <v>161</v>
      </c>
      <c r="AU365" s="25" t="s">
        <v>80</v>
      </c>
      <c r="AY365" s="25" t="s">
        <v>158</v>
      </c>
      <c r="BE365" s="247">
        <f>IF(N365="základní",J365,0)</f>
        <v>0</v>
      </c>
      <c r="BF365" s="247">
        <f>IF(N365="snížená",J365,0)</f>
        <v>0</v>
      </c>
      <c r="BG365" s="247">
        <f>IF(N365="zákl. přenesená",J365,0)</f>
        <v>0</v>
      </c>
      <c r="BH365" s="247">
        <f>IF(N365="sníž. přenesená",J365,0)</f>
        <v>0</v>
      </c>
      <c r="BI365" s="247">
        <f>IF(N365="nulová",J365,0)</f>
        <v>0</v>
      </c>
      <c r="BJ365" s="25" t="s">
        <v>78</v>
      </c>
      <c r="BK365" s="247">
        <f>ROUND(I365*H365,2)</f>
        <v>0</v>
      </c>
      <c r="BL365" s="25" t="s">
        <v>166</v>
      </c>
      <c r="BM365" s="25" t="s">
        <v>351</v>
      </c>
    </row>
    <row r="366" spans="2:51" s="12" customFormat="1" ht="13.5">
      <c r="B366" s="251"/>
      <c r="C366" s="252"/>
      <c r="D366" s="248" t="s">
        <v>178</v>
      </c>
      <c r="E366" s="253" t="s">
        <v>21</v>
      </c>
      <c r="F366" s="254" t="s">
        <v>352</v>
      </c>
      <c r="G366" s="252"/>
      <c r="H366" s="253" t="s">
        <v>21</v>
      </c>
      <c r="I366" s="255"/>
      <c r="J366" s="252"/>
      <c r="K366" s="252"/>
      <c r="L366" s="256"/>
      <c r="M366" s="257"/>
      <c r="N366" s="258"/>
      <c r="O366" s="258"/>
      <c r="P366" s="258"/>
      <c r="Q366" s="258"/>
      <c r="R366" s="258"/>
      <c r="S366" s="258"/>
      <c r="T366" s="259"/>
      <c r="AT366" s="260" t="s">
        <v>178</v>
      </c>
      <c r="AU366" s="260" t="s">
        <v>80</v>
      </c>
      <c r="AV366" s="12" t="s">
        <v>78</v>
      </c>
      <c r="AW366" s="12" t="s">
        <v>35</v>
      </c>
      <c r="AX366" s="12" t="s">
        <v>71</v>
      </c>
      <c r="AY366" s="260" t="s">
        <v>158</v>
      </c>
    </row>
    <row r="367" spans="2:51" s="13" customFormat="1" ht="13.5">
      <c r="B367" s="261"/>
      <c r="C367" s="262"/>
      <c r="D367" s="248" t="s">
        <v>178</v>
      </c>
      <c r="E367" s="263" t="s">
        <v>21</v>
      </c>
      <c r="F367" s="264" t="s">
        <v>353</v>
      </c>
      <c r="G367" s="262"/>
      <c r="H367" s="265">
        <v>12.08</v>
      </c>
      <c r="I367" s="266"/>
      <c r="J367" s="262"/>
      <c r="K367" s="262"/>
      <c r="L367" s="267"/>
      <c r="M367" s="268"/>
      <c r="N367" s="269"/>
      <c r="O367" s="269"/>
      <c r="P367" s="269"/>
      <c r="Q367" s="269"/>
      <c r="R367" s="269"/>
      <c r="S367" s="269"/>
      <c r="T367" s="270"/>
      <c r="AT367" s="271" t="s">
        <v>178</v>
      </c>
      <c r="AU367" s="271" t="s">
        <v>80</v>
      </c>
      <c r="AV367" s="13" t="s">
        <v>80</v>
      </c>
      <c r="AW367" s="13" t="s">
        <v>35</v>
      </c>
      <c r="AX367" s="13" t="s">
        <v>78</v>
      </c>
      <c r="AY367" s="271" t="s">
        <v>158</v>
      </c>
    </row>
    <row r="368" spans="2:65" s="1" customFormat="1" ht="16.5" customHeight="1">
      <c r="B368" s="47"/>
      <c r="C368" s="236" t="s">
        <v>354</v>
      </c>
      <c r="D368" s="236" t="s">
        <v>161</v>
      </c>
      <c r="E368" s="237" t="s">
        <v>355</v>
      </c>
      <c r="F368" s="238" t="s">
        <v>356</v>
      </c>
      <c r="G368" s="239" t="s">
        <v>164</v>
      </c>
      <c r="H368" s="240">
        <v>2</v>
      </c>
      <c r="I368" s="241"/>
      <c r="J368" s="242">
        <f>ROUND(I368*H368,2)</f>
        <v>0</v>
      </c>
      <c r="K368" s="238" t="s">
        <v>165</v>
      </c>
      <c r="L368" s="73"/>
      <c r="M368" s="243" t="s">
        <v>21</v>
      </c>
      <c r="N368" s="244" t="s">
        <v>42</v>
      </c>
      <c r="O368" s="48"/>
      <c r="P368" s="245">
        <f>O368*H368</f>
        <v>0</v>
      </c>
      <c r="Q368" s="245">
        <v>0.04684</v>
      </c>
      <c r="R368" s="245">
        <f>Q368*H368</f>
        <v>0.09368</v>
      </c>
      <c r="S368" s="245">
        <v>0</v>
      </c>
      <c r="T368" s="246">
        <f>S368*H368</f>
        <v>0</v>
      </c>
      <c r="AR368" s="25" t="s">
        <v>166</v>
      </c>
      <c r="AT368" s="25" t="s">
        <v>161</v>
      </c>
      <c r="AU368" s="25" t="s">
        <v>80</v>
      </c>
      <c r="AY368" s="25" t="s">
        <v>158</v>
      </c>
      <c r="BE368" s="247">
        <f>IF(N368="základní",J368,0)</f>
        <v>0</v>
      </c>
      <c r="BF368" s="247">
        <f>IF(N368="snížená",J368,0)</f>
        <v>0</v>
      </c>
      <c r="BG368" s="247">
        <f>IF(N368="zákl. přenesená",J368,0)</f>
        <v>0</v>
      </c>
      <c r="BH368" s="247">
        <f>IF(N368="sníž. přenesená",J368,0)</f>
        <v>0</v>
      </c>
      <c r="BI368" s="247">
        <f>IF(N368="nulová",J368,0)</f>
        <v>0</v>
      </c>
      <c r="BJ368" s="25" t="s">
        <v>78</v>
      </c>
      <c r="BK368" s="247">
        <f>ROUND(I368*H368,2)</f>
        <v>0</v>
      </c>
      <c r="BL368" s="25" t="s">
        <v>166</v>
      </c>
      <c r="BM368" s="25" t="s">
        <v>357</v>
      </c>
    </row>
    <row r="369" spans="2:47" s="1" customFormat="1" ht="13.5">
      <c r="B369" s="47"/>
      <c r="C369" s="75"/>
      <c r="D369" s="248" t="s">
        <v>171</v>
      </c>
      <c r="E369" s="75"/>
      <c r="F369" s="249" t="s">
        <v>358</v>
      </c>
      <c r="G369" s="75"/>
      <c r="H369" s="75"/>
      <c r="I369" s="204"/>
      <c r="J369" s="75"/>
      <c r="K369" s="75"/>
      <c r="L369" s="73"/>
      <c r="M369" s="250"/>
      <c r="N369" s="48"/>
      <c r="O369" s="48"/>
      <c r="P369" s="48"/>
      <c r="Q369" s="48"/>
      <c r="R369" s="48"/>
      <c r="S369" s="48"/>
      <c r="T369" s="96"/>
      <c r="AT369" s="25" t="s">
        <v>171</v>
      </c>
      <c r="AU369" s="25" t="s">
        <v>80</v>
      </c>
    </row>
    <row r="370" spans="2:51" s="12" customFormat="1" ht="13.5">
      <c r="B370" s="251"/>
      <c r="C370" s="252"/>
      <c r="D370" s="248" t="s">
        <v>178</v>
      </c>
      <c r="E370" s="253" t="s">
        <v>21</v>
      </c>
      <c r="F370" s="254" t="s">
        <v>359</v>
      </c>
      <c r="G370" s="252"/>
      <c r="H370" s="253" t="s">
        <v>21</v>
      </c>
      <c r="I370" s="255"/>
      <c r="J370" s="252"/>
      <c r="K370" s="252"/>
      <c r="L370" s="256"/>
      <c r="M370" s="257"/>
      <c r="N370" s="258"/>
      <c r="O370" s="258"/>
      <c r="P370" s="258"/>
      <c r="Q370" s="258"/>
      <c r="R370" s="258"/>
      <c r="S370" s="258"/>
      <c r="T370" s="259"/>
      <c r="AT370" s="260" t="s">
        <v>178</v>
      </c>
      <c r="AU370" s="260" t="s">
        <v>80</v>
      </c>
      <c r="AV370" s="12" t="s">
        <v>78</v>
      </c>
      <c r="AW370" s="12" t="s">
        <v>35</v>
      </c>
      <c r="AX370" s="12" t="s">
        <v>71</v>
      </c>
      <c r="AY370" s="260" t="s">
        <v>158</v>
      </c>
    </row>
    <row r="371" spans="2:51" s="13" customFormat="1" ht="13.5">
      <c r="B371" s="261"/>
      <c r="C371" s="262"/>
      <c r="D371" s="248" t="s">
        <v>178</v>
      </c>
      <c r="E371" s="263" t="s">
        <v>21</v>
      </c>
      <c r="F371" s="264" t="s">
        <v>78</v>
      </c>
      <c r="G371" s="262"/>
      <c r="H371" s="265">
        <v>1</v>
      </c>
      <c r="I371" s="266"/>
      <c r="J371" s="262"/>
      <c r="K371" s="262"/>
      <c r="L371" s="267"/>
      <c r="M371" s="268"/>
      <c r="N371" s="269"/>
      <c r="O371" s="269"/>
      <c r="P371" s="269"/>
      <c r="Q371" s="269"/>
      <c r="R371" s="269"/>
      <c r="S371" s="269"/>
      <c r="T371" s="270"/>
      <c r="AT371" s="271" t="s">
        <v>178</v>
      </c>
      <c r="AU371" s="271" t="s">
        <v>80</v>
      </c>
      <c r="AV371" s="13" t="s">
        <v>80</v>
      </c>
      <c r="AW371" s="13" t="s">
        <v>35</v>
      </c>
      <c r="AX371" s="13" t="s">
        <v>71</v>
      </c>
      <c r="AY371" s="271" t="s">
        <v>158</v>
      </c>
    </row>
    <row r="372" spans="2:51" s="12" customFormat="1" ht="13.5">
      <c r="B372" s="251"/>
      <c r="C372" s="252"/>
      <c r="D372" s="248" t="s">
        <v>178</v>
      </c>
      <c r="E372" s="253" t="s">
        <v>21</v>
      </c>
      <c r="F372" s="254" t="s">
        <v>360</v>
      </c>
      <c r="G372" s="252"/>
      <c r="H372" s="253" t="s">
        <v>21</v>
      </c>
      <c r="I372" s="255"/>
      <c r="J372" s="252"/>
      <c r="K372" s="252"/>
      <c r="L372" s="256"/>
      <c r="M372" s="257"/>
      <c r="N372" s="258"/>
      <c r="O372" s="258"/>
      <c r="P372" s="258"/>
      <c r="Q372" s="258"/>
      <c r="R372" s="258"/>
      <c r="S372" s="258"/>
      <c r="T372" s="259"/>
      <c r="AT372" s="260" t="s">
        <v>178</v>
      </c>
      <c r="AU372" s="260" t="s">
        <v>80</v>
      </c>
      <c r="AV372" s="12" t="s">
        <v>78</v>
      </c>
      <c r="AW372" s="12" t="s">
        <v>35</v>
      </c>
      <c r="AX372" s="12" t="s">
        <v>71</v>
      </c>
      <c r="AY372" s="260" t="s">
        <v>158</v>
      </c>
    </row>
    <row r="373" spans="2:51" s="13" customFormat="1" ht="13.5">
      <c r="B373" s="261"/>
      <c r="C373" s="262"/>
      <c r="D373" s="248" t="s">
        <v>178</v>
      </c>
      <c r="E373" s="263" t="s">
        <v>21</v>
      </c>
      <c r="F373" s="264" t="s">
        <v>78</v>
      </c>
      <c r="G373" s="262"/>
      <c r="H373" s="265">
        <v>1</v>
      </c>
      <c r="I373" s="266"/>
      <c r="J373" s="262"/>
      <c r="K373" s="262"/>
      <c r="L373" s="267"/>
      <c r="M373" s="268"/>
      <c r="N373" s="269"/>
      <c r="O373" s="269"/>
      <c r="P373" s="269"/>
      <c r="Q373" s="269"/>
      <c r="R373" s="269"/>
      <c r="S373" s="269"/>
      <c r="T373" s="270"/>
      <c r="AT373" s="271" t="s">
        <v>178</v>
      </c>
      <c r="AU373" s="271" t="s">
        <v>80</v>
      </c>
      <c r="AV373" s="13" t="s">
        <v>80</v>
      </c>
      <c r="AW373" s="13" t="s">
        <v>35</v>
      </c>
      <c r="AX373" s="13" t="s">
        <v>71</v>
      </c>
      <c r="AY373" s="271" t="s">
        <v>158</v>
      </c>
    </row>
    <row r="374" spans="2:51" s="14" customFormat="1" ht="13.5">
      <c r="B374" s="272"/>
      <c r="C374" s="273"/>
      <c r="D374" s="248" t="s">
        <v>178</v>
      </c>
      <c r="E374" s="274" t="s">
        <v>21</v>
      </c>
      <c r="F374" s="275" t="s">
        <v>189</v>
      </c>
      <c r="G374" s="273"/>
      <c r="H374" s="276">
        <v>2</v>
      </c>
      <c r="I374" s="277"/>
      <c r="J374" s="273"/>
      <c r="K374" s="273"/>
      <c r="L374" s="278"/>
      <c r="M374" s="279"/>
      <c r="N374" s="280"/>
      <c r="O374" s="280"/>
      <c r="P374" s="280"/>
      <c r="Q374" s="280"/>
      <c r="R374" s="280"/>
      <c r="S374" s="280"/>
      <c r="T374" s="281"/>
      <c r="AT374" s="282" t="s">
        <v>178</v>
      </c>
      <c r="AU374" s="282" t="s">
        <v>80</v>
      </c>
      <c r="AV374" s="14" t="s">
        <v>166</v>
      </c>
      <c r="AW374" s="14" t="s">
        <v>35</v>
      </c>
      <c r="AX374" s="14" t="s">
        <v>78</v>
      </c>
      <c r="AY374" s="282" t="s">
        <v>158</v>
      </c>
    </row>
    <row r="375" spans="2:65" s="1" customFormat="1" ht="16.5" customHeight="1">
      <c r="B375" s="47"/>
      <c r="C375" s="294" t="s">
        <v>361</v>
      </c>
      <c r="D375" s="294" t="s">
        <v>362</v>
      </c>
      <c r="E375" s="295" t="s">
        <v>363</v>
      </c>
      <c r="F375" s="296" t="s">
        <v>364</v>
      </c>
      <c r="G375" s="297" t="s">
        <v>164</v>
      </c>
      <c r="H375" s="298">
        <v>1</v>
      </c>
      <c r="I375" s="299"/>
      <c r="J375" s="300">
        <f>ROUND(I375*H375,2)</f>
        <v>0</v>
      </c>
      <c r="K375" s="296" t="s">
        <v>21</v>
      </c>
      <c r="L375" s="301"/>
      <c r="M375" s="302" t="s">
        <v>21</v>
      </c>
      <c r="N375" s="303" t="s">
        <v>42</v>
      </c>
      <c r="O375" s="48"/>
      <c r="P375" s="245">
        <f>O375*H375</f>
        <v>0</v>
      </c>
      <c r="Q375" s="245">
        <v>0.02381</v>
      </c>
      <c r="R375" s="245">
        <f>Q375*H375</f>
        <v>0.02381</v>
      </c>
      <c r="S375" s="245">
        <v>0</v>
      </c>
      <c r="T375" s="246">
        <f>S375*H375</f>
        <v>0</v>
      </c>
      <c r="AR375" s="25" t="s">
        <v>211</v>
      </c>
      <c r="AT375" s="25" t="s">
        <v>362</v>
      </c>
      <c r="AU375" s="25" t="s">
        <v>80</v>
      </c>
      <c r="AY375" s="25" t="s">
        <v>158</v>
      </c>
      <c r="BE375" s="247">
        <f>IF(N375="základní",J375,0)</f>
        <v>0</v>
      </c>
      <c r="BF375" s="247">
        <f>IF(N375="snížená",J375,0)</f>
        <v>0</v>
      </c>
      <c r="BG375" s="247">
        <f>IF(N375="zákl. přenesená",J375,0)</f>
        <v>0</v>
      </c>
      <c r="BH375" s="247">
        <f>IF(N375="sníž. přenesená",J375,0)</f>
        <v>0</v>
      </c>
      <c r="BI375" s="247">
        <f>IF(N375="nulová",J375,0)</f>
        <v>0</v>
      </c>
      <c r="BJ375" s="25" t="s">
        <v>78</v>
      </c>
      <c r="BK375" s="247">
        <f>ROUND(I375*H375,2)</f>
        <v>0</v>
      </c>
      <c r="BL375" s="25" t="s">
        <v>166</v>
      </c>
      <c r="BM375" s="25" t="s">
        <v>365</v>
      </c>
    </row>
    <row r="376" spans="2:65" s="1" customFormat="1" ht="16.5" customHeight="1">
      <c r="B376" s="47"/>
      <c r="C376" s="294" t="s">
        <v>366</v>
      </c>
      <c r="D376" s="294" t="s">
        <v>362</v>
      </c>
      <c r="E376" s="295" t="s">
        <v>367</v>
      </c>
      <c r="F376" s="296" t="s">
        <v>368</v>
      </c>
      <c r="G376" s="297" t="s">
        <v>164</v>
      </c>
      <c r="H376" s="298">
        <v>1</v>
      </c>
      <c r="I376" s="299"/>
      <c r="J376" s="300">
        <f>ROUND(I376*H376,2)</f>
        <v>0</v>
      </c>
      <c r="K376" s="296" t="s">
        <v>21</v>
      </c>
      <c r="L376" s="301"/>
      <c r="M376" s="302" t="s">
        <v>21</v>
      </c>
      <c r="N376" s="303" t="s">
        <v>42</v>
      </c>
      <c r="O376" s="48"/>
      <c r="P376" s="245">
        <f>O376*H376</f>
        <v>0</v>
      </c>
      <c r="Q376" s="245">
        <v>0.02381</v>
      </c>
      <c r="R376" s="245">
        <f>Q376*H376</f>
        <v>0.02381</v>
      </c>
      <c r="S376" s="245">
        <v>0</v>
      </c>
      <c r="T376" s="246">
        <f>S376*H376</f>
        <v>0</v>
      </c>
      <c r="AR376" s="25" t="s">
        <v>211</v>
      </c>
      <c r="AT376" s="25" t="s">
        <v>362</v>
      </c>
      <c r="AU376" s="25" t="s">
        <v>80</v>
      </c>
      <c r="AY376" s="25" t="s">
        <v>158</v>
      </c>
      <c r="BE376" s="247">
        <f>IF(N376="základní",J376,0)</f>
        <v>0</v>
      </c>
      <c r="BF376" s="247">
        <f>IF(N376="snížená",J376,0)</f>
        <v>0</v>
      </c>
      <c r="BG376" s="247">
        <f>IF(N376="zákl. přenesená",J376,0)</f>
        <v>0</v>
      </c>
      <c r="BH376" s="247">
        <f>IF(N376="sníž. přenesená",J376,0)</f>
        <v>0</v>
      </c>
      <c r="BI376" s="247">
        <f>IF(N376="nulová",J376,0)</f>
        <v>0</v>
      </c>
      <c r="BJ376" s="25" t="s">
        <v>78</v>
      </c>
      <c r="BK376" s="247">
        <f>ROUND(I376*H376,2)</f>
        <v>0</v>
      </c>
      <c r="BL376" s="25" t="s">
        <v>166</v>
      </c>
      <c r="BM376" s="25" t="s">
        <v>369</v>
      </c>
    </row>
    <row r="377" spans="2:63" s="11" customFormat="1" ht="29.85" customHeight="1">
      <c r="B377" s="220"/>
      <c r="C377" s="221"/>
      <c r="D377" s="222" t="s">
        <v>70</v>
      </c>
      <c r="E377" s="234" t="s">
        <v>218</v>
      </c>
      <c r="F377" s="234" t="s">
        <v>370</v>
      </c>
      <c r="G377" s="221"/>
      <c r="H377" s="221"/>
      <c r="I377" s="224"/>
      <c r="J377" s="235">
        <f>BK377</f>
        <v>0</v>
      </c>
      <c r="K377" s="221"/>
      <c r="L377" s="226"/>
      <c r="M377" s="227"/>
      <c r="N377" s="228"/>
      <c r="O377" s="228"/>
      <c r="P377" s="229">
        <f>SUM(P378:P526)</f>
        <v>0</v>
      </c>
      <c r="Q377" s="228"/>
      <c r="R377" s="229">
        <f>SUM(R378:R526)</f>
        <v>0.09624069999999998</v>
      </c>
      <c r="S377" s="228"/>
      <c r="T377" s="230">
        <f>SUM(T378:T526)</f>
        <v>52.017683000000005</v>
      </c>
      <c r="AR377" s="231" t="s">
        <v>78</v>
      </c>
      <c r="AT377" s="232" t="s">
        <v>70</v>
      </c>
      <c r="AU377" s="232" t="s">
        <v>78</v>
      </c>
      <c r="AY377" s="231" t="s">
        <v>158</v>
      </c>
      <c r="BK377" s="233">
        <f>SUM(BK378:BK526)</f>
        <v>0</v>
      </c>
    </row>
    <row r="378" spans="2:65" s="1" customFormat="1" ht="25.5" customHeight="1">
      <c r="B378" s="47"/>
      <c r="C378" s="236" t="s">
        <v>9</v>
      </c>
      <c r="D378" s="236" t="s">
        <v>161</v>
      </c>
      <c r="E378" s="237" t="s">
        <v>371</v>
      </c>
      <c r="F378" s="238" t="s">
        <v>372</v>
      </c>
      <c r="G378" s="239" t="s">
        <v>184</v>
      </c>
      <c r="H378" s="240">
        <v>551.39</v>
      </c>
      <c r="I378" s="241"/>
      <c r="J378" s="242">
        <f>ROUND(I378*H378,2)</f>
        <v>0</v>
      </c>
      <c r="K378" s="238" t="s">
        <v>165</v>
      </c>
      <c r="L378" s="73"/>
      <c r="M378" s="243" t="s">
        <v>21</v>
      </c>
      <c r="N378" s="244" t="s">
        <v>42</v>
      </c>
      <c r="O378" s="48"/>
      <c r="P378" s="245">
        <f>O378*H378</f>
        <v>0</v>
      </c>
      <c r="Q378" s="245">
        <v>0.00013</v>
      </c>
      <c r="R378" s="245">
        <f>Q378*H378</f>
        <v>0.07168069999999999</v>
      </c>
      <c r="S378" s="245">
        <v>0</v>
      </c>
      <c r="T378" s="246">
        <f>S378*H378</f>
        <v>0</v>
      </c>
      <c r="AR378" s="25" t="s">
        <v>166</v>
      </c>
      <c r="AT378" s="25" t="s">
        <v>161</v>
      </c>
      <c r="AU378" s="25" t="s">
        <v>80</v>
      </c>
      <c r="AY378" s="25" t="s">
        <v>158</v>
      </c>
      <c r="BE378" s="247">
        <f>IF(N378="základní",J378,0)</f>
        <v>0</v>
      </c>
      <c r="BF378" s="247">
        <f>IF(N378="snížená",J378,0)</f>
        <v>0</v>
      </c>
      <c r="BG378" s="247">
        <f>IF(N378="zákl. přenesená",J378,0)</f>
        <v>0</v>
      </c>
      <c r="BH378" s="247">
        <f>IF(N378="sníž. přenesená",J378,0)</f>
        <v>0</v>
      </c>
      <c r="BI378" s="247">
        <f>IF(N378="nulová",J378,0)</f>
        <v>0</v>
      </c>
      <c r="BJ378" s="25" t="s">
        <v>78</v>
      </c>
      <c r="BK378" s="247">
        <f>ROUND(I378*H378,2)</f>
        <v>0</v>
      </c>
      <c r="BL378" s="25" t="s">
        <v>166</v>
      </c>
      <c r="BM378" s="25" t="s">
        <v>373</v>
      </c>
    </row>
    <row r="379" spans="2:47" s="1" customFormat="1" ht="13.5">
      <c r="B379" s="47"/>
      <c r="C379" s="75"/>
      <c r="D379" s="248" t="s">
        <v>171</v>
      </c>
      <c r="E379" s="75"/>
      <c r="F379" s="249" t="s">
        <v>374</v>
      </c>
      <c r="G379" s="75"/>
      <c r="H379" s="75"/>
      <c r="I379" s="204"/>
      <c r="J379" s="75"/>
      <c r="K379" s="75"/>
      <c r="L379" s="73"/>
      <c r="M379" s="250"/>
      <c r="N379" s="48"/>
      <c r="O379" s="48"/>
      <c r="P379" s="48"/>
      <c r="Q379" s="48"/>
      <c r="R379" s="48"/>
      <c r="S379" s="48"/>
      <c r="T379" s="96"/>
      <c r="AT379" s="25" t="s">
        <v>171</v>
      </c>
      <c r="AU379" s="25" t="s">
        <v>80</v>
      </c>
    </row>
    <row r="380" spans="2:47" s="1" customFormat="1" ht="13.5">
      <c r="B380" s="47"/>
      <c r="C380" s="75"/>
      <c r="D380" s="248" t="s">
        <v>328</v>
      </c>
      <c r="E380" s="75"/>
      <c r="F380" s="249" t="s">
        <v>375</v>
      </c>
      <c r="G380" s="75"/>
      <c r="H380" s="75"/>
      <c r="I380" s="204"/>
      <c r="J380" s="75"/>
      <c r="K380" s="75"/>
      <c r="L380" s="73"/>
      <c r="M380" s="250"/>
      <c r="N380" s="48"/>
      <c r="O380" s="48"/>
      <c r="P380" s="48"/>
      <c r="Q380" s="48"/>
      <c r="R380" s="48"/>
      <c r="S380" s="48"/>
      <c r="T380" s="96"/>
      <c r="AT380" s="25" t="s">
        <v>328</v>
      </c>
      <c r="AU380" s="25" t="s">
        <v>80</v>
      </c>
    </row>
    <row r="381" spans="2:51" s="12" customFormat="1" ht="13.5">
      <c r="B381" s="251"/>
      <c r="C381" s="252"/>
      <c r="D381" s="248" t="s">
        <v>178</v>
      </c>
      <c r="E381" s="253" t="s">
        <v>21</v>
      </c>
      <c r="F381" s="254" t="s">
        <v>203</v>
      </c>
      <c r="G381" s="252"/>
      <c r="H381" s="253" t="s">
        <v>21</v>
      </c>
      <c r="I381" s="255"/>
      <c r="J381" s="252"/>
      <c r="K381" s="252"/>
      <c r="L381" s="256"/>
      <c r="M381" s="257"/>
      <c r="N381" s="258"/>
      <c r="O381" s="258"/>
      <c r="P381" s="258"/>
      <c r="Q381" s="258"/>
      <c r="R381" s="258"/>
      <c r="S381" s="258"/>
      <c r="T381" s="259"/>
      <c r="AT381" s="260" t="s">
        <v>178</v>
      </c>
      <c r="AU381" s="260" t="s">
        <v>80</v>
      </c>
      <c r="AV381" s="12" t="s">
        <v>78</v>
      </c>
      <c r="AW381" s="12" t="s">
        <v>35</v>
      </c>
      <c r="AX381" s="12" t="s">
        <v>71</v>
      </c>
      <c r="AY381" s="260" t="s">
        <v>158</v>
      </c>
    </row>
    <row r="382" spans="2:51" s="13" customFormat="1" ht="13.5">
      <c r="B382" s="261"/>
      <c r="C382" s="262"/>
      <c r="D382" s="248" t="s">
        <v>178</v>
      </c>
      <c r="E382" s="263" t="s">
        <v>21</v>
      </c>
      <c r="F382" s="264" t="s">
        <v>376</v>
      </c>
      <c r="G382" s="262"/>
      <c r="H382" s="265">
        <v>446.3</v>
      </c>
      <c r="I382" s="266"/>
      <c r="J382" s="262"/>
      <c r="K382" s="262"/>
      <c r="L382" s="267"/>
      <c r="M382" s="268"/>
      <c r="N382" s="269"/>
      <c r="O382" s="269"/>
      <c r="P382" s="269"/>
      <c r="Q382" s="269"/>
      <c r="R382" s="269"/>
      <c r="S382" s="269"/>
      <c r="T382" s="270"/>
      <c r="AT382" s="271" t="s">
        <v>178</v>
      </c>
      <c r="AU382" s="271" t="s">
        <v>80</v>
      </c>
      <c r="AV382" s="13" t="s">
        <v>80</v>
      </c>
      <c r="AW382" s="13" t="s">
        <v>35</v>
      </c>
      <c r="AX382" s="13" t="s">
        <v>71</v>
      </c>
      <c r="AY382" s="271" t="s">
        <v>158</v>
      </c>
    </row>
    <row r="383" spans="2:51" s="13" customFormat="1" ht="13.5">
      <c r="B383" s="261"/>
      <c r="C383" s="262"/>
      <c r="D383" s="248" t="s">
        <v>178</v>
      </c>
      <c r="E383" s="263" t="s">
        <v>21</v>
      </c>
      <c r="F383" s="264" t="s">
        <v>205</v>
      </c>
      <c r="G383" s="262"/>
      <c r="H383" s="265">
        <v>105.09</v>
      </c>
      <c r="I383" s="266"/>
      <c r="J383" s="262"/>
      <c r="K383" s="262"/>
      <c r="L383" s="267"/>
      <c r="M383" s="268"/>
      <c r="N383" s="269"/>
      <c r="O383" s="269"/>
      <c r="P383" s="269"/>
      <c r="Q383" s="269"/>
      <c r="R383" s="269"/>
      <c r="S383" s="269"/>
      <c r="T383" s="270"/>
      <c r="AT383" s="271" t="s">
        <v>178</v>
      </c>
      <c r="AU383" s="271" t="s">
        <v>80</v>
      </c>
      <c r="AV383" s="13" t="s">
        <v>80</v>
      </c>
      <c r="AW383" s="13" t="s">
        <v>35</v>
      </c>
      <c r="AX383" s="13" t="s">
        <v>71</v>
      </c>
      <c r="AY383" s="271" t="s">
        <v>158</v>
      </c>
    </row>
    <row r="384" spans="2:51" s="14" customFormat="1" ht="13.5">
      <c r="B384" s="272"/>
      <c r="C384" s="273"/>
      <c r="D384" s="248" t="s">
        <v>178</v>
      </c>
      <c r="E384" s="274" t="s">
        <v>21</v>
      </c>
      <c r="F384" s="275" t="s">
        <v>189</v>
      </c>
      <c r="G384" s="273"/>
      <c r="H384" s="276">
        <v>551.39</v>
      </c>
      <c r="I384" s="277"/>
      <c r="J384" s="273"/>
      <c r="K384" s="273"/>
      <c r="L384" s="278"/>
      <c r="M384" s="279"/>
      <c r="N384" s="280"/>
      <c r="O384" s="280"/>
      <c r="P384" s="280"/>
      <c r="Q384" s="280"/>
      <c r="R384" s="280"/>
      <c r="S384" s="280"/>
      <c r="T384" s="281"/>
      <c r="AT384" s="282" t="s">
        <v>178</v>
      </c>
      <c r="AU384" s="282" t="s">
        <v>80</v>
      </c>
      <c r="AV384" s="14" t="s">
        <v>166</v>
      </c>
      <c r="AW384" s="14" t="s">
        <v>35</v>
      </c>
      <c r="AX384" s="14" t="s">
        <v>78</v>
      </c>
      <c r="AY384" s="282" t="s">
        <v>158</v>
      </c>
    </row>
    <row r="385" spans="2:65" s="1" customFormat="1" ht="16.5" customHeight="1">
      <c r="B385" s="47"/>
      <c r="C385" s="236" t="s">
        <v>377</v>
      </c>
      <c r="D385" s="236" t="s">
        <v>161</v>
      </c>
      <c r="E385" s="237" t="s">
        <v>378</v>
      </c>
      <c r="F385" s="238" t="s">
        <v>379</v>
      </c>
      <c r="G385" s="239" t="s">
        <v>184</v>
      </c>
      <c r="H385" s="240">
        <v>614</v>
      </c>
      <c r="I385" s="241"/>
      <c r="J385" s="242">
        <f>ROUND(I385*H385,2)</f>
        <v>0</v>
      </c>
      <c r="K385" s="238" t="s">
        <v>165</v>
      </c>
      <c r="L385" s="73"/>
      <c r="M385" s="243" t="s">
        <v>21</v>
      </c>
      <c r="N385" s="244" t="s">
        <v>42</v>
      </c>
      <c r="O385" s="48"/>
      <c r="P385" s="245">
        <f>O385*H385</f>
        <v>0</v>
      </c>
      <c r="Q385" s="245">
        <v>4E-05</v>
      </c>
      <c r="R385" s="245">
        <f>Q385*H385</f>
        <v>0.024560000000000002</v>
      </c>
      <c r="S385" s="245">
        <v>0</v>
      </c>
      <c r="T385" s="246">
        <f>S385*H385</f>
        <v>0</v>
      </c>
      <c r="AR385" s="25" t="s">
        <v>166</v>
      </c>
      <c r="AT385" s="25" t="s">
        <v>161</v>
      </c>
      <c r="AU385" s="25" t="s">
        <v>80</v>
      </c>
      <c r="AY385" s="25" t="s">
        <v>158</v>
      </c>
      <c r="BE385" s="247">
        <f>IF(N385="základní",J385,0)</f>
        <v>0</v>
      </c>
      <c r="BF385" s="247">
        <f>IF(N385="snížená",J385,0)</f>
        <v>0</v>
      </c>
      <c r="BG385" s="247">
        <f>IF(N385="zákl. přenesená",J385,0)</f>
        <v>0</v>
      </c>
      <c r="BH385" s="247">
        <f>IF(N385="sníž. přenesená",J385,0)</f>
        <v>0</v>
      </c>
      <c r="BI385" s="247">
        <f>IF(N385="nulová",J385,0)</f>
        <v>0</v>
      </c>
      <c r="BJ385" s="25" t="s">
        <v>78</v>
      </c>
      <c r="BK385" s="247">
        <f>ROUND(I385*H385,2)</f>
        <v>0</v>
      </c>
      <c r="BL385" s="25" t="s">
        <v>166</v>
      </c>
      <c r="BM385" s="25" t="s">
        <v>380</v>
      </c>
    </row>
    <row r="386" spans="2:47" s="1" customFormat="1" ht="13.5">
      <c r="B386" s="47"/>
      <c r="C386" s="75"/>
      <c r="D386" s="248" t="s">
        <v>171</v>
      </c>
      <c r="E386" s="75"/>
      <c r="F386" s="249" t="s">
        <v>381</v>
      </c>
      <c r="G386" s="75"/>
      <c r="H386" s="75"/>
      <c r="I386" s="204"/>
      <c r="J386" s="75"/>
      <c r="K386" s="75"/>
      <c r="L386" s="73"/>
      <c r="M386" s="250"/>
      <c r="N386" s="48"/>
      <c r="O386" s="48"/>
      <c r="P386" s="48"/>
      <c r="Q386" s="48"/>
      <c r="R386" s="48"/>
      <c r="S386" s="48"/>
      <c r="T386" s="96"/>
      <c r="AT386" s="25" t="s">
        <v>171</v>
      </c>
      <c r="AU386" s="25" t="s">
        <v>80</v>
      </c>
    </row>
    <row r="387" spans="2:51" s="12" customFormat="1" ht="13.5">
      <c r="B387" s="251"/>
      <c r="C387" s="252"/>
      <c r="D387" s="248" t="s">
        <v>178</v>
      </c>
      <c r="E387" s="253" t="s">
        <v>21</v>
      </c>
      <c r="F387" s="254" t="s">
        <v>382</v>
      </c>
      <c r="G387" s="252"/>
      <c r="H387" s="253" t="s">
        <v>21</v>
      </c>
      <c r="I387" s="255"/>
      <c r="J387" s="252"/>
      <c r="K387" s="252"/>
      <c r="L387" s="256"/>
      <c r="M387" s="257"/>
      <c r="N387" s="258"/>
      <c r="O387" s="258"/>
      <c r="P387" s="258"/>
      <c r="Q387" s="258"/>
      <c r="R387" s="258"/>
      <c r="S387" s="258"/>
      <c r="T387" s="259"/>
      <c r="AT387" s="260" t="s">
        <v>178</v>
      </c>
      <c r="AU387" s="260" t="s">
        <v>80</v>
      </c>
      <c r="AV387" s="12" t="s">
        <v>78</v>
      </c>
      <c r="AW387" s="12" t="s">
        <v>35</v>
      </c>
      <c r="AX387" s="12" t="s">
        <v>71</v>
      </c>
      <c r="AY387" s="260" t="s">
        <v>158</v>
      </c>
    </row>
    <row r="388" spans="2:51" s="13" customFormat="1" ht="13.5">
      <c r="B388" s="261"/>
      <c r="C388" s="262"/>
      <c r="D388" s="248" t="s">
        <v>178</v>
      </c>
      <c r="E388" s="263" t="s">
        <v>21</v>
      </c>
      <c r="F388" s="264" t="s">
        <v>383</v>
      </c>
      <c r="G388" s="262"/>
      <c r="H388" s="265">
        <v>614</v>
      </c>
      <c r="I388" s="266"/>
      <c r="J388" s="262"/>
      <c r="K388" s="262"/>
      <c r="L388" s="267"/>
      <c r="M388" s="268"/>
      <c r="N388" s="269"/>
      <c r="O388" s="269"/>
      <c r="P388" s="269"/>
      <c r="Q388" s="269"/>
      <c r="R388" s="269"/>
      <c r="S388" s="269"/>
      <c r="T388" s="270"/>
      <c r="AT388" s="271" t="s">
        <v>178</v>
      </c>
      <c r="AU388" s="271" t="s">
        <v>80</v>
      </c>
      <c r="AV388" s="13" t="s">
        <v>80</v>
      </c>
      <c r="AW388" s="13" t="s">
        <v>35</v>
      </c>
      <c r="AX388" s="13" t="s">
        <v>78</v>
      </c>
      <c r="AY388" s="271" t="s">
        <v>158</v>
      </c>
    </row>
    <row r="389" spans="2:65" s="1" customFormat="1" ht="16.5" customHeight="1">
      <c r="B389" s="47"/>
      <c r="C389" s="236" t="s">
        <v>384</v>
      </c>
      <c r="D389" s="236" t="s">
        <v>161</v>
      </c>
      <c r="E389" s="237" t="s">
        <v>385</v>
      </c>
      <c r="F389" s="238" t="s">
        <v>386</v>
      </c>
      <c r="G389" s="239" t="s">
        <v>184</v>
      </c>
      <c r="H389" s="240">
        <v>3.9</v>
      </c>
      <c r="I389" s="241"/>
      <c r="J389" s="242">
        <f>ROUND(I389*H389,2)</f>
        <v>0</v>
      </c>
      <c r="K389" s="238" t="s">
        <v>165</v>
      </c>
      <c r="L389" s="73"/>
      <c r="M389" s="243" t="s">
        <v>21</v>
      </c>
      <c r="N389" s="244" t="s">
        <v>42</v>
      </c>
      <c r="O389" s="48"/>
      <c r="P389" s="245">
        <f>O389*H389</f>
        <v>0</v>
      </c>
      <c r="Q389" s="245">
        <v>0</v>
      </c>
      <c r="R389" s="245">
        <f>Q389*H389</f>
        <v>0</v>
      </c>
      <c r="S389" s="245">
        <v>0.131</v>
      </c>
      <c r="T389" s="246">
        <f>S389*H389</f>
        <v>0.5109</v>
      </c>
      <c r="AR389" s="25" t="s">
        <v>166</v>
      </c>
      <c r="AT389" s="25" t="s">
        <v>161</v>
      </c>
      <c r="AU389" s="25" t="s">
        <v>80</v>
      </c>
      <c r="AY389" s="25" t="s">
        <v>158</v>
      </c>
      <c r="BE389" s="247">
        <f>IF(N389="základní",J389,0)</f>
        <v>0</v>
      </c>
      <c r="BF389" s="247">
        <f>IF(N389="snížená",J389,0)</f>
        <v>0</v>
      </c>
      <c r="BG389" s="247">
        <f>IF(N389="zákl. přenesená",J389,0)</f>
        <v>0</v>
      </c>
      <c r="BH389" s="247">
        <f>IF(N389="sníž. přenesená",J389,0)</f>
        <v>0</v>
      </c>
      <c r="BI389" s="247">
        <f>IF(N389="nulová",J389,0)</f>
        <v>0</v>
      </c>
      <c r="BJ389" s="25" t="s">
        <v>78</v>
      </c>
      <c r="BK389" s="247">
        <f>ROUND(I389*H389,2)</f>
        <v>0</v>
      </c>
      <c r="BL389" s="25" t="s">
        <v>166</v>
      </c>
      <c r="BM389" s="25" t="s">
        <v>387</v>
      </c>
    </row>
    <row r="390" spans="2:51" s="12" customFormat="1" ht="13.5">
      <c r="B390" s="251"/>
      <c r="C390" s="252"/>
      <c r="D390" s="248" t="s">
        <v>178</v>
      </c>
      <c r="E390" s="253" t="s">
        <v>21</v>
      </c>
      <c r="F390" s="254" t="s">
        <v>239</v>
      </c>
      <c r="G390" s="252"/>
      <c r="H390" s="253" t="s">
        <v>21</v>
      </c>
      <c r="I390" s="255"/>
      <c r="J390" s="252"/>
      <c r="K390" s="252"/>
      <c r="L390" s="256"/>
      <c r="M390" s="257"/>
      <c r="N390" s="258"/>
      <c r="O390" s="258"/>
      <c r="P390" s="258"/>
      <c r="Q390" s="258"/>
      <c r="R390" s="258"/>
      <c r="S390" s="258"/>
      <c r="T390" s="259"/>
      <c r="AT390" s="260" t="s">
        <v>178</v>
      </c>
      <c r="AU390" s="260" t="s">
        <v>80</v>
      </c>
      <c r="AV390" s="12" t="s">
        <v>78</v>
      </c>
      <c r="AW390" s="12" t="s">
        <v>35</v>
      </c>
      <c r="AX390" s="12" t="s">
        <v>71</v>
      </c>
      <c r="AY390" s="260" t="s">
        <v>158</v>
      </c>
    </row>
    <row r="391" spans="2:51" s="13" customFormat="1" ht="13.5">
      <c r="B391" s="261"/>
      <c r="C391" s="262"/>
      <c r="D391" s="248" t="s">
        <v>178</v>
      </c>
      <c r="E391" s="263" t="s">
        <v>21</v>
      </c>
      <c r="F391" s="264" t="s">
        <v>388</v>
      </c>
      <c r="G391" s="262"/>
      <c r="H391" s="265">
        <v>3.9</v>
      </c>
      <c r="I391" s="266"/>
      <c r="J391" s="262"/>
      <c r="K391" s="262"/>
      <c r="L391" s="267"/>
      <c r="M391" s="268"/>
      <c r="N391" s="269"/>
      <c r="O391" s="269"/>
      <c r="P391" s="269"/>
      <c r="Q391" s="269"/>
      <c r="R391" s="269"/>
      <c r="S391" s="269"/>
      <c r="T391" s="270"/>
      <c r="AT391" s="271" t="s">
        <v>178</v>
      </c>
      <c r="AU391" s="271" t="s">
        <v>80</v>
      </c>
      <c r="AV391" s="13" t="s">
        <v>80</v>
      </c>
      <c r="AW391" s="13" t="s">
        <v>35</v>
      </c>
      <c r="AX391" s="13" t="s">
        <v>78</v>
      </c>
      <c r="AY391" s="271" t="s">
        <v>158</v>
      </c>
    </row>
    <row r="392" spans="2:65" s="1" customFormat="1" ht="16.5" customHeight="1">
      <c r="B392" s="47"/>
      <c r="C392" s="236" t="s">
        <v>389</v>
      </c>
      <c r="D392" s="236" t="s">
        <v>161</v>
      </c>
      <c r="E392" s="237" t="s">
        <v>390</v>
      </c>
      <c r="F392" s="238" t="s">
        <v>391</v>
      </c>
      <c r="G392" s="239" t="s">
        <v>184</v>
      </c>
      <c r="H392" s="240">
        <v>37.401</v>
      </c>
      <c r="I392" s="241"/>
      <c r="J392" s="242">
        <f>ROUND(I392*H392,2)</f>
        <v>0</v>
      </c>
      <c r="K392" s="238" t="s">
        <v>165</v>
      </c>
      <c r="L392" s="73"/>
      <c r="M392" s="243" t="s">
        <v>21</v>
      </c>
      <c r="N392" s="244" t="s">
        <v>42</v>
      </c>
      <c r="O392" s="48"/>
      <c r="P392" s="245">
        <f>O392*H392</f>
        <v>0</v>
      </c>
      <c r="Q392" s="245">
        <v>0</v>
      </c>
      <c r="R392" s="245">
        <f>Q392*H392</f>
        <v>0</v>
      </c>
      <c r="S392" s="245">
        <v>0.261</v>
      </c>
      <c r="T392" s="246">
        <f>S392*H392</f>
        <v>9.761661000000002</v>
      </c>
      <c r="AR392" s="25" t="s">
        <v>166</v>
      </c>
      <c r="AT392" s="25" t="s">
        <v>161</v>
      </c>
      <c r="AU392" s="25" t="s">
        <v>80</v>
      </c>
      <c r="AY392" s="25" t="s">
        <v>158</v>
      </c>
      <c r="BE392" s="247">
        <f>IF(N392="základní",J392,0)</f>
        <v>0</v>
      </c>
      <c r="BF392" s="247">
        <f>IF(N392="snížená",J392,0)</f>
        <v>0</v>
      </c>
      <c r="BG392" s="247">
        <f>IF(N392="zákl. přenesená",J392,0)</f>
        <v>0</v>
      </c>
      <c r="BH392" s="247">
        <f>IF(N392="sníž. přenesená",J392,0)</f>
        <v>0</v>
      </c>
      <c r="BI392" s="247">
        <f>IF(N392="nulová",J392,0)</f>
        <v>0</v>
      </c>
      <c r="BJ392" s="25" t="s">
        <v>78</v>
      </c>
      <c r="BK392" s="247">
        <f>ROUND(I392*H392,2)</f>
        <v>0</v>
      </c>
      <c r="BL392" s="25" t="s">
        <v>166</v>
      </c>
      <c r="BM392" s="25" t="s">
        <v>392</v>
      </c>
    </row>
    <row r="393" spans="2:51" s="12" customFormat="1" ht="13.5">
      <c r="B393" s="251"/>
      <c r="C393" s="252"/>
      <c r="D393" s="248" t="s">
        <v>178</v>
      </c>
      <c r="E393" s="253" t="s">
        <v>21</v>
      </c>
      <c r="F393" s="254" t="s">
        <v>228</v>
      </c>
      <c r="G393" s="252"/>
      <c r="H393" s="253" t="s">
        <v>21</v>
      </c>
      <c r="I393" s="255"/>
      <c r="J393" s="252"/>
      <c r="K393" s="252"/>
      <c r="L393" s="256"/>
      <c r="M393" s="257"/>
      <c r="N393" s="258"/>
      <c r="O393" s="258"/>
      <c r="P393" s="258"/>
      <c r="Q393" s="258"/>
      <c r="R393" s="258"/>
      <c r="S393" s="258"/>
      <c r="T393" s="259"/>
      <c r="AT393" s="260" t="s">
        <v>178</v>
      </c>
      <c r="AU393" s="260" t="s">
        <v>80</v>
      </c>
      <c r="AV393" s="12" t="s">
        <v>78</v>
      </c>
      <c r="AW393" s="12" t="s">
        <v>35</v>
      </c>
      <c r="AX393" s="12" t="s">
        <v>71</v>
      </c>
      <c r="AY393" s="260" t="s">
        <v>158</v>
      </c>
    </row>
    <row r="394" spans="2:51" s="13" customFormat="1" ht="13.5">
      <c r="B394" s="261"/>
      <c r="C394" s="262"/>
      <c r="D394" s="248" t="s">
        <v>178</v>
      </c>
      <c r="E394" s="263" t="s">
        <v>21</v>
      </c>
      <c r="F394" s="264" t="s">
        <v>393</v>
      </c>
      <c r="G394" s="262"/>
      <c r="H394" s="265">
        <v>3.168</v>
      </c>
      <c r="I394" s="266"/>
      <c r="J394" s="262"/>
      <c r="K394" s="262"/>
      <c r="L394" s="267"/>
      <c r="M394" s="268"/>
      <c r="N394" s="269"/>
      <c r="O394" s="269"/>
      <c r="P394" s="269"/>
      <c r="Q394" s="269"/>
      <c r="R394" s="269"/>
      <c r="S394" s="269"/>
      <c r="T394" s="270"/>
      <c r="AT394" s="271" t="s">
        <v>178</v>
      </c>
      <c r="AU394" s="271" t="s">
        <v>80</v>
      </c>
      <c r="AV394" s="13" t="s">
        <v>80</v>
      </c>
      <c r="AW394" s="13" t="s">
        <v>35</v>
      </c>
      <c r="AX394" s="13" t="s">
        <v>71</v>
      </c>
      <c r="AY394" s="271" t="s">
        <v>158</v>
      </c>
    </row>
    <row r="395" spans="2:51" s="12" customFormat="1" ht="13.5">
      <c r="B395" s="251"/>
      <c r="C395" s="252"/>
      <c r="D395" s="248" t="s">
        <v>178</v>
      </c>
      <c r="E395" s="253" t="s">
        <v>21</v>
      </c>
      <c r="F395" s="254" t="s">
        <v>186</v>
      </c>
      <c r="G395" s="252"/>
      <c r="H395" s="253" t="s">
        <v>21</v>
      </c>
      <c r="I395" s="255"/>
      <c r="J395" s="252"/>
      <c r="K395" s="252"/>
      <c r="L395" s="256"/>
      <c r="M395" s="257"/>
      <c r="N395" s="258"/>
      <c r="O395" s="258"/>
      <c r="P395" s="258"/>
      <c r="Q395" s="258"/>
      <c r="R395" s="258"/>
      <c r="S395" s="258"/>
      <c r="T395" s="259"/>
      <c r="AT395" s="260" t="s">
        <v>178</v>
      </c>
      <c r="AU395" s="260" t="s">
        <v>80</v>
      </c>
      <c r="AV395" s="12" t="s">
        <v>78</v>
      </c>
      <c r="AW395" s="12" t="s">
        <v>35</v>
      </c>
      <c r="AX395" s="12" t="s">
        <v>71</v>
      </c>
      <c r="AY395" s="260" t="s">
        <v>158</v>
      </c>
    </row>
    <row r="396" spans="2:51" s="13" customFormat="1" ht="13.5">
      <c r="B396" s="261"/>
      <c r="C396" s="262"/>
      <c r="D396" s="248" t="s">
        <v>178</v>
      </c>
      <c r="E396" s="263" t="s">
        <v>21</v>
      </c>
      <c r="F396" s="264" t="s">
        <v>394</v>
      </c>
      <c r="G396" s="262"/>
      <c r="H396" s="265">
        <v>11.372</v>
      </c>
      <c r="I396" s="266"/>
      <c r="J396" s="262"/>
      <c r="K396" s="262"/>
      <c r="L396" s="267"/>
      <c r="M396" s="268"/>
      <c r="N396" s="269"/>
      <c r="O396" s="269"/>
      <c r="P396" s="269"/>
      <c r="Q396" s="269"/>
      <c r="R396" s="269"/>
      <c r="S396" s="269"/>
      <c r="T396" s="270"/>
      <c r="AT396" s="271" t="s">
        <v>178</v>
      </c>
      <c r="AU396" s="271" t="s">
        <v>80</v>
      </c>
      <c r="AV396" s="13" t="s">
        <v>80</v>
      </c>
      <c r="AW396" s="13" t="s">
        <v>35</v>
      </c>
      <c r="AX396" s="13" t="s">
        <v>71</v>
      </c>
      <c r="AY396" s="271" t="s">
        <v>158</v>
      </c>
    </row>
    <row r="397" spans="2:51" s="12" customFormat="1" ht="13.5">
      <c r="B397" s="251"/>
      <c r="C397" s="252"/>
      <c r="D397" s="248" t="s">
        <v>178</v>
      </c>
      <c r="E397" s="253" t="s">
        <v>21</v>
      </c>
      <c r="F397" s="254" t="s">
        <v>395</v>
      </c>
      <c r="G397" s="252"/>
      <c r="H397" s="253" t="s">
        <v>21</v>
      </c>
      <c r="I397" s="255"/>
      <c r="J397" s="252"/>
      <c r="K397" s="252"/>
      <c r="L397" s="256"/>
      <c r="M397" s="257"/>
      <c r="N397" s="258"/>
      <c r="O397" s="258"/>
      <c r="P397" s="258"/>
      <c r="Q397" s="258"/>
      <c r="R397" s="258"/>
      <c r="S397" s="258"/>
      <c r="T397" s="259"/>
      <c r="AT397" s="260" t="s">
        <v>178</v>
      </c>
      <c r="AU397" s="260" t="s">
        <v>80</v>
      </c>
      <c r="AV397" s="12" t="s">
        <v>78</v>
      </c>
      <c r="AW397" s="12" t="s">
        <v>35</v>
      </c>
      <c r="AX397" s="12" t="s">
        <v>71</v>
      </c>
      <c r="AY397" s="260" t="s">
        <v>158</v>
      </c>
    </row>
    <row r="398" spans="2:51" s="13" customFormat="1" ht="13.5">
      <c r="B398" s="261"/>
      <c r="C398" s="262"/>
      <c r="D398" s="248" t="s">
        <v>178</v>
      </c>
      <c r="E398" s="263" t="s">
        <v>21</v>
      </c>
      <c r="F398" s="264" t="s">
        <v>394</v>
      </c>
      <c r="G398" s="262"/>
      <c r="H398" s="265">
        <v>11.372</v>
      </c>
      <c r="I398" s="266"/>
      <c r="J398" s="262"/>
      <c r="K398" s="262"/>
      <c r="L398" s="267"/>
      <c r="M398" s="268"/>
      <c r="N398" s="269"/>
      <c r="O398" s="269"/>
      <c r="P398" s="269"/>
      <c r="Q398" s="269"/>
      <c r="R398" s="269"/>
      <c r="S398" s="269"/>
      <c r="T398" s="270"/>
      <c r="AT398" s="271" t="s">
        <v>178</v>
      </c>
      <c r="AU398" s="271" t="s">
        <v>80</v>
      </c>
      <c r="AV398" s="13" t="s">
        <v>80</v>
      </c>
      <c r="AW398" s="13" t="s">
        <v>35</v>
      </c>
      <c r="AX398" s="13" t="s">
        <v>71</v>
      </c>
      <c r="AY398" s="271" t="s">
        <v>158</v>
      </c>
    </row>
    <row r="399" spans="2:51" s="12" customFormat="1" ht="13.5">
      <c r="B399" s="251"/>
      <c r="C399" s="252"/>
      <c r="D399" s="248" t="s">
        <v>178</v>
      </c>
      <c r="E399" s="253" t="s">
        <v>21</v>
      </c>
      <c r="F399" s="254" t="s">
        <v>251</v>
      </c>
      <c r="G399" s="252"/>
      <c r="H399" s="253" t="s">
        <v>21</v>
      </c>
      <c r="I399" s="255"/>
      <c r="J399" s="252"/>
      <c r="K399" s="252"/>
      <c r="L399" s="256"/>
      <c r="M399" s="257"/>
      <c r="N399" s="258"/>
      <c r="O399" s="258"/>
      <c r="P399" s="258"/>
      <c r="Q399" s="258"/>
      <c r="R399" s="258"/>
      <c r="S399" s="258"/>
      <c r="T399" s="259"/>
      <c r="AT399" s="260" t="s">
        <v>178</v>
      </c>
      <c r="AU399" s="260" t="s">
        <v>80</v>
      </c>
      <c r="AV399" s="12" t="s">
        <v>78</v>
      </c>
      <c r="AW399" s="12" t="s">
        <v>35</v>
      </c>
      <c r="AX399" s="12" t="s">
        <v>71</v>
      </c>
      <c r="AY399" s="260" t="s">
        <v>158</v>
      </c>
    </row>
    <row r="400" spans="2:51" s="13" customFormat="1" ht="13.5">
      <c r="B400" s="261"/>
      <c r="C400" s="262"/>
      <c r="D400" s="248" t="s">
        <v>178</v>
      </c>
      <c r="E400" s="263" t="s">
        <v>21</v>
      </c>
      <c r="F400" s="264" t="s">
        <v>396</v>
      </c>
      <c r="G400" s="262"/>
      <c r="H400" s="265">
        <v>11.489</v>
      </c>
      <c r="I400" s="266"/>
      <c r="J400" s="262"/>
      <c r="K400" s="262"/>
      <c r="L400" s="267"/>
      <c r="M400" s="268"/>
      <c r="N400" s="269"/>
      <c r="O400" s="269"/>
      <c r="P400" s="269"/>
      <c r="Q400" s="269"/>
      <c r="R400" s="269"/>
      <c r="S400" s="269"/>
      <c r="T400" s="270"/>
      <c r="AT400" s="271" t="s">
        <v>178</v>
      </c>
      <c r="AU400" s="271" t="s">
        <v>80</v>
      </c>
      <c r="AV400" s="13" t="s">
        <v>80</v>
      </c>
      <c r="AW400" s="13" t="s">
        <v>35</v>
      </c>
      <c r="AX400" s="13" t="s">
        <v>71</v>
      </c>
      <c r="AY400" s="271" t="s">
        <v>158</v>
      </c>
    </row>
    <row r="401" spans="2:51" s="14" customFormat="1" ht="13.5">
      <c r="B401" s="272"/>
      <c r="C401" s="273"/>
      <c r="D401" s="248" t="s">
        <v>178</v>
      </c>
      <c r="E401" s="274" t="s">
        <v>21</v>
      </c>
      <c r="F401" s="275" t="s">
        <v>189</v>
      </c>
      <c r="G401" s="273"/>
      <c r="H401" s="276">
        <v>37.401</v>
      </c>
      <c r="I401" s="277"/>
      <c r="J401" s="273"/>
      <c r="K401" s="273"/>
      <c r="L401" s="278"/>
      <c r="M401" s="279"/>
      <c r="N401" s="280"/>
      <c r="O401" s="280"/>
      <c r="P401" s="280"/>
      <c r="Q401" s="280"/>
      <c r="R401" s="280"/>
      <c r="S401" s="280"/>
      <c r="T401" s="281"/>
      <c r="AT401" s="282" t="s">
        <v>178</v>
      </c>
      <c r="AU401" s="282" t="s">
        <v>80</v>
      </c>
      <c r="AV401" s="14" t="s">
        <v>166</v>
      </c>
      <c r="AW401" s="14" t="s">
        <v>35</v>
      </c>
      <c r="AX401" s="14" t="s">
        <v>78</v>
      </c>
      <c r="AY401" s="282" t="s">
        <v>158</v>
      </c>
    </row>
    <row r="402" spans="2:65" s="1" customFormat="1" ht="16.5" customHeight="1">
      <c r="B402" s="47"/>
      <c r="C402" s="236" t="s">
        <v>397</v>
      </c>
      <c r="D402" s="236" t="s">
        <v>161</v>
      </c>
      <c r="E402" s="237" t="s">
        <v>398</v>
      </c>
      <c r="F402" s="238" t="s">
        <v>399</v>
      </c>
      <c r="G402" s="239" t="s">
        <v>400</v>
      </c>
      <c r="H402" s="240">
        <v>1</v>
      </c>
      <c r="I402" s="241"/>
      <c r="J402" s="242">
        <f>ROUND(I402*H402,2)</f>
        <v>0</v>
      </c>
      <c r="K402" s="238" t="s">
        <v>165</v>
      </c>
      <c r="L402" s="73"/>
      <c r="M402" s="243" t="s">
        <v>21</v>
      </c>
      <c r="N402" s="244" t="s">
        <v>42</v>
      </c>
      <c r="O402" s="48"/>
      <c r="P402" s="245">
        <f>O402*H402</f>
        <v>0</v>
      </c>
      <c r="Q402" s="245">
        <v>0</v>
      </c>
      <c r="R402" s="245">
        <f>Q402*H402</f>
        <v>0</v>
      </c>
      <c r="S402" s="245">
        <v>2.2</v>
      </c>
      <c r="T402" s="246">
        <f>S402*H402</f>
        <v>2.2</v>
      </c>
      <c r="AR402" s="25" t="s">
        <v>166</v>
      </c>
      <c r="AT402" s="25" t="s">
        <v>161</v>
      </c>
      <c r="AU402" s="25" t="s">
        <v>80</v>
      </c>
      <c r="AY402" s="25" t="s">
        <v>158</v>
      </c>
      <c r="BE402" s="247">
        <f>IF(N402="základní",J402,0)</f>
        <v>0</v>
      </c>
      <c r="BF402" s="247">
        <f>IF(N402="snížená",J402,0)</f>
        <v>0</v>
      </c>
      <c r="BG402" s="247">
        <f>IF(N402="zákl. přenesená",J402,0)</f>
        <v>0</v>
      </c>
      <c r="BH402" s="247">
        <f>IF(N402="sníž. přenesená",J402,0)</f>
        <v>0</v>
      </c>
      <c r="BI402" s="247">
        <f>IF(N402="nulová",J402,0)</f>
        <v>0</v>
      </c>
      <c r="BJ402" s="25" t="s">
        <v>78</v>
      </c>
      <c r="BK402" s="247">
        <f>ROUND(I402*H402,2)</f>
        <v>0</v>
      </c>
      <c r="BL402" s="25" t="s">
        <v>166</v>
      </c>
      <c r="BM402" s="25" t="s">
        <v>401</v>
      </c>
    </row>
    <row r="403" spans="2:47" s="1" customFormat="1" ht="13.5">
      <c r="B403" s="47"/>
      <c r="C403" s="75"/>
      <c r="D403" s="248" t="s">
        <v>171</v>
      </c>
      <c r="E403" s="75"/>
      <c r="F403" s="249" t="s">
        <v>402</v>
      </c>
      <c r="G403" s="75"/>
      <c r="H403" s="75"/>
      <c r="I403" s="204"/>
      <c r="J403" s="75"/>
      <c r="K403" s="75"/>
      <c r="L403" s="73"/>
      <c r="M403" s="250"/>
      <c r="N403" s="48"/>
      <c r="O403" s="48"/>
      <c r="P403" s="48"/>
      <c r="Q403" s="48"/>
      <c r="R403" s="48"/>
      <c r="S403" s="48"/>
      <c r="T403" s="96"/>
      <c r="AT403" s="25" t="s">
        <v>171</v>
      </c>
      <c r="AU403" s="25" t="s">
        <v>80</v>
      </c>
    </row>
    <row r="404" spans="2:51" s="12" customFormat="1" ht="13.5">
      <c r="B404" s="251"/>
      <c r="C404" s="252"/>
      <c r="D404" s="248" t="s">
        <v>178</v>
      </c>
      <c r="E404" s="253" t="s">
        <v>21</v>
      </c>
      <c r="F404" s="254" t="s">
        <v>403</v>
      </c>
      <c r="G404" s="252"/>
      <c r="H404" s="253" t="s">
        <v>21</v>
      </c>
      <c r="I404" s="255"/>
      <c r="J404" s="252"/>
      <c r="K404" s="252"/>
      <c r="L404" s="256"/>
      <c r="M404" s="257"/>
      <c r="N404" s="258"/>
      <c r="O404" s="258"/>
      <c r="P404" s="258"/>
      <c r="Q404" s="258"/>
      <c r="R404" s="258"/>
      <c r="S404" s="258"/>
      <c r="T404" s="259"/>
      <c r="AT404" s="260" t="s">
        <v>178</v>
      </c>
      <c r="AU404" s="260" t="s">
        <v>80</v>
      </c>
      <c r="AV404" s="12" t="s">
        <v>78</v>
      </c>
      <c r="AW404" s="12" t="s">
        <v>35</v>
      </c>
      <c r="AX404" s="12" t="s">
        <v>71</v>
      </c>
      <c r="AY404" s="260" t="s">
        <v>158</v>
      </c>
    </row>
    <row r="405" spans="2:51" s="13" customFormat="1" ht="13.5">
      <c r="B405" s="261"/>
      <c r="C405" s="262"/>
      <c r="D405" s="248" t="s">
        <v>178</v>
      </c>
      <c r="E405" s="263" t="s">
        <v>21</v>
      </c>
      <c r="F405" s="264" t="s">
        <v>78</v>
      </c>
      <c r="G405" s="262"/>
      <c r="H405" s="265">
        <v>1</v>
      </c>
      <c r="I405" s="266"/>
      <c r="J405" s="262"/>
      <c r="K405" s="262"/>
      <c r="L405" s="267"/>
      <c r="M405" s="268"/>
      <c r="N405" s="269"/>
      <c r="O405" s="269"/>
      <c r="P405" s="269"/>
      <c r="Q405" s="269"/>
      <c r="R405" s="269"/>
      <c r="S405" s="269"/>
      <c r="T405" s="270"/>
      <c r="AT405" s="271" t="s">
        <v>178</v>
      </c>
      <c r="AU405" s="271" t="s">
        <v>80</v>
      </c>
      <c r="AV405" s="13" t="s">
        <v>80</v>
      </c>
      <c r="AW405" s="13" t="s">
        <v>35</v>
      </c>
      <c r="AX405" s="13" t="s">
        <v>78</v>
      </c>
      <c r="AY405" s="271" t="s">
        <v>158</v>
      </c>
    </row>
    <row r="406" spans="2:65" s="1" customFormat="1" ht="25.5" customHeight="1">
      <c r="B406" s="47"/>
      <c r="C406" s="236" t="s">
        <v>404</v>
      </c>
      <c r="D406" s="236" t="s">
        <v>161</v>
      </c>
      <c r="E406" s="237" t="s">
        <v>405</v>
      </c>
      <c r="F406" s="238" t="s">
        <v>406</v>
      </c>
      <c r="G406" s="239" t="s">
        <v>400</v>
      </c>
      <c r="H406" s="240">
        <v>2.111</v>
      </c>
      <c r="I406" s="241"/>
      <c r="J406" s="242">
        <f>ROUND(I406*H406,2)</f>
        <v>0</v>
      </c>
      <c r="K406" s="238" t="s">
        <v>165</v>
      </c>
      <c r="L406" s="73"/>
      <c r="M406" s="243" t="s">
        <v>21</v>
      </c>
      <c r="N406" s="244" t="s">
        <v>42</v>
      </c>
      <c r="O406" s="48"/>
      <c r="P406" s="245">
        <f>O406*H406</f>
        <v>0</v>
      </c>
      <c r="Q406" s="245">
        <v>0</v>
      </c>
      <c r="R406" s="245">
        <f>Q406*H406</f>
        <v>0</v>
      </c>
      <c r="S406" s="245">
        <v>2.2</v>
      </c>
      <c r="T406" s="246">
        <f>S406*H406</f>
        <v>4.6442000000000005</v>
      </c>
      <c r="AR406" s="25" t="s">
        <v>166</v>
      </c>
      <c r="AT406" s="25" t="s">
        <v>161</v>
      </c>
      <c r="AU406" s="25" t="s">
        <v>80</v>
      </c>
      <c r="AY406" s="25" t="s">
        <v>158</v>
      </c>
      <c r="BE406" s="247">
        <f>IF(N406="základní",J406,0)</f>
        <v>0</v>
      </c>
      <c r="BF406" s="247">
        <f>IF(N406="snížená",J406,0)</f>
        <v>0</v>
      </c>
      <c r="BG406" s="247">
        <f>IF(N406="zákl. přenesená",J406,0)</f>
        <v>0</v>
      </c>
      <c r="BH406" s="247">
        <f>IF(N406="sníž. přenesená",J406,0)</f>
        <v>0</v>
      </c>
      <c r="BI406" s="247">
        <f>IF(N406="nulová",J406,0)</f>
        <v>0</v>
      </c>
      <c r="BJ406" s="25" t="s">
        <v>78</v>
      </c>
      <c r="BK406" s="247">
        <f>ROUND(I406*H406,2)</f>
        <v>0</v>
      </c>
      <c r="BL406" s="25" t="s">
        <v>166</v>
      </c>
      <c r="BM406" s="25" t="s">
        <v>407</v>
      </c>
    </row>
    <row r="407" spans="2:51" s="12" customFormat="1" ht="13.5">
      <c r="B407" s="251"/>
      <c r="C407" s="252"/>
      <c r="D407" s="248" t="s">
        <v>178</v>
      </c>
      <c r="E407" s="253" t="s">
        <v>21</v>
      </c>
      <c r="F407" s="254" t="s">
        <v>408</v>
      </c>
      <c r="G407" s="252"/>
      <c r="H407" s="253" t="s">
        <v>21</v>
      </c>
      <c r="I407" s="255"/>
      <c r="J407" s="252"/>
      <c r="K407" s="252"/>
      <c r="L407" s="256"/>
      <c r="M407" s="257"/>
      <c r="N407" s="258"/>
      <c r="O407" s="258"/>
      <c r="P407" s="258"/>
      <c r="Q407" s="258"/>
      <c r="R407" s="258"/>
      <c r="S407" s="258"/>
      <c r="T407" s="259"/>
      <c r="AT407" s="260" t="s">
        <v>178</v>
      </c>
      <c r="AU407" s="260" t="s">
        <v>80</v>
      </c>
      <c r="AV407" s="12" t="s">
        <v>78</v>
      </c>
      <c r="AW407" s="12" t="s">
        <v>35</v>
      </c>
      <c r="AX407" s="12" t="s">
        <v>71</v>
      </c>
      <c r="AY407" s="260" t="s">
        <v>158</v>
      </c>
    </row>
    <row r="408" spans="2:51" s="12" customFormat="1" ht="13.5">
      <c r="B408" s="251"/>
      <c r="C408" s="252"/>
      <c r="D408" s="248" t="s">
        <v>178</v>
      </c>
      <c r="E408" s="253" t="s">
        <v>21</v>
      </c>
      <c r="F408" s="254" t="s">
        <v>409</v>
      </c>
      <c r="G408" s="252"/>
      <c r="H408" s="253" t="s">
        <v>21</v>
      </c>
      <c r="I408" s="255"/>
      <c r="J408" s="252"/>
      <c r="K408" s="252"/>
      <c r="L408" s="256"/>
      <c r="M408" s="257"/>
      <c r="N408" s="258"/>
      <c r="O408" s="258"/>
      <c r="P408" s="258"/>
      <c r="Q408" s="258"/>
      <c r="R408" s="258"/>
      <c r="S408" s="258"/>
      <c r="T408" s="259"/>
      <c r="AT408" s="260" t="s">
        <v>178</v>
      </c>
      <c r="AU408" s="260" t="s">
        <v>80</v>
      </c>
      <c r="AV408" s="12" t="s">
        <v>78</v>
      </c>
      <c r="AW408" s="12" t="s">
        <v>35</v>
      </c>
      <c r="AX408" s="12" t="s">
        <v>71</v>
      </c>
      <c r="AY408" s="260" t="s">
        <v>158</v>
      </c>
    </row>
    <row r="409" spans="2:51" s="13" customFormat="1" ht="13.5">
      <c r="B409" s="261"/>
      <c r="C409" s="262"/>
      <c r="D409" s="248" t="s">
        <v>178</v>
      </c>
      <c r="E409" s="263" t="s">
        <v>21</v>
      </c>
      <c r="F409" s="264" t="s">
        <v>410</v>
      </c>
      <c r="G409" s="262"/>
      <c r="H409" s="265">
        <v>2.008</v>
      </c>
      <c r="I409" s="266"/>
      <c r="J409" s="262"/>
      <c r="K409" s="262"/>
      <c r="L409" s="267"/>
      <c r="M409" s="268"/>
      <c r="N409" s="269"/>
      <c r="O409" s="269"/>
      <c r="P409" s="269"/>
      <c r="Q409" s="269"/>
      <c r="R409" s="269"/>
      <c r="S409" s="269"/>
      <c r="T409" s="270"/>
      <c r="AT409" s="271" t="s">
        <v>178</v>
      </c>
      <c r="AU409" s="271" t="s">
        <v>80</v>
      </c>
      <c r="AV409" s="13" t="s">
        <v>80</v>
      </c>
      <c r="AW409" s="13" t="s">
        <v>35</v>
      </c>
      <c r="AX409" s="13" t="s">
        <v>71</v>
      </c>
      <c r="AY409" s="271" t="s">
        <v>158</v>
      </c>
    </row>
    <row r="410" spans="2:51" s="12" customFormat="1" ht="13.5">
      <c r="B410" s="251"/>
      <c r="C410" s="252"/>
      <c r="D410" s="248" t="s">
        <v>178</v>
      </c>
      <c r="E410" s="253" t="s">
        <v>21</v>
      </c>
      <c r="F410" s="254" t="s">
        <v>411</v>
      </c>
      <c r="G410" s="252"/>
      <c r="H410" s="253" t="s">
        <v>21</v>
      </c>
      <c r="I410" s="255"/>
      <c r="J410" s="252"/>
      <c r="K410" s="252"/>
      <c r="L410" s="256"/>
      <c r="M410" s="257"/>
      <c r="N410" s="258"/>
      <c r="O410" s="258"/>
      <c r="P410" s="258"/>
      <c r="Q410" s="258"/>
      <c r="R410" s="258"/>
      <c r="S410" s="258"/>
      <c r="T410" s="259"/>
      <c r="AT410" s="260" t="s">
        <v>178</v>
      </c>
      <c r="AU410" s="260" t="s">
        <v>80</v>
      </c>
      <c r="AV410" s="12" t="s">
        <v>78</v>
      </c>
      <c r="AW410" s="12" t="s">
        <v>35</v>
      </c>
      <c r="AX410" s="12" t="s">
        <v>71</v>
      </c>
      <c r="AY410" s="260" t="s">
        <v>158</v>
      </c>
    </row>
    <row r="411" spans="2:51" s="13" customFormat="1" ht="13.5">
      <c r="B411" s="261"/>
      <c r="C411" s="262"/>
      <c r="D411" s="248" t="s">
        <v>178</v>
      </c>
      <c r="E411" s="263" t="s">
        <v>21</v>
      </c>
      <c r="F411" s="264" t="s">
        <v>412</v>
      </c>
      <c r="G411" s="262"/>
      <c r="H411" s="265">
        <v>0.056</v>
      </c>
      <c r="I411" s="266"/>
      <c r="J411" s="262"/>
      <c r="K411" s="262"/>
      <c r="L411" s="267"/>
      <c r="M411" s="268"/>
      <c r="N411" s="269"/>
      <c r="O411" s="269"/>
      <c r="P411" s="269"/>
      <c r="Q411" s="269"/>
      <c r="R411" s="269"/>
      <c r="S411" s="269"/>
      <c r="T411" s="270"/>
      <c r="AT411" s="271" t="s">
        <v>178</v>
      </c>
      <c r="AU411" s="271" t="s">
        <v>80</v>
      </c>
      <c r="AV411" s="13" t="s">
        <v>80</v>
      </c>
      <c r="AW411" s="13" t="s">
        <v>35</v>
      </c>
      <c r="AX411" s="13" t="s">
        <v>71</v>
      </c>
      <c r="AY411" s="271" t="s">
        <v>158</v>
      </c>
    </row>
    <row r="412" spans="2:51" s="12" customFormat="1" ht="13.5">
      <c r="B412" s="251"/>
      <c r="C412" s="252"/>
      <c r="D412" s="248" t="s">
        <v>178</v>
      </c>
      <c r="E412" s="253" t="s">
        <v>21</v>
      </c>
      <c r="F412" s="254" t="s">
        <v>413</v>
      </c>
      <c r="G412" s="252"/>
      <c r="H412" s="253" t="s">
        <v>21</v>
      </c>
      <c r="I412" s="255"/>
      <c r="J412" s="252"/>
      <c r="K412" s="252"/>
      <c r="L412" s="256"/>
      <c r="M412" s="257"/>
      <c r="N412" s="258"/>
      <c r="O412" s="258"/>
      <c r="P412" s="258"/>
      <c r="Q412" s="258"/>
      <c r="R412" s="258"/>
      <c r="S412" s="258"/>
      <c r="T412" s="259"/>
      <c r="AT412" s="260" t="s">
        <v>178</v>
      </c>
      <c r="AU412" s="260" t="s">
        <v>80</v>
      </c>
      <c r="AV412" s="12" t="s">
        <v>78</v>
      </c>
      <c r="AW412" s="12" t="s">
        <v>35</v>
      </c>
      <c r="AX412" s="12" t="s">
        <v>71</v>
      </c>
      <c r="AY412" s="260" t="s">
        <v>158</v>
      </c>
    </row>
    <row r="413" spans="2:51" s="13" customFormat="1" ht="13.5">
      <c r="B413" s="261"/>
      <c r="C413" s="262"/>
      <c r="D413" s="248" t="s">
        <v>178</v>
      </c>
      <c r="E413" s="263" t="s">
        <v>21</v>
      </c>
      <c r="F413" s="264" t="s">
        <v>414</v>
      </c>
      <c r="G413" s="262"/>
      <c r="H413" s="265">
        <v>0.047</v>
      </c>
      <c r="I413" s="266"/>
      <c r="J413" s="262"/>
      <c r="K413" s="262"/>
      <c r="L413" s="267"/>
      <c r="M413" s="268"/>
      <c r="N413" s="269"/>
      <c r="O413" s="269"/>
      <c r="P413" s="269"/>
      <c r="Q413" s="269"/>
      <c r="R413" s="269"/>
      <c r="S413" s="269"/>
      <c r="T413" s="270"/>
      <c r="AT413" s="271" t="s">
        <v>178</v>
      </c>
      <c r="AU413" s="271" t="s">
        <v>80</v>
      </c>
      <c r="AV413" s="13" t="s">
        <v>80</v>
      </c>
      <c r="AW413" s="13" t="s">
        <v>35</v>
      </c>
      <c r="AX413" s="13" t="s">
        <v>71</v>
      </c>
      <c r="AY413" s="271" t="s">
        <v>158</v>
      </c>
    </row>
    <row r="414" spans="2:51" s="14" customFormat="1" ht="13.5">
      <c r="B414" s="272"/>
      <c r="C414" s="273"/>
      <c r="D414" s="248" t="s">
        <v>178</v>
      </c>
      <c r="E414" s="274" t="s">
        <v>21</v>
      </c>
      <c r="F414" s="275" t="s">
        <v>189</v>
      </c>
      <c r="G414" s="273"/>
      <c r="H414" s="276">
        <v>2.111</v>
      </c>
      <c r="I414" s="277"/>
      <c r="J414" s="273"/>
      <c r="K414" s="273"/>
      <c r="L414" s="278"/>
      <c r="M414" s="279"/>
      <c r="N414" s="280"/>
      <c r="O414" s="280"/>
      <c r="P414" s="280"/>
      <c r="Q414" s="280"/>
      <c r="R414" s="280"/>
      <c r="S414" s="280"/>
      <c r="T414" s="281"/>
      <c r="AT414" s="282" t="s">
        <v>178</v>
      </c>
      <c r="AU414" s="282" t="s">
        <v>80</v>
      </c>
      <c r="AV414" s="14" t="s">
        <v>166</v>
      </c>
      <c r="AW414" s="14" t="s">
        <v>35</v>
      </c>
      <c r="AX414" s="14" t="s">
        <v>78</v>
      </c>
      <c r="AY414" s="282" t="s">
        <v>158</v>
      </c>
    </row>
    <row r="415" spans="2:65" s="1" customFormat="1" ht="25.5" customHeight="1">
      <c r="B415" s="47"/>
      <c r="C415" s="236" t="s">
        <v>415</v>
      </c>
      <c r="D415" s="236" t="s">
        <v>161</v>
      </c>
      <c r="E415" s="237" t="s">
        <v>416</v>
      </c>
      <c r="F415" s="238" t="s">
        <v>417</v>
      </c>
      <c r="G415" s="239" t="s">
        <v>184</v>
      </c>
      <c r="H415" s="240">
        <v>105.52</v>
      </c>
      <c r="I415" s="241"/>
      <c r="J415" s="242">
        <f>ROUND(I415*H415,2)</f>
        <v>0</v>
      </c>
      <c r="K415" s="238" t="s">
        <v>165</v>
      </c>
      <c r="L415" s="73"/>
      <c r="M415" s="243" t="s">
        <v>21</v>
      </c>
      <c r="N415" s="244" t="s">
        <v>42</v>
      </c>
      <c r="O415" s="48"/>
      <c r="P415" s="245">
        <f>O415*H415</f>
        <v>0</v>
      </c>
      <c r="Q415" s="245">
        <v>0</v>
      </c>
      <c r="R415" s="245">
        <f>Q415*H415</f>
        <v>0</v>
      </c>
      <c r="S415" s="245">
        <v>0.035</v>
      </c>
      <c r="T415" s="246">
        <f>S415*H415</f>
        <v>3.6932</v>
      </c>
      <c r="AR415" s="25" t="s">
        <v>166</v>
      </c>
      <c r="AT415" s="25" t="s">
        <v>161</v>
      </c>
      <c r="AU415" s="25" t="s">
        <v>80</v>
      </c>
      <c r="AY415" s="25" t="s">
        <v>158</v>
      </c>
      <c r="BE415" s="247">
        <f>IF(N415="základní",J415,0)</f>
        <v>0</v>
      </c>
      <c r="BF415" s="247">
        <f>IF(N415="snížená",J415,0)</f>
        <v>0</v>
      </c>
      <c r="BG415" s="247">
        <f>IF(N415="zákl. přenesená",J415,0)</f>
        <v>0</v>
      </c>
      <c r="BH415" s="247">
        <f>IF(N415="sníž. přenesená",J415,0)</f>
        <v>0</v>
      </c>
      <c r="BI415" s="247">
        <f>IF(N415="nulová",J415,0)</f>
        <v>0</v>
      </c>
      <c r="BJ415" s="25" t="s">
        <v>78</v>
      </c>
      <c r="BK415" s="247">
        <f>ROUND(I415*H415,2)</f>
        <v>0</v>
      </c>
      <c r="BL415" s="25" t="s">
        <v>166</v>
      </c>
      <c r="BM415" s="25" t="s">
        <v>418</v>
      </c>
    </row>
    <row r="416" spans="2:47" s="1" customFormat="1" ht="13.5">
      <c r="B416" s="47"/>
      <c r="C416" s="75"/>
      <c r="D416" s="248" t="s">
        <v>171</v>
      </c>
      <c r="E416" s="75"/>
      <c r="F416" s="249" t="s">
        <v>419</v>
      </c>
      <c r="G416" s="75"/>
      <c r="H416" s="75"/>
      <c r="I416" s="204"/>
      <c r="J416" s="75"/>
      <c r="K416" s="75"/>
      <c r="L416" s="73"/>
      <c r="M416" s="250"/>
      <c r="N416" s="48"/>
      <c r="O416" s="48"/>
      <c r="P416" s="48"/>
      <c r="Q416" s="48"/>
      <c r="R416" s="48"/>
      <c r="S416" s="48"/>
      <c r="T416" s="96"/>
      <c r="AT416" s="25" t="s">
        <v>171</v>
      </c>
      <c r="AU416" s="25" t="s">
        <v>80</v>
      </c>
    </row>
    <row r="417" spans="2:51" s="12" customFormat="1" ht="13.5">
      <c r="B417" s="251"/>
      <c r="C417" s="252"/>
      <c r="D417" s="248" t="s">
        <v>178</v>
      </c>
      <c r="E417" s="253" t="s">
        <v>21</v>
      </c>
      <c r="F417" s="254" t="s">
        <v>409</v>
      </c>
      <c r="G417" s="252"/>
      <c r="H417" s="253" t="s">
        <v>21</v>
      </c>
      <c r="I417" s="255"/>
      <c r="J417" s="252"/>
      <c r="K417" s="252"/>
      <c r="L417" s="256"/>
      <c r="M417" s="257"/>
      <c r="N417" s="258"/>
      <c r="O417" s="258"/>
      <c r="P417" s="258"/>
      <c r="Q417" s="258"/>
      <c r="R417" s="258"/>
      <c r="S417" s="258"/>
      <c r="T417" s="259"/>
      <c r="AT417" s="260" t="s">
        <v>178</v>
      </c>
      <c r="AU417" s="260" t="s">
        <v>80</v>
      </c>
      <c r="AV417" s="12" t="s">
        <v>78</v>
      </c>
      <c r="AW417" s="12" t="s">
        <v>35</v>
      </c>
      <c r="AX417" s="12" t="s">
        <v>71</v>
      </c>
      <c r="AY417" s="260" t="s">
        <v>158</v>
      </c>
    </row>
    <row r="418" spans="2:51" s="13" customFormat="1" ht="13.5">
      <c r="B418" s="261"/>
      <c r="C418" s="262"/>
      <c r="D418" s="248" t="s">
        <v>178</v>
      </c>
      <c r="E418" s="263" t="s">
        <v>21</v>
      </c>
      <c r="F418" s="264" t="s">
        <v>420</v>
      </c>
      <c r="G418" s="262"/>
      <c r="H418" s="265">
        <v>100.38</v>
      </c>
      <c r="I418" s="266"/>
      <c r="J418" s="262"/>
      <c r="K418" s="262"/>
      <c r="L418" s="267"/>
      <c r="M418" s="268"/>
      <c r="N418" s="269"/>
      <c r="O418" s="269"/>
      <c r="P418" s="269"/>
      <c r="Q418" s="269"/>
      <c r="R418" s="269"/>
      <c r="S418" s="269"/>
      <c r="T418" s="270"/>
      <c r="AT418" s="271" t="s">
        <v>178</v>
      </c>
      <c r="AU418" s="271" t="s">
        <v>80</v>
      </c>
      <c r="AV418" s="13" t="s">
        <v>80</v>
      </c>
      <c r="AW418" s="13" t="s">
        <v>35</v>
      </c>
      <c r="AX418" s="13" t="s">
        <v>71</v>
      </c>
      <c r="AY418" s="271" t="s">
        <v>158</v>
      </c>
    </row>
    <row r="419" spans="2:51" s="12" customFormat="1" ht="13.5">
      <c r="B419" s="251"/>
      <c r="C419" s="252"/>
      <c r="D419" s="248" t="s">
        <v>178</v>
      </c>
      <c r="E419" s="253" t="s">
        <v>21</v>
      </c>
      <c r="F419" s="254" t="s">
        <v>411</v>
      </c>
      <c r="G419" s="252"/>
      <c r="H419" s="253" t="s">
        <v>21</v>
      </c>
      <c r="I419" s="255"/>
      <c r="J419" s="252"/>
      <c r="K419" s="252"/>
      <c r="L419" s="256"/>
      <c r="M419" s="257"/>
      <c r="N419" s="258"/>
      <c r="O419" s="258"/>
      <c r="P419" s="258"/>
      <c r="Q419" s="258"/>
      <c r="R419" s="258"/>
      <c r="S419" s="258"/>
      <c r="T419" s="259"/>
      <c r="AT419" s="260" t="s">
        <v>178</v>
      </c>
      <c r="AU419" s="260" t="s">
        <v>80</v>
      </c>
      <c r="AV419" s="12" t="s">
        <v>78</v>
      </c>
      <c r="AW419" s="12" t="s">
        <v>35</v>
      </c>
      <c r="AX419" s="12" t="s">
        <v>71</v>
      </c>
      <c r="AY419" s="260" t="s">
        <v>158</v>
      </c>
    </row>
    <row r="420" spans="2:51" s="13" customFormat="1" ht="13.5">
      <c r="B420" s="261"/>
      <c r="C420" s="262"/>
      <c r="D420" s="248" t="s">
        <v>178</v>
      </c>
      <c r="E420" s="263" t="s">
        <v>21</v>
      </c>
      <c r="F420" s="264" t="s">
        <v>421</v>
      </c>
      <c r="G420" s="262"/>
      <c r="H420" s="265">
        <v>2.8</v>
      </c>
      <c r="I420" s="266"/>
      <c r="J420" s="262"/>
      <c r="K420" s="262"/>
      <c r="L420" s="267"/>
      <c r="M420" s="268"/>
      <c r="N420" s="269"/>
      <c r="O420" s="269"/>
      <c r="P420" s="269"/>
      <c r="Q420" s="269"/>
      <c r="R420" s="269"/>
      <c r="S420" s="269"/>
      <c r="T420" s="270"/>
      <c r="AT420" s="271" t="s">
        <v>178</v>
      </c>
      <c r="AU420" s="271" t="s">
        <v>80</v>
      </c>
      <c r="AV420" s="13" t="s">
        <v>80</v>
      </c>
      <c r="AW420" s="13" t="s">
        <v>35</v>
      </c>
      <c r="AX420" s="13" t="s">
        <v>71</v>
      </c>
      <c r="AY420" s="271" t="s">
        <v>158</v>
      </c>
    </row>
    <row r="421" spans="2:51" s="12" customFormat="1" ht="13.5">
      <c r="B421" s="251"/>
      <c r="C421" s="252"/>
      <c r="D421" s="248" t="s">
        <v>178</v>
      </c>
      <c r="E421" s="253" t="s">
        <v>21</v>
      </c>
      <c r="F421" s="254" t="s">
        <v>413</v>
      </c>
      <c r="G421" s="252"/>
      <c r="H421" s="253" t="s">
        <v>21</v>
      </c>
      <c r="I421" s="255"/>
      <c r="J421" s="252"/>
      <c r="K421" s="252"/>
      <c r="L421" s="256"/>
      <c r="M421" s="257"/>
      <c r="N421" s="258"/>
      <c r="O421" s="258"/>
      <c r="P421" s="258"/>
      <c r="Q421" s="258"/>
      <c r="R421" s="258"/>
      <c r="S421" s="258"/>
      <c r="T421" s="259"/>
      <c r="AT421" s="260" t="s">
        <v>178</v>
      </c>
      <c r="AU421" s="260" t="s">
        <v>80</v>
      </c>
      <c r="AV421" s="12" t="s">
        <v>78</v>
      </c>
      <c r="AW421" s="12" t="s">
        <v>35</v>
      </c>
      <c r="AX421" s="12" t="s">
        <v>71</v>
      </c>
      <c r="AY421" s="260" t="s">
        <v>158</v>
      </c>
    </row>
    <row r="422" spans="2:51" s="13" customFormat="1" ht="13.5">
      <c r="B422" s="261"/>
      <c r="C422" s="262"/>
      <c r="D422" s="248" t="s">
        <v>178</v>
      </c>
      <c r="E422" s="263" t="s">
        <v>21</v>
      </c>
      <c r="F422" s="264" t="s">
        <v>422</v>
      </c>
      <c r="G422" s="262"/>
      <c r="H422" s="265">
        <v>2.34</v>
      </c>
      <c r="I422" s="266"/>
      <c r="J422" s="262"/>
      <c r="K422" s="262"/>
      <c r="L422" s="267"/>
      <c r="M422" s="268"/>
      <c r="N422" s="269"/>
      <c r="O422" s="269"/>
      <c r="P422" s="269"/>
      <c r="Q422" s="269"/>
      <c r="R422" s="269"/>
      <c r="S422" s="269"/>
      <c r="T422" s="270"/>
      <c r="AT422" s="271" t="s">
        <v>178</v>
      </c>
      <c r="AU422" s="271" t="s">
        <v>80</v>
      </c>
      <c r="AV422" s="13" t="s">
        <v>80</v>
      </c>
      <c r="AW422" s="13" t="s">
        <v>35</v>
      </c>
      <c r="AX422" s="13" t="s">
        <v>71</v>
      </c>
      <c r="AY422" s="271" t="s">
        <v>158</v>
      </c>
    </row>
    <row r="423" spans="2:51" s="14" customFormat="1" ht="13.5">
      <c r="B423" s="272"/>
      <c r="C423" s="273"/>
      <c r="D423" s="248" t="s">
        <v>178</v>
      </c>
      <c r="E423" s="274" t="s">
        <v>21</v>
      </c>
      <c r="F423" s="275" t="s">
        <v>189</v>
      </c>
      <c r="G423" s="273"/>
      <c r="H423" s="276">
        <v>105.52</v>
      </c>
      <c r="I423" s="277"/>
      <c r="J423" s="273"/>
      <c r="K423" s="273"/>
      <c r="L423" s="278"/>
      <c r="M423" s="279"/>
      <c r="N423" s="280"/>
      <c r="O423" s="280"/>
      <c r="P423" s="280"/>
      <c r="Q423" s="280"/>
      <c r="R423" s="280"/>
      <c r="S423" s="280"/>
      <c r="T423" s="281"/>
      <c r="AT423" s="282" t="s">
        <v>178</v>
      </c>
      <c r="AU423" s="282" t="s">
        <v>80</v>
      </c>
      <c r="AV423" s="14" t="s">
        <v>166</v>
      </c>
      <c r="AW423" s="14" t="s">
        <v>35</v>
      </c>
      <c r="AX423" s="14" t="s">
        <v>78</v>
      </c>
      <c r="AY423" s="282" t="s">
        <v>158</v>
      </c>
    </row>
    <row r="424" spans="2:65" s="1" customFormat="1" ht="25.5" customHeight="1">
      <c r="B424" s="47"/>
      <c r="C424" s="236" t="s">
        <v>423</v>
      </c>
      <c r="D424" s="236" t="s">
        <v>161</v>
      </c>
      <c r="E424" s="237" t="s">
        <v>424</v>
      </c>
      <c r="F424" s="238" t="s">
        <v>425</v>
      </c>
      <c r="G424" s="239" t="s">
        <v>184</v>
      </c>
      <c r="H424" s="240">
        <v>0.61</v>
      </c>
      <c r="I424" s="241"/>
      <c r="J424" s="242">
        <f>ROUND(I424*H424,2)</f>
        <v>0</v>
      </c>
      <c r="K424" s="238" t="s">
        <v>165</v>
      </c>
      <c r="L424" s="73"/>
      <c r="M424" s="243" t="s">
        <v>21</v>
      </c>
      <c r="N424" s="244" t="s">
        <v>42</v>
      </c>
      <c r="O424" s="48"/>
      <c r="P424" s="245">
        <f>O424*H424</f>
        <v>0</v>
      </c>
      <c r="Q424" s="245">
        <v>0</v>
      </c>
      <c r="R424" s="245">
        <f>Q424*H424</f>
        <v>0</v>
      </c>
      <c r="S424" s="245">
        <v>0.09</v>
      </c>
      <c r="T424" s="246">
        <f>S424*H424</f>
        <v>0.0549</v>
      </c>
      <c r="AR424" s="25" t="s">
        <v>166</v>
      </c>
      <c r="AT424" s="25" t="s">
        <v>161</v>
      </c>
      <c r="AU424" s="25" t="s">
        <v>80</v>
      </c>
      <c r="AY424" s="25" t="s">
        <v>158</v>
      </c>
      <c r="BE424" s="247">
        <f>IF(N424="základní",J424,0)</f>
        <v>0</v>
      </c>
      <c r="BF424" s="247">
        <f>IF(N424="snížená",J424,0)</f>
        <v>0</v>
      </c>
      <c r="BG424" s="247">
        <f>IF(N424="zákl. přenesená",J424,0)</f>
        <v>0</v>
      </c>
      <c r="BH424" s="247">
        <f>IF(N424="sníž. přenesená",J424,0)</f>
        <v>0</v>
      </c>
      <c r="BI424" s="247">
        <f>IF(N424="nulová",J424,0)</f>
        <v>0</v>
      </c>
      <c r="BJ424" s="25" t="s">
        <v>78</v>
      </c>
      <c r="BK424" s="247">
        <f>ROUND(I424*H424,2)</f>
        <v>0</v>
      </c>
      <c r="BL424" s="25" t="s">
        <v>166</v>
      </c>
      <c r="BM424" s="25" t="s">
        <v>426</v>
      </c>
    </row>
    <row r="425" spans="2:47" s="1" customFormat="1" ht="13.5">
      <c r="B425" s="47"/>
      <c r="C425" s="75"/>
      <c r="D425" s="248" t="s">
        <v>171</v>
      </c>
      <c r="E425" s="75"/>
      <c r="F425" s="249" t="s">
        <v>419</v>
      </c>
      <c r="G425" s="75"/>
      <c r="H425" s="75"/>
      <c r="I425" s="204"/>
      <c r="J425" s="75"/>
      <c r="K425" s="75"/>
      <c r="L425" s="73"/>
      <c r="M425" s="250"/>
      <c r="N425" s="48"/>
      <c r="O425" s="48"/>
      <c r="P425" s="48"/>
      <c r="Q425" s="48"/>
      <c r="R425" s="48"/>
      <c r="S425" s="48"/>
      <c r="T425" s="96"/>
      <c r="AT425" s="25" t="s">
        <v>171</v>
      </c>
      <c r="AU425" s="25" t="s">
        <v>80</v>
      </c>
    </row>
    <row r="426" spans="2:51" s="12" customFormat="1" ht="13.5">
      <c r="B426" s="251"/>
      <c r="C426" s="252"/>
      <c r="D426" s="248" t="s">
        <v>178</v>
      </c>
      <c r="E426" s="253" t="s">
        <v>21</v>
      </c>
      <c r="F426" s="254" t="s">
        <v>229</v>
      </c>
      <c r="G426" s="252"/>
      <c r="H426" s="253" t="s">
        <v>21</v>
      </c>
      <c r="I426" s="255"/>
      <c r="J426" s="252"/>
      <c r="K426" s="252"/>
      <c r="L426" s="256"/>
      <c r="M426" s="257"/>
      <c r="N426" s="258"/>
      <c r="O426" s="258"/>
      <c r="P426" s="258"/>
      <c r="Q426" s="258"/>
      <c r="R426" s="258"/>
      <c r="S426" s="258"/>
      <c r="T426" s="259"/>
      <c r="AT426" s="260" t="s">
        <v>178</v>
      </c>
      <c r="AU426" s="260" t="s">
        <v>80</v>
      </c>
      <c r="AV426" s="12" t="s">
        <v>78</v>
      </c>
      <c r="AW426" s="12" t="s">
        <v>35</v>
      </c>
      <c r="AX426" s="12" t="s">
        <v>71</v>
      </c>
      <c r="AY426" s="260" t="s">
        <v>158</v>
      </c>
    </row>
    <row r="427" spans="2:51" s="13" customFormat="1" ht="13.5">
      <c r="B427" s="261"/>
      <c r="C427" s="262"/>
      <c r="D427" s="248" t="s">
        <v>178</v>
      </c>
      <c r="E427" s="263" t="s">
        <v>21</v>
      </c>
      <c r="F427" s="264" t="s">
        <v>334</v>
      </c>
      <c r="G427" s="262"/>
      <c r="H427" s="265">
        <v>0.41</v>
      </c>
      <c r="I427" s="266"/>
      <c r="J427" s="262"/>
      <c r="K427" s="262"/>
      <c r="L427" s="267"/>
      <c r="M427" s="268"/>
      <c r="N427" s="269"/>
      <c r="O427" s="269"/>
      <c r="P427" s="269"/>
      <c r="Q427" s="269"/>
      <c r="R427" s="269"/>
      <c r="S427" s="269"/>
      <c r="T427" s="270"/>
      <c r="AT427" s="271" t="s">
        <v>178</v>
      </c>
      <c r="AU427" s="271" t="s">
        <v>80</v>
      </c>
      <c r="AV427" s="13" t="s">
        <v>80</v>
      </c>
      <c r="AW427" s="13" t="s">
        <v>35</v>
      </c>
      <c r="AX427" s="13" t="s">
        <v>71</v>
      </c>
      <c r="AY427" s="271" t="s">
        <v>158</v>
      </c>
    </row>
    <row r="428" spans="2:51" s="12" customFormat="1" ht="13.5">
      <c r="B428" s="251"/>
      <c r="C428" s="252"/>
      <c r="D428" s="248" t="s">
        <v>178</v>
      </c>
      <c r="E428" s="253" t="s">
        <v>21</v>
      </c>
      <c r="F428" s="254" t="s">
        <v>232</v>
      </c>
      <c r="G428" s="252"/>
      <c r="H428" s="253" t="s">
        <v>21</v>
      </c>
      <c r="I428" s="255"/>
      <c r="J428" s="252"/>
      <c r="K428" s="252"/>
      <c r="L428" s="256"/>
      <c r="M428" s="257"/>
      <c r="N428" s="258"/>
      <c r="O428" s="258"/>
      <c r="P428" s="258"/>
      <c r="Q428" s="258"/>
      <c r="R428" s="258"/>
      <c r="S428" s="258"/>
      <c r="T428" s="259"/>
      <c r="AT428" s="260" t="s">
        <v>178</v>
      </c>
      <c r="AU428" s="260" t="s">
        <v>80</v>
      </c>
      <c r="AV428" s="12" t="s">
        <v>78</v>
      </c>
      <c r="AW428" s="12" t="s">
        <v>35</v>
      </c>
      <c r="AX428" s="12" t="s">
        <v>71</v>
      </c>
      <c r="AY428" s="260" t="s">
        <v>158</v>
      </c>
    </row>
    <row r="429" spans="2:51" s="13" customFormat="1" ht="13.5">
      <c r="B429" s="261"/>
      <c r="C429" s="262"/>
      <c r="D429" s="248" t="s">
        <v>178</v>
      </c>
      <c r="E429" s="263" t="s">
        <v>21</v>
      </c>
      <c r="F429" s="264" t="s">
        <v>335</v>
      </c>
      <c r="G429" s="262"/>
      <c r="H429" s="265">
        <v>0.2</v>
      </c>
      <c r="I429" s="266"/>
      <c r="J429" s="262"/>
      <c r="K429" s="262"/>
      <c r="L429" s="267"/>
      <c r="M429" s="268"/>
      <c r="N429" s="269"/>
      <c r="O429" s="269"/>
      <c r="P429" s="269"/>
      <c r="Q429" s="269"/>
      <c r="R429" s="269"/>
      <c r="S429" s="269"/>
      <c r="T429" s="270"/>
      <c r="AT429" s="271" t="s">
        <v>178</v>
      </c>
      <c r="AU429" s="271" t="s">
        <v>80</v>
      </c>
      <c r="AV429" s="13" t="s">
        <v>80</v>
      </c>
      <c r="AW429" s="13" t="s">
        <v>35</v>
      </c>
      <c r="AX429" s="13" t="s">
        <v>71</v>
      </c>
      <c r="AY429" s="271" t="s">
        <v>158</v>
      </c>
    </row>
    <row r="430" spans="2:51" s="14" customFormat="1" ht="13.5">
      <c r="B430" s="272"/>
      <c r="C430" s="273"/>
      <c r="D430" s="248" t="s">
        <v>178</v>
      </c>
      <c r="E430" s="274" t="s">
        <v>21</v>
      </c>
      <c r="F430" s="275" t="s">
        <v>189</v>
      </c>
      <c r="G430" s="273"/>
      <c r="H430" s="276">
        <v>0.61</v>
      </c>
      <c r="I430" s="277"/>
      <c r="J430" s="273"/>
      <c r="K430" s="273"/>
      <c r="L430" s="278"/>
      <c r="M430" s="279"/>
      <c r="N430" s="280"/>
      <c r="O430" s="280"/>
      <c r="P430" s="280"/>
      <c r="Q430" s="280"/>
      <c r="R430" s="280"/>
      <c r="S430" s="280"/>
      <c r="T430" s="281"/>
      <c r="AT430" s="282" t="s">
        <v>178</v>
      </c>
      <c r="AU430" s="282" t="s">
        <v>80</v>
      </c>
      <c r="AV430" s="14" t="s">
        <v>166</v>
      </c>
      <c r="AW430" s="14" t="s">
        <v>35</v>
      </c>
      <c r="AX430" s="14" t="s">
        <v>78</v>
      </c>
      <c r="AY430" s="282" t="s">
        <v>158</v>
      </c>
    </row>
    <row r="431" spans="2:65" s="1" customFormat="1" ht="16.5" customHeight="1">
      <c r="B431" s="47"/>
      <c r="C431" s="236" t="s">
        <v>427</v>
      </c>
      <c r="D431" s="236" t="s">
        <v>161</v>
      </c>
      <c r="E431" s="237" t="s">
        <v>428</v>
      </c>
      <c r="F431" s="238" t="s">
        <v>429</v>
      </c>
      <c r="G431" s="239" t="s">
        <v>184</v>
      </c>
      <c r="H431" s="240">
        <v>12.6</v>
      </c>
      <c r="I431" s="241"/>
      <c r="J431" s="242">
        <f>ROUND(I431*H431,2)</f>
        <v>0</v>
      </c>
      <c r="K431" s="238" t="s">
        <v>165</v>
      </c>
      <c r="L431" s="73"/>
      <c r="M431" s="243" t="s">
        <v>21</v>
      </c>
      <c r="N431" s="244" t="s">
        <v>42</v>
      </c>
      <c r="O431" s="48"/>
      <c r="P431" s="245">
        <f>O431*H431</f>
        <v>0</v>
      </c>
      <c r="Q431" s="245">
        <v>0</v>
      </c>
      <c r="R431" s="245">
        <f>Q431*H431</f>
        <v>0</v>
      </c>
      <c r="S431" s="245">
        <v>0.076</v>
      </c>
      <c r="T431" s="246">
        <f>S431*H431</f>
        <v>0.9575999999999999</v>
      </c>
      <c r="AR431" s="25" t="s">
        <v>166</v>
      </c>
      <c r="AT431" s="25" t="s">
        <v>161</v>
      </c>
      <c r="AU431" s="25" t="s">
        <v>80</v>
      </c>
      <c r="AY431" s="25" t="s">
        <v>158</v>
      </c>
      <c r="BE431" s="247">
        <f>IF(N431="základní",J431,0)</f>
        <v>0</v>
      </c>
      <c r="BF431" s="247">
        <f>IF(N431="snížená",J431,0)</f>
        <v>0</v>
      </c>
      <c r="BG431" s="247">
        <f>IF(N431="zákl. přenesená",J431,0)</f>
        <v>0</v>
      </c>
      <c r="BH431" s="247">
        <f>IF(N431="sníž. přenesená",J431,0)</f>
        <v>0</v>
      </c>
      <c r="BI431" s="247">
        <f>IF(N431="nulová",J431,0)</f>
        <v>0</v>
      </c>
      <c r="BJ431" s="25" t="s">
        <v>78</v>
      </c>
      <c r="BK431" s="247">
        <f>ROUND(I431*H431,2)</f>
        <v>0</v>
      </c>
      <c r="BL431" s="25" t="s">
        <v>166</v>
      </c>
      <c r="BM431" s="25" t="s">
        <v>430</v>
      </c>
    </row>
    <row r="432" spans="2:47" s="1" customFormat="1" ht="13.5">
      <c r="B432" s="47"/>
      <c r="C432" s="75"/>
      <c r="D432" s="248" t="s">
        <v>171</v>
      </c>
      <c r="E432" s="75"/>
      <c r="F432" s="249" t="s">
        <v>431</v>
      </c>
      <c r="G432" s="75"/>
      <c r="H432" s="75"/>
      <c r="I432" s="204"/>
      <c r="J432" s="75"/>
      <c r="K432" s="75"/>
      <c r="L432" s="73"/>
      <c r="M432" s="250"/>
      <c r="N432" s="48"/>
      <c r="O432" s="48"/>
      <c r="P432" s="48"/>
      <c r="Q432" s="48"/>
      <c r="R432" s="48"/>
      <c r="S432" s="48"/>
      <c r="T432" s="96"/>
      <c r="AT432" s="25" t="s">
        <v>171</v>
      </c>
      <c r="AU432" s="25" t="s">
        <v>80</v>
      </c>
    </row>
    <row r="433" spans="2:51" s="12" customFormat="1" ht="13.5">
      <c r="B433" s="251"/>
      <c r="C433" s="252"/>
      <c r="D433" s="248" t="s">
        <v>178</v>
      </c>
      <c r="E433" s="253" t="s">
        <v>21</v>
      </c>
      <c r="F433" s="254" t="s">
        <v>180</v>
      </c>
      <c r="G433" s="252"/>
      <c r="H433" s="253" t="s">
        <v>21</v>
      </c>
      <c r="I433" s="255"/>
      <c r="J433" s="252"/>
      <c r="K433" s="252"/>
      <c r="L433" s="256"/>
      <c r="M433" s="257"/>
      <c r="N433" s="258"/>
      <c r="O433" s="258"/>
      <c r="P433" s="258"/>
      <c r="Q433" s="258"/>
      <c r="R433" s="258"/>
      <c r="S433" s="258"/>
      <c r="T433" s="259"/>
      <c r="AT433" s="260" t="s">
        <v>178</v>
      </c>
      <c r="AU433" s="260" t="s">
        <v>80</v>
      </c>
      <c r="AV433" s="12" t="s">
        <v>78</v>
      </c>
      <c r="AW433" s="12" t="s">
        <v>35</v>
      </c>
      <c r="AX433" s="12" t="s">
        <v>71</v>
      </c>
      <c r="AY433" s="260" t="s">
        <v>158</v>
      </c>
    </row>
    <row r="434" spans="2:51" s="13" customFormat="1" ht="13.5">
      <c r="B434" s="261"/>
      <c r="C434" s="262"/>
      <c r="D434" s="248" t="s">
        <v>178</v>
      </c>
      <c r="E434" s="263" t="s">
        <v>21</v>
      </c>
      <c r="F434" s="264" t="s">
        <v>187</v>
      </c>
      <c r="G434" s="262"/>
      <c r="H434" s="265">
        <v>1.8</v>
      </c>
      <c r="I434" s="266"/>
      <c r="J434" s="262"/>
      <c r="K434" s="262"/>
      <c r="L434" s="267"/>
      <c r="M434" s="268"/>
      <c r="N434" s="269"/>
      <c r="O434" s="269"/>
      <c r="P434" s="269"/>
      <c r="Q434" s="269"/>
      <c r="R434" s="269"/>
      <c r="S434" s="269"/>
      <c r="T434" s="270"/>
      <c r="AT434" s="271" t="s">
        <v>178</v>
      </c>
      <c r="AU434" s="271" t="s">
        <v>80</v>
      </c>
      <c r="AV434" s="13" t="s">
        <v>80</v>
      </c>
      <c r="AW434" s="13" t="s">
        <v>35</v>
      </c>
      <c r="AX434" s="13" t="s">
        <v>71</v>
      </c>
      <c r="AY434" s="271" t="s">
        <v>158</v>
      </c>
    </row>
    <row r="435" spans="2:51" s="12" customFormat="1" ht="13.5">
      <c r="B435" s="251"/>
      <c r="C435" s="252"/>
      <c r="D435" s="248" t="s">
        <v>178</v>
      </c>
      <c r="E435" s="253" t="s">
        <v>21</v>
      </c>
      <c r="F435" s="254" t="s">
        <v>432</v>
      </c>
      <c r="G435" s="252"/>
      <c r="H435" s="253" t="s">
        <v>21</v>
      </c>
      <c r="I435" s="255"/>
      <c r="J435" s="252"/>
      <c r="K435" s="252"/>
      <c r="L435" s="256"/>
      <c r="M435" s="257"/>
      <c r="N435" s="258"/>
      <c r="O435" s="258"/>
      <c r="P435" s="258"/>
      <c r="Q435" s="258"/>
      <c r="R435" s="258"/>
      <c r="S435" s="258"/>
      <c r="T435" s="259"/>
      <c r="AT435" s="260" t="s">
        <v>178</v>
      </c>
      <c r="AU435" s="260" t="s">
        <v>80</v>
      </c>
      <c r="AV435" s="12" t="s">
        <v>78</v>
      </c>
      <c r="AW435" s="12" t="s">
        <v>35</v>
      </c>
      <c r="AX435" s="12" t="s">
        <v>71</v>
      </c>
      <c r="AY435" s="260" t="s">
        <v>158</v>
      </c>
    </row>
    <row r="436" spans="2:51" s="13" customFormat="1" ht="13.5">
      <c r="B436" s="261"/>
      <c r="C436" s="262"/>
      <c r="D436" s="248" t="s">
        <v>178</v>
      </c>
      <c r="E436" s="263" t="s">
        <v>21</v>
      </c>
      <c r="F436" s="264" t="s">
        <v>433</v>
      </c>
      <c r="G436" s="262"/>
      <c r="H436" s="265">
        <v>1.4</v>
      </c>
      <c r="I436" s="266"/>
      <c r="J436" s="262"/>
      <c r="K436" s="262"/>
      <c r="L436" s="267"/>
      <c r="M436" s="268"/>
      <c r="N436" s="269"/>
      <c r="O436" s="269"/>
      <c r="P436" s="269"/>
      <c r="Q436" s="269"/>
      <c r="R436" s="269"/>
      <c r="S436" s="269"/>
      <c r="T436" s="270"/>
      <c r="AT436" s="271" t="s">
        <v>178</v>
      </c>
      <c r="AU436" s="271" t="s">
        <v>80</v>
      </c>
      <c r="AV436" s="13" t="s">
        <v>80</v>
      </c>
      <c r="AW436" s="13" t="s">
        <v>35</v>
      </c>
      <c r="AX436" s="13" t="s">
        <v>71</v>
      </c>
      <c r="AY436" s="271" t="s">
        <v>158</v>
      </c>
    </row>
    <row r="437" spans="2:51" s="12" customFormat="1" ht="13.5">
      <c r="B437" s="251"/>
      <c r="C437" s="252"/>
      <c r="D437" s="248" t="s">
        <v>178</v>
      </c>
      <c r="E437" s="253" t="s">
        <v>21</v>
      </c>
      <c r="F437" s="254" t="s">
        <v>434</v>
      </c>
      <c r="G437" s="252"/>
      <c r="H437" s="253" t="s">
        <v>21</v>
      </c>
      <c r="I437" s="255"/>
      <c r="J437" s="252"/>
      <c r="K437" s="252"/>
      <c r="L437" s="256"/>
      <c r="M437" s="257"/>
      <c r="N437" s="258"/>
      <c r="O437" s="258"/>
      <c r="P437" s="258"/>
      <c r="Q437" s="258"/>
      <c r="R437" s="258"/>
      <c r="S437" s="258"/>
      <c r="T437" s="259"/>
      <c r="AT437" s="260" t="s">
        <v>178</v>
      </c>
      <c r="AU437" s="260" t="s">
        <v>80</v>
      </c>
      <c r="AV437" s="12" t="s">
        <v>78</v>
      </c>
      <c r="AW437" s="12" t="s">
        <v>35</v>
      </c>
      <c r="AX437" s="12" t="s">
        <v>71</v>
      </c>
      <c r="AY437" s="260" t="s">
        <v>158</v>
      </c>
    </row>
    <row r="438" spans="2:51" s="13" customFormat="1" ht="13.5">
      <c r="B438" s="261"/>
      <c r="C438" s="262"/>
      <c r="D438" s="248" t="s">
        <v>178</v>
      </c>
      <c r="E438" s="263" t="s">
        <v>21</v>
      </c>
      <c r="F438" s="264" t="s">
        <v>435</v>
      </c>
      <c r="G438" s="262"/>
      <c r="H438" s="265">
        <v>1.6</v>
      </c>
      <c r="I438" s="266"/>
      <c r="J438" s="262"/>
      <c r="K438" s="262"/>
      <c r="L438" s="267"/>
      <c r="M438" s="268"/>
      <c r="N438" s="269"/>
      <c r="O438" s="269"/>
      <c r="P438" s="269"/>
      <c r="Q438" s="269"/>
      <c r="R438" s="269"/>
      <c r="S438" s="269"/>
      <c r="T438" s="270"/>
      <c r="AT438" s="271" t="s">
        <v>178</v>
      </c>
      <c r="AU438" s="271" t="s">
        <v>80</v>
      </c>
      <c r="AV438" s="13" t="s">
        <v>80</v>
      </c>
      <c r="AW438" s="13" t="s">
        <v>35</v>
      </c>
      <c r="AX438" s="13" t="s">
        <v>71</v>
      </c>
      <c r="AY438" s="271" t="s">
        <v>158</v>
      </c>
    </row>
    <row r="439" spans="2:51" s="12" customFormat="1" ht="13.5">
      <c r="B439" s="251"/>
      <c r="C439" s="252"/>
      <c r="D439" s="248" t="s">
        <v>178</v>
      </c>
      <c r="E439" s="253" t="s">
        <v>21</v>
      </c>
      <c r="F439" s="254" t="s">
        <v>436</v>
      </c>
      <c r="G439" s="252"/>
      <c r="H439" s="253" t="s">
        <v>21</v>
      </c>
      <c r="I439" s="255"/>
      <c r="J439" s="252"/>
      <c r="K439" s="252"/>
      <c r="L439" s="256"/>
      <c r="M439" s="257"/>
      <c r="N439" s="258"/>
      <c r="O439" s="258"/>
      <c r="P439" s="258"/>
      <c r="Q439" s="258"/>
      <c r="R439" s="258"/>
      <c r="S439" s="258"/>
      <c r="T439" s="259"/>
      <c r="AT439" s="260" t="s">
        <v>178</v>
      </c>
      <c r="AU439" s="260" t="s">
        <v>80</v>
      </c>
      <c r="AV439" s="12" t="s">
        <v>78</v>
      </c>
      <c r="AW439" s="12" t="s">
        <v>35</v>
      </c>
      <c r="AX439" s="12" t="s">
        <v>71</v>
      </c>
      <c r="AY439" s="260" t="s">
        <v>158</v>
      </c>
    </row>
    <row r="440" spans="2:51" s="13" customFormat="1" ht="13.5">
      <c r="B440" s="261"/>
      <c r="C440" s="262"/>
      <c r="D440" s="248" t="s">
        <v>178</v>
      </c>
      <c r="E440" s="263" t="s">
        <v>21</v>
      </c>
      <c r="F440" s="264" t="s">
        <v>435</v>
      </c>
      <c r="G440" s="262"/>
      <c r="H440" s="265">
        <v>1.6</v>
      </c>
      <c r="I440" s="266"/>
      <c r="J440" s="262"/>
      <c r="K440" s="262"/>
      <c r="L440" s="267"/>
      <c r="M440" s="268"/>
      <c r="N440" s="269"/>
      <c r="O440" s="269"/>
      <c r="P440" s="269"/>
      <c r="Q440" s="269"/>
      <c r="R440" s="269"/>
      <c r="S440" s="269"/>
      <c r="T440" s="270"/>
      <c r="AT440" s="271" t="s">
        <v>178</v>
      </c>
      <c r="AU440" s="271" t="s">
        <v>80</v>
      </c>
      <c r="AV440" s="13" t="s">
        <v>80</v>
      </c>
      <c r="AW440" s="13" t="s">
        <v>35</v>
      </c>
      <c r="AX440" s="13" t="s">
        <v>71</v>
      </c>
      <c r="AY440" s="271" t="s">
        <v>158</v>
      </c>
    </row>
    <row r="441" spans="2:51" s="12" customFormat="1" ht="13.5">
      <c r="B441" s="251"/>
      <c r="C441" s="252"/>
      <c r="D441" s="248" t="s">
        <v>178</v>
      </c>
      <c r="E441" s="253" t="s">
        <v>21</v>
      </c>
      <c r="F441" s="254" t="s">
        <v>437</v>
      </c>
      <c r="G441" s="252"/>
      <c r="H441" s="253" t="s">
        <v>21</v>
      </c>
      <c r="I441" s="255"/>
      <c r="J441" s="252"/>
      <c r="K441" s="252"/>
      <c r="L441" s="256"/>
      <c r="M441" s="257"/>
      <c r="N441" s="258"/>
      <c r="O441" s="258"/>
      <c r="P441" s="258"/>
      <c r="Q441" s="258"/>
      <c r="R441" s="258"/>
      <c r="S441" s="258"/>
      <c r="T441" s="259"/>
      <c r="AT441" s="260" t="s">
        <v>178</v>
      </c>
      <c r="AU441" s="260" t="s">
        <v>80</v>
      </c>
      <c r="AV441" s="12" t="s">
        <v>78</v>
      </c>
      <c r="AW441" s="12" t="s">
        <v>35</v>
      </c>
      <c r="AX441" s="12" t="s">
        <v>71</v>
      </c>
      <c r="AY441" s="260" t="s">
        <v>158</v>
      </c>
    </row>
    <row r="442" spans="2:51" s="13" customFormat="1" ht="13.5">
      <c r="B442" s="261"/>
      <c r="C442" s="262"/>
      <c r="D442" s="248" t="s">
        <v>178</v>
      </c>
      <c r="E442" s="263" t="s">
        <v>21</v>
      </c>
      <c r="F442" s="264" t="s">
        <v>438</v>
      </c>
      <c r="G442" s="262"/>
      <c r="H442" s="265">
        <v>1.2</v>
      </c>
      <c r="I442" s="266"/>
      <c r="J442" s="262"/>
      <c r="K442" s="262"/>
      <c r="L442" s="267"/>
      <c r="M442" s="268"/>
      <c r="N442" s="269"/>
      <c r="O442" s="269"/>
      <c r="P442" s="269"/>
      <c r="Q442" s="269"/>
      <c r="R442" s="269"/>
      <c r="S442" s="269"/>
      <c r="T442" s="270"/>
      <c r="AT442" s="271" t="s">
        <v>178</v>
      </c>
      <c r="AU442" s="271" t="s">
        <v>80</v>
      </c>
      <c r="AV442" s="13" t="s">
        <v>80</v>
      </c>
      <c r="AW442" s="13" t="s">
        <v>35</v>
      </c>
      <c r="AX442" s="13" t="s">
        <v>71</v>
      </c>
      <c r="AY442" s="271" t="s">
        <v>158</v>
      </c>
    </row>
    <row r="443" spans="2:51" s="12" customFormat="1" ht="13.5">
      <c r="B443" s="251"/>
      <c r="C443" s="252"/>
      <c r="D443" s="248" t="s">
        <v>178</v>
      </c>
      <c r="E443" s="253" t="s">
        <v>21</v>
      </c>
      <c r="F443" s="254" t="s">
        <v>439</v>
      </c>
      <c r="G443" s="252"/>
      <c r="H443" s="253" t="s">
        <v>21</v>
      </c>
      <c r="I443" s="255"/>
      <c r="J443" s="252"/>
      <c r="K443" s="252"/>
      <c r="L443" s="256"/>
      <c r="M443" s="257"/>
      <c r="N443" s="258"/>
      <c r="O443" s="258"/>
      <c r="P443" s="258"/>
      <c r="Q443" s="258"/>
      <c r="R443" s="258"/>
      <c r="S443" s="258"/>
      <c r="T443" s="259"/>
      <c r="AT443" s="260" t="s">
        <v>178</v>
      </c>
      <c r="AU443" s="260" t="s">
        <v>80</v>
      </c>
      <c r="AV443" s="12" t="s">
        <v>78</v>
      </c>
      <c r="AW443" s="12" t="s">
        <v>35</v>
      </c>
      <c r="AX443" s="12" t="s">
        <v>71</v>
      </c>
      <c r="AY443" s="260" t="s">
        <v>158</v>
      </c>
    </row>
    <row r="444" spans="2:51" s="13" customFormat="1" ht="13.5">
      <c r="B444" s="261"/>
      <c r="C444" s="262"/>
      <c r="D444" s="248" t="s">
        <v>178</v>
      </c>
      <c r="E444" s="263" t="s">
        <v>21</v>
      </c>
      <c r="F444" s="264" t="s">
        <v>435</v>
      </c>
      <c r="G444" s="262"/>
      <c r="H444" s="265">
        <v>1.6</v>
      </c>
      <c r="I444" s="266"/>
      <c r="J444" s="262"/>
      <c r="K444" s="262"/>
      <c r="L444" s="267"/>
      <c r="M444" s="268"/>
      <c r="N444" s="269"/>
      <c r="O444" s="269"/>
      <c r="P444" s="269"/>
      <c r="Q444" s="269"/>
      <c r="R444" s="269"/>
      <c r="S444" s="269"/>
      <c r="T444" s="270"/>
      <c r="AT444" s="271" t="s">
        <v>178</v>
      </c>
      <c r="AU444" s="271" t="s">
        <v>80</v>
      </c>
      <c r="AV444" s="13" t="s">
        <v>80</v>
      </c>
      <c r="AW444" s="13" t="s">
        <v>35</v>
      </c>
      <c r="AX444" s="13" t="s">
        <v>71</v>
      </c>
      <c r="AY444" s="271" t="s">
        <v>158</v>
      </c>
    </row>
    <row r="445" spans="2:51" s="12" customFormat="1" ht="13.5">
      <c r="B445" s="251"/>
      <c r="C445" s="252"/>
      <c r="D445" s="248" t="s">
        <v>178</v>
      </c>
      <c r="E445" s="253" t="s">
        <v>21</v>
      </c>
      <c r="F445" s="254" t="s">
        <v>440</v>
      </c>
      <c r="G445" s="252"/>
      <c r="H445" s="253" t="s">
        <v>21</v>
      </c>
      <c r="I445" s="255"/>
      <c r="J445" s="252"/>
      <c r="K445" s="252"/>
      <c r="L445" s="256"/>
      <c r="M445" s="257"/>
      <c r="N445" s="258"/>
      <c r="O445" s="258"/>
      <c r="P445" s="258"/>
      <c r="Q445" s="258"/>
      <c r="R445" s="258"/>
      <c r="S445" s="258"/>
      <c r="T445" s="259"/>
      <c r="AT445" s="260" t="s">
        <v>178</v>
      </c>
      <c r="AU445" s="260" t="s">
        <v>80</v>
      </c>
      <c r="AV445" s="12" t="s">
        <v>78</v>
      </c>
      <c r="AW445" s="12" t="s">
        <v>35</v>
      </c>
      <c r="AX445" s="12" t="s">
        <v>71</v>
      </c>
      <c r="AY445" s="260" t="s">
        <v>158</v>
      </c>
    </row>
    <row r="446" spans="2:51" s="13" customFormat="1" ht="13.5">
      <c r="B446" s="261"/>
      <c r="C446" s="262"/>
      <c r="D446" s="248" t="s">
        <v>178</v>
      </c>
      <c r="E446" s="263" t="s">
        <v>21</v>
      </c>
      <c r="F446" s="264" t="s">
        <v>187</v>
      </c>
      <c r="G446" s="262"/>
      <c r="H446" s="265">
        <v>1.8</v>
      </c>
      <c r="I446" s="266"/>
      <c r="J446" s="262"/>
      <c r="K446" s="262"/>
      <c r="L446" s="267"/>
      <c r="M446" s="268"/>
      <c r="N446" s="269"/>
      <c r="O446" s="269"/>
      <c r="P446" s="269"/>
      <c r="Q446" s="269"/>
      <c r="R446" s="269"/>
      <c r="S446" s="269"/>
      <c r="T446" s="270"/>
      <c r="AT446" s="271" t="s">
        <v>178</v>
      </c>
      <c r="AU446" s="271" t="s">
        <v>80</v>
      </c>
      <c r="AV446" s="13" t="s">
        <v>80</v>
      </c>
      <c r="AW446" s="13" t="s">
        <v>35</v>
      </c>
      <c r="AX446" s="13" t="s">
        <v>71</v>
      </c>
      <c r="AY446" s="271" t="s">
        <v>158</v>
      </c>
    </row>
    <row r="447" spans="2:51" s="12" customFormat="1" ht="13.5">
      <c r="B447" s="251"/>
      <c r="C447" s="252"/>
      <c r="D447" s="248" t="s">
        <v>178</v>
      </c>
      <c r="E447" s="253" t="s">
        <v>21</v>
      </c>
      <c r="F447" s="254" t="s">
        <v>441</v>
      </c>
      <c r="G447" s="252"/>
      <c r="H447" s="253" t="s">
        <v>21</v>
      </c>
      <c r="I447" s="255"/>
      <c r="J447" s="252"/>
      <c r="K447" s="252"/>
      <c r="L447" s="256"/>
      <c r="M447" s="257"/>
      <c r="N447" s="258"/>
      <c r="O447" s="258"/>
      <c r="P447" s="258"/>
      <c r="Q447" s="258"/>
      <c r="R447" s="258"/>
      <c r="S447" s="258"/>
      <c r="T447" s="259"/>
      <c r="AT447" s="260" t="s">
        <v>178</v>
      </c>
      <c r="AU447" s="260" t="s">
        <v>80</v>
      </c>
      <c r="AV447" s="12" t="s">
        <v>78</v>
      </c>
      <c r="AW447" s="12" t="s">
        <v>35</v>
      </c>
      <c r="AX447" s="12" t="s">
        <v>71</v>
      </c>
      <c r="AY447" s="260" t="s">
        <v>158</v>
      </c>
    </row>
    <row r="448" spans="2:51" s="13" customFormat="1" ht="13.5">
      <c r="B448" s="261"/>
      <c r="C448" s="262"/>
      <c r="D448" s="248" t="s">
        <v>178</v>
      </c>
      <c r="E448" s="263" t="s">
        <v>21</v>
      </c>
      <c r="F448" s="264" t="s">
        <v>435</v>
      </c>
      <c r="G448" s="262"/>
      <c r="H448" s="265">
        <v>1.6</v>
      </c>
      <c r="I448" s="266"/>
      <c r="J448" s="262"/>
      <c r="K448" s="262"/>
      <c r="L448" s="267"/>
      <c r="M448" s="268"/>
      <c r="N448" s="269"/>
      <c r="O448" s="269"/>
      <c r="P448" s="269"/>
      <c r="Q448" s="269"/>
      <c r="R448" s="269"/>
      <c r="S448" s="269"/>
      <c r="T448" s="270"/>
      <c r="AT448" s="271" t="s">
        <v>178</v>
      </c>
      <c r="AU448" s="271" t="s">
        <v>80</v>
      </c>
      <c r="AV448" s="13" t="s">
        <v>80</v>
      </c>
      <c r="AW448" s="13" t="s">
        <v>35</v>
      </c>
      <c r="AX448" s="13" t="s">
        <v>71</v>
      </c>
      <c r="AY448" s="271" t="s">
        <v>158</v>
      </c>
    </row>
    <row r="449" spans="2:51" s="14" customFormat="1" ht="13.5">
      <c r="B449" s="272"/>
      <c r="C449" s="273"/>
      <c r="D449" s="248" t="s">
        <v>178</v>
      </c>
      <c r="E449" s="274" t="s">
        <v>21</v>
      </c>
      <c r="F449" s="275" t="s">
        <v>189</v>
      </c>
      <c r="G449" s="273"/>
      <c r="H449" s="276">
        <v>12.6</v>
      </c>
      <c r="I449" s="277"/>
      <c r="J449" s="273"/>
      <c r="K449" s="273"/>
      <c r="L449" s="278"/>
      <c r="M449" s="279"/>
      <c r="N449" s="280"/>
      <c r="O449" s="280"/>
      <c r="P449" s="280"/>
      <c r="Q449" s="280"/>
      <c r="R449" s="280"/>
      <c r="S449" s="280"/>
      <c r="T449" s="281"/>
      <c r="AT449" s="282" t="s">
        <v>178</v>
      </c>
      <c r="AU449" s="282" t="s">
        <v>80</v>
      </c>
      <c r="AV449" s="14" t="s">
        <v>166</v>
      </c>
      <c r="AW449" s="14" t="s">
        <v>35</v>
      </c>
      <c r="AX449" s="14" t="s">
        <v>78</v>
      </c>
      <c r="AY449" s="282" t="s">
        <v>158</v>
      </c>
    </row>
    <row r="450" spans="2:65" s="1" customFormat="1" ht="25.5" customHeight="1">
      <c r="B450" s="47"/>
      <c r="C450" s="236" t="s">
        <v>442</v>
      </c>
      <c r="D450" s="236" t="s">
        <v>161</v>
      </c>
      <c r="E450" s="237" t="s">
        <v>443</v>
      </c>
      <c r="F450" s="238" t="s">
        <v>444</v>
      </c>
      <c r="G450" s="239" t="s">
        <v>184</v>
      </c>
      <c r="H450" s="240">
        <v>0.9</v>
      </c>
      <c r="I450" s="241"/>
      <c r="J450" s="242">
        <f>ROUND(I450*H450,2)</f>
        <v>0</v>
      </c>
      <c r="K450" s="238" t="s">
        <v>165</v>
      </c>
      <c r="L450" s="73"/>
      <c r="M450" s="243" t="s">
        <v>21</v>
      </c>
      <c r="N450" s="244" t="s">
        <v>42</v>
      </c>
      <c r="O450" s="48"/>
      <c r="P450" s="245">
        <f>O450*H450</f>
        <v>0</v>
      </c>
      <c r="Q450" s="245">
        <v>0</v>
      </c>
      <c r="R450" s="245">
        <f>Q450*H450</f>
        <v>0</v>
      </c>
      <c r="S450" s="245">
        <v>0.27</v>
      </c>
      <c r="T450" s="246">
        <f>S450*H450</f>
        <v>0.24300000000000002</v>
      </c>
      <c r="AR450" s="25" t="s">
        <v>166</v>
      </c>
      <c r="AT450" s="25" t="s">
        <v>161</v>
      </c>
      <c r="AU450" s="25" t="s">
        <v>80</v>
      </c>
      <c r="AY450" s="25" t="s">
        <v>158</v>
      </c>
      <c r="BE450" s="247">
        <f>IF(N450="základní",J450,0)</f>
        <v>0</v>
      </c>
      <c r="BF450" s="247">
        <f>IF(N450="snížená",J450,0)</f>
        <v>0</v>
      </c>
      <c r="BG450" s="247">
        <f>IF(N450="zákl. přenesená",J450,0)</f>
        <v>0</v>
      </c>
      <c r="BH450" s="247">
        <f>IF(N450="sníž. přenesená",J450,0)</f>
        <v>0</v>
      </c>
      <c r="BI450" s="247">
        <f>IF(N450="nulová",J450,0)</f>
        <v>0</v>
      </c>
      <c r="BJ450" s="25" t="s">
        <v>78</v>
      </c>
      <c r="BK450" s="247">
        <f>ROUND(I450*H450,2)</f>
        <v>0</v>
      </c>
      <c r="BL450" s="25" t="s">
        <v>166</v>
      </c>
      <c r="BM450" s="25" t="s">
        <v>445</v>
      </c>
    </row>
    <row r="451" spans="2:51" s="12" customFormat="1" ht="13.5">
      <c r="B451" s="251"/>
      <c r="C451" s="252"/>
      <c r="D451" s="248" t="s">
        <v>178</v>
      </c>
      <c r="E451" s="253" t="s">
        <v>21</v>
      </c>
      <c r="F451" s="254" t="s">
        <v>180</v>
      </c>
      <c r="G451" s="252"/>
      <c r="H451" s="253" t="s">
        <v>21</v>
      </c>
      <c r="I451" s="255"/>
      <c r="J451" s="252"/>
      <c r="K451" s="252"/>
      <c r="L451" s="256"/>
      <c r="M451" s="257"/>
      <c r="N451" s="258"/>
      <c r="O451" s="258"/>
      <c r="P451" s="258"/>
      <c r="Q451" s="258"/>
      <c r="R451" s="258"/>
      <c r="S451" s="258"/>
      <c r="T451" s="259"/>
      <c r="AT451" s="260" t="s">
        <v>178</v>
      </c>
      <c r="AU451" s="260" t="s">
        <v>80</v>
      </c>
      <c r="AV451" s="12" t="s">
        <v>78</v>
      </c>
      <c r="AW451" s="12" t="s">
        <v>35</v>
      </c>
      <c r="AX451" s="12" t="s">
        <v>71</v>
      </c>
      <c r="AY451" s="260" t="s">
        <v>158</v>
      </c>
    </row>
    <row r="452" spans="2:51" s="13" customFormat="1" ht="13.5">
      <c r="B452" s="261"/>
      <c r="C452" s="262"/>
      <c r="D452" s="248" t="s">
        <v>178</v>
      </c>
      <c r="E452" s="263" t="s">
        <v>21</v>
      </c>
      <c r="F452" s="264" t="s">
        <v>446</v>
      </c>
      <c r="G452" s="262"/>
      <c r="H452" s="265">
        <v>0.9</v>
      </c>
      <c r="I452" s="266"/>
      <c r="J452" s="262"/>
      <c r="K452" s="262"/>
      <c r="L452" s="267"/>
      <c r="M452" s="268"/>
      <c r="N452" s="269"/>
      <c r="O452" s="269"/>
      <c r="P452" s="269"/>
      <c r="Q452" s="269"/>
      <c r="R452" s="269"/>
      <c r="S452" s="269"/>
      <c r="T452" s="270"/>
      <c r="AT452" s="271" t="s">
        <v>178</v>
      </c>
      <c r="AU452" s="271" t="s">
        <v>80</v>
      </c>
      <c r="AV452" s="13" t="s">
        <v>80</v>
      </c>
      <c r="AW452" s="13" t="s">
        <v>35</v>
      </c>
      <c r="AX452" s="13" t="s">
        <v>78</v>
      </c>
      <c r="AY452" s="271" t="s">
        <v>158</v>
      </c>
    </row>
    <row r="453" spans="2:65" s="1" customFormat="1" ht="25.5" customHeight="1">
      <c r="B453" s="47"/>
      <c r="C453" s="236" t="s">
        <v>447</v>
      </c>
      <c r="D453" s="236" t="s">
        <v>161</v>
      </c>
      <c r="E453" s="237" t="s">
        <v>448</v>
      </c>
      <c r="F453" s="238" t="s">
        <v>449</v>
      </c>
      <c r="G453" s="239" t="s">
        <v>184</v>
      </c>
      <c r="H453" s="240">
        <v>1.6</v>
      </c>
      <c r="I453" s="241"/>
      <c r="J453" s="242">
        <f>ROUND(I453*H453,2)</f>
        <v>0</v>
      </c>
      <c r="K453" s="238" t="s">
        <v>165</v>
      </c>
      <c r="L453" s="73"/>
      <c r="M453" s="243" t="s">
        <v>21</v>
      </c>
      <c r="N453" s="244" t="s">
        <v>42</v>
      </c>
      <c r="O453" s="48"/>
      <c r="P453" s="245">
        <f>O453*H453</f>
        <v>0</v>
      </c>
      <c r="Q453" s="245">
        <v>0</v>
      </c>
      <c r="R453" s="245">
        <f>Q453*H453</f>
        <v>0</v>
      </c>
      <c r="S453" s="245">
        <v>0.27</v>
      </c>
      <c r="T453" s="246">
        <f>S453*H453</f>
        <v>0.43200000000000005</v>
      </c>
      <c r="AR453" s="25" t="s">
        <v>166</v>
      </c>
      <c r="AT453" s="25" t="s">
        <v>161</v>
      </c>
      <c r="AU453" s="25" t="s">
        <v>80</v>
      </c>
      <c r="AY453" s="25" t="s">
        <v>158</v>
      </c>
      <c r="BE453" s="247">
        <f>IF(N453="základní",J453,0)</f>
        <v>0</v>
      </c>
      <c r="BF453" s="247">
        <f>IF(N453="snížená",J453,0)</f>
        <v>0</v>
      </c>
      <c r="BG453" s="247">
        <f>IF(N453="zákl. přenesená",J453,0)</f>
        <v>0</v>
      </c>
      <c r="BH453" s="247">
        <f>IF(N453="sníž. přenesená",J453,0)</f>
        <v>0</v>
      </c>
      <c r="BI453" s="247">
        <f>IF(N453="nulová",J453,0)</f>
        <v>0</v>
      </c>
      <c r="BJ453" s="25" t="s">
        <v>78</v>
      </c>
      <c r="BK453" s="247">
        <f>ROUND(I453*H453,2)</f>
        <v>0</v>
      </c>
      <c r="BL453" s="25" t="s">
        <v>166</v>
      </c>
      <c r="BM453" s="25" t="s">
        <v>450</v>
      </c>
    </row>
    <row r="454" spans="2:51" s="12" customFormat="1" ht="13.5">
      <c r="B454" s="251"/>
      <c r="C454" s="252"/>
      <c r="D454" s="248" t="s">
        <v>178</v>
      </c>
      <c r="E454" s="253" t="s">
        <v>21</v>
      </c>
      <c r="F454" s="254" t="s">
        <v>451</v>
      </c>
      <c r="G454" s="252"/>
      <c r="H454" s="253" t="s">
        <v>21</v>
      </c>
      <c r="I454" s="255"/>
      <c r="J454" s="252"/>
      <c r="K454" s="252"/>
      <c r="L454" s="256"/>
      <c r="M454" s="257"/>
      <c r="N454" s="258"/>
      <c r="O454" s="258"/>
      <c r="P454" s="258"/>
      <c r="Q454" s="258"/>
      <c r="R454" s="258"/>
      <c r="S454" s="258"/>
      <c r="T454" s="259"/>
      <c r="AT454" s="260" t="s">
        <v>178</v>
      </c>
      <c r="AU454" s="260" t="s">
        <v>80</v>
      </c>
      <c r="AV454" s="12" t="s">
        <v>78</v>
      </c>
      <c r="AW454" s="12" t="s">
        <v>35</v>
      </c>
      <c r="AX454" s="12" t="s">
        <v>71</v>
      </c>
      <c r="AY454" s="260" t="s">
        <v>158</v>
      </c>
    </row>
    <row r="455" spans="2:51" s="13" customFormat="1" ht="13.5">
      <c r="B455" s="261"/>
      <c r="C455" s="262"/>
      <c r="D455" s="248" t="s">
        <v>178</v>
      </c>
      <c r="E455" s="263" t="s">
        <v>21</v>
      </c>
      <c r="F455" s="264" t="s">
        <v>435</v>
      </c>
      <c r="G455" s="262"/>
      <c r="H455" s="265">
        <v>1.6</v>
      </c>
      <c r="I455" s="266"/>
      <c r="J455" s="262"/>
      <c r="K455" s="262"/>
      <c r="L455" s="267"/>
      <c r="M455" s="268"/>
      <c r="N455" s="269"/>
      <c r="O455" s="269"/>
      <c r="P455" s="269"/>
      <c r="Q455" s="269"/>
      <c r="R455" s="269"/>
      <c r="S455" s="269"/>
      <c r="T455" s="270"/>
      <c r="AT455" s="271" t="s">
        <v>178</v>
      </c>
      <c r="AU455" s="271" t="s">
        <v>80</v>
      </c>
      <c r="AV455" s="13" t="s">
        <v>80</v>
      </c>
      <c r="AW455" s="13" t="s">
        <v>35</v>
      </c>
      <c r="AX455" s="13" t="s">
        <v>78</v>
      </c>
      <c r="AY455" s="271" t="s">
        <v>158</v>
      </c>
    </row>
    <row r="456" spans="2:65" s="1" customFormat="1" ht="16.5" customHeight="1">
      <c r="B456" s="47"/>
      <c r="C456" s="236" t="s">
        <v>452</v>
      </c>
      <c r="D456" s="236" t="s">
        <v>161</v>
      </c>
      <c r="E456" s="237" t="s">
        <v>453</v>
      </c>
      <c r="F456" s="238" t="s">
        <v>454</v>
      </c>
      <c r="G456" s="239" t="s">
        <v>193</v>
      </c>
      <c r="H456" s="240">
        <v>480</v>
      </c>
      <c r="I456" s="241"/>
      <c r="J456" s="242">
        <f>ROUND(I456*H456,2)</f>
        <v>0</v>
      </c>
      <c r="K456" s="238" t="s">
        <v>165</v>
      </c>
      <c r="L456" s="73"/>
      <c r="M456" s="243" t="s">
        <v>21</v>
      </c>
      <c r="N456" s="244" t="s">
        <v>42</v>
      </c>
      <c r="O456" s="48"/>
      <c r="P456" s="245">
        <f>O456*H456</f>
        <v>0</v>
      </c>
      <c r="Q456" s="245">
        <v>0</v>
      </c>
      <c r="R456" s="245">
        <f>Q456*H456</f>
        <v>0</v>
      </c>
      <c r="S456" s="245">
        <v>0.009</v>
      </c>
      <c r="T456" s="246">
        <f>S456*H456</f>
        <v>4.319999999999999</v>
      </c>
      <c r="AR456" s="25" t="s">
        <v>166</v>
      </c>
      <c r="AT456" s="25" t="s">
        <v>161</v>
      </c>
      <c r="AU456" s="25" t="s">
        <v>80</v>
      </c>
      <c r="AY456" s="25" t="s">
        <v>158</v>
      </c>
      <c r="BE456" s="247">
        <f>IF(N456="základní",J456,0)</f>
        <v>0</v>
      </c>
      <c r="BF456" s="247">
        <f>IF(N456="snížená",J456,0)</f>
        <v>0</v>
      </c>
      <c r="BG456" s="247">
        <f>IF(N456="zákl. přenesená",J456,0)</f>
        <v>0</v>
      </c>
      <c r="BH456" s="247">
        <f>IF(N456="sníž. přenesená",J456,0)</f>
        <v>0</v>
      </c>
      <c r="BI456" s="247">
        <f>IF(N456="nulová",J456,0)</f>
        <v>0</v>
      </c>
      <c r="BJ456" s="25" t="s">
        <v>78</v>
      </c>
      <c r="BK456" s="247">
        <f>ROUND(I456*H456,2)</f>
        <v>0</v>
      </c>
      <c r="BL456" s="25" t="s">
        <v>166</v>
      </c>
      <c r="BM456" s="25" t="s">
        <v>455</v>
      </c>
    </row>
    <row r="457" spans="2:65" s="1" customFormat="1" ht="25.5" customHeight="1">
      <c r="B457" s="47"/>
      <c r="C457" s="236" t="s">
        <v>456</v>
      </c>
      <c r="D457" s="236" t="s">
        <v>161</v>
      </c>
      <c r="E457" s="237" t="s">
        <v>457</v>
      </c>
      <c r="F457" s="238" t="s">
        <v>458</v>
      </c>
      <c r="G457" s="239" t="s">
        <v>193</v>
      </c>
      <c r="H457" s="240">
        <v>2.9</v>
      </c>
      <c r="I457" s="241"/>
      <c r="J457" s="242">
        <f>ROUND(I457*H457,2)</f>
        <v>0</v>
      </c>
      <c r="K457" s="238" t="s">
        <v>165</v>
      </c>
      <c r="L457" s="73"/>
      <c r="M457" s="243" t="s">
        <v>21</v>
      </c>
      <c r="N457" s="244" t="s">
        <v>42</v>
      </c>
      <c r="O457" s="48"/>
      <c r="P457" s="245">
        <f>O457*H457</f>
        <v>0</v>
      </c>
      <c r="Q457" s="245">
        <v>0</v>
      </c>
      <c r="R457" s="245">
        <f>Q457*H457</f>
        <v>0</v>
      </c>
      <c r="S457" s="245">
        <v>0.042</v>
      </c>
      <c r="T457" s="246">
        <f>S457*H457</f>
        <v>0.1218</v>
      </c>
      <c r="AR457" s="25" t="s">
        <v>166</v>
      </c>
      <c r="AT457" s="25" t="s">
        <v>161</v>
      </c>
      <c r="AU457" s="25" t="s">
        <v>80</v>
      </c>
      <c r="AY457" s="25" t="s">
        <v>158</v>
      </c>
      <c r="BE457" s="247">
        <f>IF(N457="základní",J457,0)</f>
        <v>0</v>
      </c>
      <c r="BF457" s="247">
        <f>IF(N457="snížená",J457,0)</f>
        <v>0</v>
      </c>
      <c r="BG457" s="247">
        <f>IF(N457="zákl. přenesená",J457,0)</f>
        <v>0</v>
      </c>
      <c r="BH457" s="247">
        <f>IF(N457="sníž. přenesená",J457,0)</f>
        <v>0</v>
      </c>
      <c r="BI457" s="247">
        <f>IF(N457="nulová",J457,0)</f>
        <v>0</v>
      </c>
      <c r="BJ457" s="25" t="s">
        <v>78</v>
      </c>
      <c r="BK457" s="247">
        <f>ROUND(I457*H457,2)</f>
        <v>0</v>
      </c>
      <c r="BL457" s="25" t="s">
        <v>166</v>
      </c>
      <c r="BM457" s="25" t="s">
        <v>459</v>
      </c>
    </row>
    <row r="458" spans="2:51" s="12" customFormat="1" ht="13.5">
      <c r="B458" s="251"/>
      <c r="C458" s="252"/>
      <c r="D458" s="248" t="s">
        <v>178</v>
      </c>
      <c r="E458" s="253" t="s">
        <v>21</v>
      </c>
      <c r="F458" s="254" t="s">
        <v>179</v>
      </c>
      <c r="G458" s="252"/>
      <c r="H458" s="253" t="s">
        <v>21</v>
      </c>
      <c r="I458" s="255"/>
      <c r="J458" s="252"/>
      <c r="K458" s="252"/>
      <c r="L458" s="256"/>
      <c r="M458" s="257"/>
      <c r="N458" s="258"/>
      <c r="O458" s="258"/>
      <c r="P458" s="258"/>
      <c r="Q458" s="258"/>
      <c r="R458" s="258"/>
      <c r="S458" s="258"/>
      <c r="T458" s="259"/>
      <c r="AT458" s="260" t="s">
        <v>178</v>
      </c>
      <c r="AU458" s="260" t="s">
        <v>80</v>
      </c>
      <c r="AV458" s="12" t="s">
        <v>78</v>
      </c>
      <c r="AW458" s="12" t="s">
        <v>35</v>
      </c>
      <c r="AX458" s="12" t="s">
        <v>71</v>
      </c>
      <c r="AY458" s="260" t="s">
        <v>158</v>
      </c>
    </row>
    <row r="459" spans="2:51" s="12" customFormat="1" ht="13.5">
      <c r="B459" s="251"/>
      <c r="C459" s="252"/>
      <c r="D459" s="248" t="s">
        <v>178</v>
      </c>
      <c r="E459" s="253" t="s">
        <v>21</v>
      </c>
      <c r="F459" s="254" t="s">
        <v>180</v>
      </c>
      <c r="G459" s="252"/>
      <c r="H459" s="253" t="s">
        <v>21</v>
      </c>
      <c r="I459" s="255"/>
      <c r="J459" s="252"/>
      <c r="K459" s="252"/>
      <c r="L459" s="256"/>
      <c r="M459" s="257"/>
      <c r="N459" s="258"/>
      <c r="O459" s="258"/>
      <c r="P459" s="258"/>
      <c r="Q459" s="258"/>
      <c r="R459" s="258"/>
      <c r="S459" s="258"/>
      <c r="T459" s="259"/>
      <c r="AT459" s="260" t="s">
        <v>178</v>
      </c>
      <c r="AU459" s="260" t="s">
        <v>80</v>
      </c>
      <c r="AV459" s="12" t="s">
        <v>78</v>
      </c>
      <c r="AW459" s="12" t="s">
        <v>35</v>
      </c>
      <c r="AX459" s="12" t="s">
        <v>71</v>
      </c>
      <c r="AY459" s="260" t="s">
        <v>158</v>
      </c>
    </row>
    <row r="460" spans="2:51" s="13" customFormat="1" ht="13.5">
      <c r="B460" s="261"/>
      <c r="C460" s="262"/>
      <c r="D460" s="248" t="s">
        <v>178</v>
      </c>
      <c r="E460" s="263" t="s">
        <v>21</v>
      </c>
      <c r="F460" s="264" t="s">
        <v>460</v>
      </c>
      <c r="G460" s="262"/>
      <c r="H460" s="265">
        <v>1.65</v>
      </c>
      <c r="I460" s="266"/>
      <c r="J460" s="262"/>
      <c r="K460" s="262"/>
      <c r="L460" s="267"/>
      <c r="M460" s="268"/>
      <c r="N460" s="269"/>
      <c r="O460" s="269"/>
      <c r="P460" s="269"/>
      <c r="Q460" s="269"/>
      <c r="R460" s="269"/>
      <c r="S460" s="269"/>
      <c r="T460" s="270"/>
      <c r="AT460" s="271" t="s">
        <v>178</v>
      </c>
      <c r="AU460" s="271" t="s">
        <v>80</v>
      </c>
      <c r="AV460" s="13" t="s">
        <v>80</v>
      </c>
      <c r="AW460" s="13" t="s">
        <v>35</v>
      </c>
      <c r="AX460" s="13" t="s">
        <v>71</v>
      </c>
      <c r="AY460" s="271" t="s">
        <v>158</v>
      </c>
    </row>
    <row r="461" spans="2:51" s="12" customFormat="1" ht="13.5">
      <c r="B461" s="251"/>
      <c r="C461" s="252"/>
      <c r="D461" s="248" t="s">
        <v>178</v>
      </c>
      <c r="E461" s="253" t="s">
        <v>21</v>
      </c>
      <c r="F461" s="254" t="s">
        <v>461</v>
      </c>
      <c r="G461" s="252"/>
      <c r="H461" s="253" t="s">
        <v>21</v>
      </c>
      <c r="I461" s="255"/>
      <c r="J461" s="252"/>
      <c r="K461" s="252"/>
      <c r="L461" s="256"/>
      <c r="M461" s="257"/>
      <c r="N461" s="258"/>
      <c r="O461" s="258"/>
      <c r="P461" s="258"/>
      <c r="Q461" s="258"/>
      <c r="R461" s="258"/>
      <c r="S461" s="258"/>
      <c r="T461" s="259"/>
      <c r="AT461" s="260" t="s">
        <v>178</v>
      </c>
      <c r="AU461" s="260" t="s">
        <v>80</v>
      </c>
      <c r="AV461" s="12" t="s">
        <v>78</v>
      </c>
      <c r="AW461" s="12" t="s">
        <v>35</v>
      </c>
      <c r="AX461" s="12" t="s">
        <v>71</v>
      </c>
      <c r="AY461" s="260" t="s">
        <v>158</v>
      </c>
    </row>
    <row r="462" spans="2:51" s="12" customFormat="1" ht="13.5">
      <c r="B462" s="251"/>
      <c r="C462" s="252"/>
      <c r="D462" s="248" t="s">
        <v>178</v>
      </c>
      <c r="E462" s="253" t="s">
        <v>21</v>
      </c>
      <c r="F462" s="254" t="s">
        <v>451</v>
      </c>
      <c r="G462" s="252"/>
      <c r="H462" s="253" t="s">
        <v>21</v>
      </c>
      <c r="I462" s="255"/>
      <c r="J462" s="252"/>
      <c r="K462" s="252"/>
      <c r="L462" s="256"/>
      <c r="M462" s="257"/>
      <c r="N462" s="258"/>
      <c r="O462" s="258"/>
      <c r="P462" s="258"/>
      <c r="Q462" s="258"/>
      <c r="R462" s="258"/>
      <c r="S462" s="258"/>
      <c r="T462" s="259"/>
      <c r="AT462" s="260" t="s">
        <v>178</v>
      </c>
      <c r="AU462" s="260" t="s">
        <v>80</v>
      </c>
      <c r="AV462" s="12" t="s">
        <v>78</v>
      </c>
      <c r="AW462" s="12" t="s">
        <v>35</v>
      </c>
      <c r="AX462" s="12" t="s">
        <v>71</v>
      </c>
      <c r="AY462" s="260" t="s">
        <v>158</v>
      </c>
    </row>
    <row r="463" spans="2:51" s="13" customFormat="1" ht="13.5">
      <c r="B463" s="261"/>
      <c r="C463" s="262"/>
      <c r="D463" s="248" t="s">
        <v>178</v>
      </c>
      <c r="E463" s="263" t="s">
        <v>21</v>
      </c>
      <c r="F463" s="264" t="s">
        <v>462</v>
      </c>
      <c r="G463" s="262"/>
      <c r="H463" s="265">
        <v>1.25</v>
      </c>
      <c r="I463" s="266"/>
      <c r="J463" s="262"/>
      <c r="K463" s="262"/>
      <c r="L463" s="267"/>
      <c r="M463" s="268"/>
      <c r="N463" s="269"/>
      <c r="O463" s="269"/>
      <c r="P463" s="269"/>
      <c r="Q463" s="269"/>
      <c r="R463" s="269"/>
      <c r="S463" s="269"/>
      <c r="T463" s="270"/>
      <c r="AT463" s="271" t="s">
        <v>178</v>
      </c>
      <c r="AU463" s="271" t="s">
        <v>80</v>
      </c>
      <c r="AV463" s="13" t="s">
        <v>80</v>
      </c>
      <c r="AW463" s="13" t="s">
        <v>35</v>
      </c>
      <c r="AX463" s="13" t="s">
        <v>71</v>
      </c>
      <c r="AY463" s="271" t="s">
        <v>158</v>
      </c>
    </row>
    <row r="464" spans="2:51" s="14" customFormat="1" ht="13.5">
      <c r="B464" s="272"/>
      <c r="C464" s="273"/>
      <c r="D464" s="248" t="s">
        <v>178</v>
      </c>
      <c r="E464" s="274" t="s">
        <v>21</v>
      </c>
      <c r="F464" s="275" t="s">
        <v>189</v>
      </c>
      <c r="G464" s="273"/>
      <c r="H464" s="276">
        <v>2.9</v>
      </c>
      <c r="I464" s="277"/>
      <c r="J464" s="273"/>
      <c r="K464" s="273"/>
      <c r="L464" s="278"/>
      <c r="M464" s="279"/>
      <c r="N464" s="280"/>
      <c r="O464" s="280"/>
      <c r="P464" s="280"/>
      <c r="Q464" s="280"/>
      <c r="R464" s="280"/>
      <c r="S464" s="280"/>
      <c r="T464" s="281"/>
      <c r="AT464" s="282" t="s">
        <v>178</v>
      </c>
      <c r="AU464" s="282" t="s">
        <v>80</v>
      </c>
      <c r="AV464" s="14" t="s">
        <v>166</v>
      </c>
      <c r="AW464" s="14" t="s">
        <v>35</v>
      </c>
      <c r="AX464" s="14" t="s">
        <v>78</v>
      </c>
      <c r="AY464" s="282" t="s">
        <v>158</v>
      </c>
    </row>
    <row r="465" spans="2:65" s="1" customFormat="1" ht="16.5" customHeight="1">
      <c r="B465" s="47"/>
      <c r="C465" s="236" t="s">
        <v>463</v>
      </c>
      <c r="D465" s="236" t="s">
        <v>161</v>
      </c>
      <c r="E465" s="237" t="s">
        <v>464</v>
      </c>
      <c r="F465" s="238" t="s">
        <v>465</v>
      </c>
      <c r="G465" s="239" t="s">
        <v>184</v>
      </c>
      <c r="H465" s="240">
        <v>281.094</v>
      </c>
      <c r="I465" s="241"/>
      <c r="J465" s="242">
        <f>ROUND(I465*H465,2)</f>
        <v>0</v>
      </c>
      <c r="K465" s="238" t="s">
        <v>165</v>
      </c>
      <c r="L465" s="73"/>
      <c r="M465" s="243" t="s">
        <v>21</v>
      </c>
      <c r="N465" s="244" t="s">
        <v>42</v>
      </c>
      <c r="O465" s="48"/>
      <c r="P465" s="245">
        <f>O465*H465</f>
        <v>0</v>
      </c>
      <c r="Q465" s="245">
        <v>0</v>
      </c>
      <c r="R465" s="245">
        <f>Q465*H465</f>
        <v>0</v>
      </c>
      <c r="S465" s="245">
        <v>0.068</v>
      </c>
      <c r="T465" s="246">
        <f>S465*H465</f>
        <v>19.114392000000002</v>
      </c>
      <c r="AR465" s="25" t="s">
        <v>166</v>
      </c>
      <c r="AT465" s="25" t="s">
        <v>161</v>
      </c>
      <c r="AU465" s="25" t="s">
        <v>80</v>
      </c>
      <c r="AY465" s="25" t="s">
        <v>158</v>
      </c>
      <c r="BE465" s="247">
        <f>IF(N465="základní",J465,0)</f>
        <v>0</v>
      </c>
      <c r="BF465" s="247">
        <f>IF(N465="snížená",J465,0)</f>
        <v>0</v>
      </c>
      <c r="BG465" s="247">
        <f>IF(N465="zákl. přenesená",J465,0)</f>
        <v>0</v>
      </c>
      <c r="BH465" s="247">
        <f>IF(N465="sníž. přenesená",J465,0)</f>
        <v>0</v>
      </c>
      <c r="BI465" s="247">
        <f>IF(N465="nulová",J465,0)</f>
        <v>0</v>
      </c>
      <c r="BJ465" s="25" t="s">
        <v>78</v>
      </c>
      <c r="BK465" s="247">
        <f>ROUND(I465*H465,2)</f>
        <v>0</v>
      </c>
      <c r="BL465" s="25" t="s">
        <v>166</v>
      </c>
      <c r="BM465" s="25" t="s">
        <v>466</v>
      </c>
    </row>
    <row r="466" spans="2:47" s="1" customFormat="1" ht="13.5">
      <c r="B466" s="47"/>
      <c r="C466" s="75"/>
      <c r="D466" s="248" t="s">
        <v>171</v>
      </c>
      <c r="E466" s="75"/>
      <c r="F466" s="249" t="s">
        <v>419</v>
      </c>
      <c r="G466" s="75"/>
      <c r="H466" s="75"/>
      <c r="I466" s="204"/>
      <c r="J466" s="75"/>
      <c r="K466" s="75"/>
      <c r="L466" s="73"/>
      <c r="M466" s="250"/>
      <c r="N466" s="48"/>
      <c r="O466" s="48"/>
      <c r="P466" s="48"/>
      <c r="Q466" s="48"/>
      <c r="R466" s="48"/>
      <c r="S466" s="48"/>
      <c r="T466" s="96"/>
      <c r="AT466" s="25" t="s">
        <v>171</v>
      </c>
      <c r="AU466" s="25" t="s">
        <v>80</v>
      </c>
    </row>
    <row r="467" spans="2:51" s="12" customFormat="1" ht="13.5">
      <c r="B467" s="251"/>
      <c r="C467" s="252"/>
      <c r="D467" s="248" t="s">
        <v>178</v>
      </c>
      <c r="E467" s="253" t="s">
        <v>21</v>
      </c>
      <c r="F467" s="254" t="s">
        <v>224</v>
      </c>
      <c r="G467" s="252"/>
      <c r="H467" s="253" t="s">
        <v>21</v>
      </c>
      <c r="I467" s="255"/>
      <c r="J467" s="252"/>
      <c r="K467" s="252"/>
      <c r="L467" s="256"/>
      <c r="M467" s="257"/>
      <c r="N467" s="258"/>
      <c r="O467" s="258"/>
      <c r="P467" s="258"/>
      <c r="Q467" s="258"/>
      <c r="R467" s="258"/>
      <c r="S467" s="258"/>
      <c r="T467" s="259"/>
      <c r="AT467" s="260" t="s">
        <v>178</v>
      </c>
      <c r="AU467" s="260" t="s">
        <v>80</v>
      </c>
      <c r="AV467" s="12" t="s">
        <v>78</v>
      </c>
      <c r="AW467" s="12" t="s">
        <v>35</v>
      </c>
      <c r="AX467" s="12" t="s">
        <v>71</v>
      </c>
      <c r="AY467" s="260" t="s">
        <v>158</v>
      </c>
    </row>
    <row r="468" spans="2:51" s="13" customFormat="1" ht="13.5">
      <c r="B468" s="261"/>
      <c r="C468" s="262"/>
      <c r="D468" s="248" t="s">
        <v>178</v>
      </c>
      <c r="E468" s="263" t="s">
        <v>21</v>
      </c>
      <c r="F468" s="264" t="s">
        <v>225</v>
      </c>
      <c r="G468" s="262"/>
      <c r="H468" s="265">
        <v>28.65</v>
      </c>
      <c r="I468" s="266"/>
      <c r="J468" s="262"/>
      <c r="K468" s="262"/>
      <c r="L468" s="267"/>
      <c r="M468" s="268"/>
      <c r="N468" s="269"/>
      <c r="O468" s="269"/>
      <c r="P468" s="269"/>
      <c r="Q468" s="269"/>
      <c r="R468" s="269"/>
      <c r="S468" s="269"/>
      <c r="T468" s="270"/>
      <c r="AT468" s="271" t="s">
        <v>178</v>
      </c>
      <c r="AU468" s="271" t="s">
        <v>80</v>
      </c>
      <c r="AV468" s="13" t="s">
        <v>80</v>
      </c>
      <c r="AW468" s="13" t="s">
        <v>35</v>
      </c>
      <c r="AX468" s="13" t="s">
        <v>71</v>
      </c>
      <c r="AY468" s="271" t="s">
        <v>158</v>
      </c>
    </row>
    <row r="469" spans="2:51" s="13" customFormat="1" ht="13.5">
      <c r="B469" s="261"/>
      <c r="C469" s="262"/>
      <c r="D469" s="248" t="s">
        <v>178</v>
      </c>
      <c r="E469" s="263" t="s">
        <v>21</v>
      </c>
      <c r="F469" s="264" t="s">
        <v>226</v>
      </c>
      <c r="G469" s="262"/>
      <c r="H469" s="265">
        <v>-1.35</v>
      </c>
      <c r="I469" s="266"/>
      <c r="J469" s="262"/>
      <c r="K469" s="262"/>
      <c r="L469" s="267"/>
      <c r="M469" s="268"/>
      <c r="N469" s="269"/>
      <c r="O469" s="269"/>
      <c r="P469" s="269"/>
      <c r="Q469" s="269"/>
      <c r="R469" s="269"/>
      <c r="S469" s="269"/>
      <c r="T469" s="270"/>
      <c r="AT469" s="271" t="s">
        <v>178</v>
      </c>
      <c r="AU469" s="271" t="s">
        <v>80</v>
      </c>
      <c r="AV469" s="13" t="s">
        <v>80</v>
      </c>
      <c r="AW469" s="13" t="s">
        <v>35</v>
      </c>
      <c r="AX469" s="13" t="s">
        <v>71</v>
      </c>
      <c r="AY469" s="271" t="s">
        <v>158</v>
      </c>
    </row>
    <row r="470" spans="2:51" s="13" customFormat="1" ht="13.5">
      <c r="B470" s="261"/>
      <c r="C470" s="262"/>
      <c r="D470" s="248" t="s">
        <v>178</v>
      </c>
      <c r="E470" s="263" t="s">
        <v>21</v>
      </c>
      <c r="F470" s="264" t="s">
        <v>227</v>
      </c>
      <c r="G470" s="262"/>
      <c r="H470" s="265">
        <v>-1.403</v>
      </c>
      <c r="I470" s="266"/>
      <c r="J470" s="262"/>
      <c r="K470" s="262"/>
      <c r="L470" s="267"/>
      <c r="M470" s="268"/>
      <c r="N470" s="269"/>
      <c r="O470" s="269"/>
      <c r="P470" s="269"/>
      <c r="Q470" s="269"/>
      <c r="R470" s="269"/>
      <c r="S470" s="269"/>
      <c r="T470" s="270"/>
      <c r="AT470" s="271" t="s">
        <v>178</v>
      </c>
      <c r="AU470" s="271" t="s">
        <v>80</v>
      </c>
      <c r="AV470" s="13" t="s">
        <v>80</v>
      </c>
      <c r="AW470" s="13" t="s">
        <v>35</v>
      </c>
      <c r="AX470" s="13" t="s">
        <v>71</v>
      </c>
      <c r="AY470" s="271" t="s">
        <v>158</v>
      </c>
    </row>
    <row r="471" spans="2:51" s="12" customFormat="1" ht="13.5">
      <c r="B471" s="251"/>
      <c r="C471" s="252"/>
      <c r="D471" s="248" t="s">
        <v>178</v>
      </c>
      <c r="E471" s="253" t="s">
        <v>21</v>
      </c>
      <c r="F471" s="254" t="s">
        <v>228</v>
      </c>
      <c r="G471" s="252"/>
      <c r="H471" s="253" t="s">
        <v>21</v>
      </c>
      <c r="I471" s="255"/>
      <c r="J471" s="252"/>
      <c r="K471" s="252"/>
      <c r="L471" s="256"/>
      <c r="M471" s="257"/>
      <c r="N471" s="258"/>
      <c r="O471" s="258"/>
      <c r="P471" s="258"/>
      <c r="Q471" s="258"/>
      <c r="R471" s="258"/>
      <c r="S471" s="258"/>
      <c r="T471" s="259"/>
      <c r="AT471" s="260" t="s">
        <v>178</v>
      </c>
      <c r="AU471" s="260" t="s">
        <v>80</v>
      </c>
      <c r="AV471" s="12" t="s">
        <v>78</v>
      </c>
      <c r="AW471" s="12" t="s">
        <v>35</v>
      </c>
      <c r="AX471" s="12" t="s">
        <v>71</v>
      </c>
      <c r="AY471" s="260" t="s">
        <v>158</v>
      </c>
    </row>
    <row r="472" spans="2:51" s="13" customFormat="1" ht="13.5">
      <c r="B472" s="261"/>
      <c r="C472" s="262"/>
      <c r="D472" s="248" t="s">
        <v>178</v>
      </c>
      <c r="E472" s="263" t="s">
        <v>21</v>
      </c>
      <c r="F472" s="264" t="s">
        <v>225</v>
      </c>
      <c r="G472" s="262"/>
      <c r="H472" s="265">
        <v>28.65</v>
      </c>
      <c r="I472" s="266"/>
      <c r="J472" s="262"/>
      <c r="K472" s="262"/>
      <c r="L472" s="267"/>
      <c r="M472" s="268"/>
      <c r="N472" s="269"/>
      <c r="O472" s="269"/>
      <c r="P472" s="269"/>
      <c r="Q472" s="269"/>
      <c r="R472" s="269"/>
      <c r="S472" s="269"/>
      <c r="T472" s="270"/>
      <c r="AT472" s="271" t="s">
        <v>178</v>
      </c>
      <c r="AU472" s="271" t="s">
        <v>80</v>
      </c>
      <c r="AV472" s="13" t="s">
        <v>80</v>
      </c>
      <c r="AW472" s="13" t="s">
        <v>35</v>
      </c>
      <c r="AX472" s="13" t="s">
        <v>71</v>
      </c>
      <c r="AY472" s="271" t="s">
        <v>158</v>
      </c>
    </row>
    <row r="473" spans="2:51" s="13" customFormat="1" ht="13.5">
      <c r="B473" s="261"/>
      <c r="C473" s="262"/>
      <c r="D473" s="248" t="s">
        <v>178</v>
      </c>
      <c r="E473" s="263" t="s">
        <v>21</v>
      </c>
      <c r="F473" s="264" t="s">
        <v>226</v>
      </c>
      <c r="G473" s="262"/>
      <c r="H473" s="265">
        <v>-1.35</v>
      </c>
      <c r="I473" s="266"/>
      <c r="J473" s="262"/>
      <c r="K473" s="262"/>
      <c r="L473" s="267"/>
      <c r="M473" s="268"/>
      <c r="N473" s="269"/>
      <c r="O473" s="269"/>
      <c r="P473" s="269"/>
      <c r="Q473" s="269"/>
      <c r="R473" s="269"/>
      <c r="S473" s="269"/>
      <c r="T473" s="270"/>
      <c r="AT473" s="271" t="s">
        <v>178</v>
      </c>
      <c r="AU473" s="271" t="s">
        <v>80</v>
      </c>
      <c r="AV473" s="13" t="s">
        <v>80</v>
      </c>
      <c r="AW473" s="13" t="s">
        <v>35</v>
      </c>
      <c r="AX473" s="13" t="s">
        <v>71</v>
      </c>
      <c r="AY473" s="271" t="s">
        <v>158</v>
      </c>
    </row>
    <row r="474" spans="2:51" s="13" customFormat="1" ht="13.5">
      <c r="B474" s="261"/>
      <c r="C474" s="262"/>
      <c r="D474" s="248" t="s">
        <v>178</v>
      </c>
      <c r="E474" s="263" t="s">
        <v>21</v>
      </c>
      <c r="F474" s="264" t="s">
        <v>227</v>
      </c>
      <c r="G474" s="262"/>
      <c r="H474" s="265">
        <v>-1.403</v>
      </c>
      <c r="I474" s="266"/>
      <c r="J474" s="262"/>
      <c r="K474" s="262"/>
      <c r="L474" s="267"/>
      <c r="M474" s="268"/>
      <c r="N474" s="269"/>
      <c r="O474" s="269"/>
      <c r="P474" s="269"/>
      <c r="Q474" s="269"/>
      <c r="R474" s="269"/>
      <c r="S474" s="269"/>
      <c r="T474" s="270"/>
      <c r="AT474" s="271" t="s">
        <v>178</v>
      </c>
      <c r="AU474" s="271" t="s">
        <v>80</v>
      </c>
      <c r="AV474" s="13" t="s">
        <v>80</v>
      </c>
      <c r="AW474" s="13" t="s">
        <v>35</v>
      </c>
      <c r="AX474" s="13" t="s">
        <v>71</v>
      </c>
      <c r="AY474" s="271" t="s">
        <v>158</v>
      </c>
    </row>
    <row r="475" spans="2:51" s="12" customFormat="1" ht="13.5">
      <c r="B475" s="251"/>
      <c r="C475" s="252"/>
      <c r="D475" s="248" t="s">
        <v>178</v>
      </c>
      <c r="E475" s="253" t="s">
        <v>21</v>
      </c>
      <c r="F475" s="254" t="s">
        <v>229</v>
      </c>
      <c r="G475" s="252"/>
      <c r="H475" s="253" t="s">
        <v>21</v>
      </c>
      <c r="I475" s="255"/>
      <c r="J475" s="252"/>
      <c r="K475" s="252"/>
      <c r="L475" s="256"/>
      <c r="M475" s="257"/>
      <c r="N475" s="258"/>
      <c r="O475" s="258"/>
      <c r="P475" s="258"/>
      <c r="Q475" s="258"/>
      <c r="R475" s="258"/>
      <c r="S475" s="258"/>
      <c r="T475" s="259"/>
      <c r="AT475" s="260" t="s">
        <v>178</v>
      </c>
      <c r="AU475" s="260" t="s">
        <v>80</v>
      </c>
      <c r="AV475" s="12" t="s">
        <v>78</v>
      </c>
      <c r="AW475" s="12" t="s">
        <v>35</v>
      </c>
      <c r="AX475" s="12" t="s">
        <v>71</v>
      </c>
      <c r="AY475" s="260" t="s">
        <v>158</v>
      </c>
    </row>
    <row r="476" spans="2:51" s="13" customFormat="1" ht="13.5">
      <c r="B476" s="261"/>
      <c r="C476" s="262"/>
      <c r="D476" s="248" t="s">
        <v>178</v>
      </c>
      <c r="E476" s="263" t="s">
        <v>21</v>
      </c>
      <c r="F476" s="264" t="s">
        <v>230</v>
      </c>
      <c r="G476" s="262"/>
      <c r="H476" s="265">
        <v>6.6</v>
      </c>
      <c r="I476" s="266"/>
      <c r="J476" s="262"/>
      <c r="K476" s="262"/>
      <c r="L476" s="267"/>
      <c r="M476" s="268"/>
      <c r="N476" s="269"/>
      <c r="O476" s="269"/>
      <c r="P476" s="269"/>
      <c r="Q476" s="269"/>
      <c r="R476" s="269"/>
      <c r="S476" s="269"/>
      <c r="T476" s="270"/>
      <c r="AT476" s="271" t="s">
        <v>178</v>
      </c>
      <c r="AU476" s="271" t="s">
        <v>80</v>
      </c>
      <c r="AV476" s="13" t="s">
        <v>80</v>
      </c>
      <c r="AW476" s="13" t="s">
        <v>35</v>
      </c>
      <c r="AX476" s="13" t="s">
        <v>71</v>
      </c>
      <c r="AY476" s="271" t="s">
        <v>158</v>
      </c>
    </row>
    <row r="477" spans="2:51" s="13" customFormat="1" ht="13.5">
      <c r="B477" s="261"/>
      <c r="C477" s="262"/>
      <c r="D477" s="248" t="s">
        <v>178</v>
      </c>
      <c r="E477" s="263" t="s">
        <v>21</v>
      </c>
      <c r="F477" s="264" t="s">
        <v>231</v>
      </c>
      <c r="G477" s="262"/>
      <c r="H477" s="265">
        <v>-1.8</v>
      </c>
      <c r="I477" s="266"/>
      <c r="J477" s="262"/>
      <c r="K477" s="262"/>
      <c r="L477" s="267"/>
      <c r="M477" s="268"/>
      <c r="N477" s="269"/>
      <c r="O477" s="269"/>
      <c r="P477" s="269"/>
      <c r="Q477" s="269"/>
      <c r="R477" s="269"/>
      <c r="S477" s="269"/>
      <c r="T477" s="270"/>
      <c r="AT477" s="271" t="s">
        <v>178</v>
      </c>
      <c r="AU477" s="271" t="s">
        <v>80</v>
      </c>
      <c r="AV477" s="13" t="s">
        <v>80</v>
      </c>
      <c r="AW477" s="13" t="s">
        <v>35</v>
      </c>
      <c r="AX477" s="13" t="s">
        <v>71</v>
      </c>
      <c r="AY477" s="271" t="s">
        <v>158</v>
      </c>
    </row>
    <row r="478" spans="2:51" s="12" customFormat="1" ht="13.5">
      <c r="B478" s="251"/>
      <c r="C478" s="252"/>
      <c r="D478" s="248" t="s">
        <v>178</v>
      </c>
      <c r="E478" s="253" t="s">
        <v>21</v>
      </c>
      <c r="F478" s="254" t="s">
        <v>232</v>
      </c>
      <c r="G478" s="252"/>
      <c r="H478" s="253" t="s">
        <v>21</v>
      </c>
      <c r="I478" s="255"/>
      <c r="J478" s="252"/>
      <c r="K478" s="252"/>
      <c r="L478" s="256"/>
      <c r="M478" s="257"/>
      <c r="N478" s="258"/>
      <c r="O478" s="258"/>
      <c r="P478" s="258"/>
      <c r="Q478" s="258"/>
      <c r="R478" s="258"/>
      <c r="S478" s="258"/>
      <c r="T478" s="259"/>
      <c r="AT478" s="260" t="s">
        <v>178</v>
      </c>
      <c r="AU478" s="260" t="s">
        <v>80</v>
      </c>
      <c r="AV478" s="12" t="s">
        <v>78</v>
      </c>
      <c r="AW478" s="12" t="s">
        <v>35</v>
      </c>
      <c r="AX478" s="12" t="s">
        <v>71</v>
      </c>
      <c r="AY478" s="260" t="s">
        <v>158</v>
      </c>
    </row>
    <row r="479" spans="2:51" s="13" customFormat="1" ht="13.5">
      <c r="B479" s="261"/>
      <c r="C479" s="262"/>
      <c r="D479" s="248" t="s">
        <v>178</v>
      </c>
      <c r="E479" s="263" t="s">
        <v>21</v>
      </c>
      <c r="F479" s="264" t="s">
        <v>233</v>
      </c>
      <c r="G479" s="262"/>
      <c r="H479" s="265">
        <v>4.4</v>
      </c>
      <c r="I479" s="266"/>
      <c r="J479" s="262"/>
      <c r="K479" s="262"/>
      <c r="L479" s="267"/>
      <c r="M479" s="268"/>
      <c r="N479" s="269"/>
      <c r="O479" s="269"/>
      <c r="P479" s="269"/>
      <c r="Q479" s="269"/>
      <c r="R479" s="269"/>
      <c r="S479" s="269"/>
      <c r="T479" s="270"/>
      <c r="AT479" s="271" t="s">
        <v>178</v>
      </c>
      <c r="AU479" s="271" t="s">
        <v>80</v>
      </c>
      <c r="AV479" s="13" t="s">
        <v>80</v>
      </c>
      <c r="AW479" s="13" t="s">
        <v>35</v>
      </c>
      <c r="AX479" s="13" t="s">
        <v>71</v>
      </c>
      <c r="AY479" s="271" t="s">
        <v>158</v>
      </c>
    </row>
    <row r="480" spans="2:51" s="13" customFormat="1" ht="13.5">
      <c r="B480" s="261"/>
      <c r="C480" s="262"/>
      <c r="D480" s="248" t="s">
        <v>178</v>
      </c>
      <c r="E480" s="263" t="s">
        <v>21</v>
      </c>
      <c r="F480" s="264" t="s">
        <v>234</v>
      </c>
      <c r="G480" s="262"/>
      <c r="H480" s="265">
        <v>-1.4</v>
      </c>
      <c r="I480" s="266"/>
      <c r="J480" s="262"/>
      <c r="K480" s="262"/>
      <c r="L480" s="267"/>
      <c r="M480" s="268"/>
      <c r="N480" s="269"/>
      <c r="O480" s="269"/>
      <c r="P480" s="269"/>
      <c r="Q480" s="269"/>
      <c r="R480" s="269"/>
      <c r="S480" s="269"/>
      <c r="T480" s="270"/>
      <c r="AT480" s="271" t="s">
        <v>178</v>
      </c>
      <c r="AU480" s="271" t="s">
        <v>80</v>
      </c>
      <c r="AV480" s="13" t="s">
        <v>80</v>
      </c>
      <c r="AW480" s="13" t="s">
        <v>35</v>
      </c>
      <c r="AX480" s="13" t="s">
        <v>71</v>
      </c>
      <c r="AY480" s="271" t="s">
        <v>158</v>
      </c>
    </row>
    <row r="481" spans="2:51" s="12" customFormat="1" ht="13.5">
      <c r="B481" s="251"/>
      <c r="C481" s="252"/>
      <c r="D481" s="248" t="s">
        <v>178</v>
      </c>
      <c r="E481" s="253" t="s">
        <v>21</v>
      </c>
      <c r="F481" s="254" t="s">
        <v>235</v>
      </c>
      <c r="G481" s="252"/>
      <c r="H481" s="253" t="s">
        <v>21</v>
      </c>
      <c r="I481" s="255"/>
      <c r="J481" s="252"/>
      <c r="K481" s="252"/>
      <c r="L481" s="256"/>
      <c r="M481" s="257"/>
      <c r="N481" s="258"/>
      <c r="O481" s="258"/>
      <c r="P481" s="258"/>
      <c r="Q481" s="258"/>
      <c r="R481" s="258"/>
      <c r="S481" s="258"/>
      <c r="T481" s="259"/>
      <c r="AT481" s="260" t="s">
        <v>178</v>
      </c>
      <c r="AU481" s="260" t="s">
        <v>80</v>
      </c>
      <c r="AV481" s="12" t="s">
        <v>78</v>
      </c>
      <c r="AW481" s="12" t="s">
        <v>35</v>
      </c>
      <c r="AX481" s="12" t="s">
        <v>71</v>
      </c>
      <c r="AY481" s="260" t="s">
        <v>158</v>
      </c>
    </row>
    <row r="482" spans="2:51" s="13" customFormat="1" ht="13.5">
      <c r="B482" s="261"/>
      <c r="C482" s="262"/>
      <c r="D482" s="248" t="s">
        <v>178</v>
      </c>
      <c r="E482" s="263" t="s">
        <v>21</v>
      </c>
      <c r="F482" s="264" t="s">
        <v>236</v>
      </c>
      <c r="G482" s="262"/>
      <c r="H482" s="265">
        <v>13.6</v>
      </c>
      <c r="I482" s="266"/>
      <c r="J482" s="262"/>
      <c r="K482" s="262"/>
      <c r="L482" s="267"/>
      <c r="M482" s="268"/>
      <c r="N482" s="269"/>
      <c r="O482" s="269"/>
      <c r="P482" s="269"/>
      <c r="Q482" s="269"/>
      <c r="R482" s="269"/>
      <c r="S482" s="269"/>
      <c r="T482" s="270"/>
      <c r="AT482" s="271" t="s">
        <v>178</v>
      </c>
      <c r="AU482" s="271" t="s">
        <v>80</v>
      </c>
      <c r="AV482" s="13" t="s">
        <v>80</v>
      </c>
      <c r="AW482" s="13" t="s">
        <v>35</v>
      </c>
      <c r="AX482" s="13" t="s">
        <v>71</v>
      </c>
      <c r="AY482" s="271" t="s">
        <v>158</v>
      </c>
    </row>
    <row r="483" spans="2:51" s="13" customFormat="1" ht="13.5">
      <c r="B483" s="261"/>
      <c r="C483" s="262"/>
      <c r="D483" s="248" t="s">
        <v>178</v>
      </c>
      <c r="E483" s="263" t="s">
        <v>21</v>
      </c>
      <c r="F483" s="264" t="s">
        <v>237</v>
      </c>
      <c r="G483" s="262"/>
      <c r="H483" s="265">
        <v>-1.6</v>
      </c>
      <c r="I483" s="266"/>
      <c r="J483" s="262"/>
      <c r="K483" s="262"/>
      <c r="L483" s="267"/>
      <c r="M483" s="268"/>
      <c r="N483" s="269"/>
      <c r="O483" s="269"/>
      <c r="P483" s="269"/>
      <c r="Q483" s="269"/>
      <c r="R483" s="269"/>
      <c r="S483" s="269"/>
      <c r="T483" s="270"/>
      <c r="AT483" s="271" t="s">
        <v>178</v>
      </c>
      <c r="AU483" s="271" t="s">
        <v>80</v>
      </c>
      <c r="AV483" s="13" t="s">
        <v>80</v>
      </c>
      <c r="AW483" s="13" t="s">
        <v>35</v>
      </c>
      <c r="AX483" s="13" t="s">
        <v>71</v>
      </c>
      <c r="AY483" s="271" t="s">
        <v>158</v>
      </c>
    </row>
    <row r="484" spans="2:51" s="13" customFormat="1" ht="13.5">
      <c r="B484" s="261"/>
      <c r="C484" s="262"/>
      <c r="D484" s="248" t="s">
        <v>178</v>
      </c>
      <c r="E484" s="263" t="s">
        <v>21</v>
      </c>
      <c r="F484" s="264" t="s">
        <v>238</v>
      </c>
      <c r="G484" s="262"/>
      <c r="H484" s="265">
        <v>-1.2</v>
      </c>
      <c r="I484" s="266"/>
      <c r="J484" s="262"/>
      <c r="K484" s="262"/>
      <c r="L484" s="267"/>
      <c r="M484" s="268"/>
      <c r="N484" s="269"/>
      <c r="O484" s="269"/>
      <c r="P484" s="269"/>
      <c r="Q484" s="269"/>
      <c r="R484" s="269"/>
      <c r="S484" s="269"/>
      <c r="T484" s="270"/>
      <c r="AT484" s="271" t="s">
        <v>178</v>
      </c>
      <c r="AU484" s="271" t="s">
        <v>80</v>
      </c>
      <c r="AV484" s="13" t="s">
        <v>80</v>
      </c>
      <c r="AW484" s="13" t="s">
        <v>35</v>
      </c>
      <c r="AX484" s="13" t="s">
        <v>71</v>
      </c>
      <c r="AY484" s="271" t="s">
        <v>158</v>
      </c>
    </row>
    <row r="485" spans="2:51" s="12" customFormat="1" ht="13.5">
      <c r="B485" s="251"/>
      <c r="C485" s="252"/>
      <c r="D485" s="248" t="s">
        <v>178</v>
      </c>
      <c r="E485" s="253" t="s">
        <v>21</v>
      </c>
      <c r="F485" s="254" t="s">
        <v>239</v>
      </c>
      <c r="G485" s="252"/>
      <c r="H485" s="253" t="s">
        <v>21</v>
      </c>
      <c r="I485" s="255"/>
      <c r="J485" s="252"/>
      <c r="K485" s="252"/>
      <c r="L485" s="256"/>
      <c r="M485" s="257"/>
      <c r="N485" s="258"/>
      <c r="O485" s="258"/>
      <c r="P485" s="258"/>
      <c r="Q485" s="258"/>
      <c r="R485" s="258"/>
      <c r="S485" s="258"/>
      <c r="T485" s="259"/>
      <c r="AT485" s="260" t="s">
        <v>178</v>
      </c>
      <c r="AU485" s="260" t="s">
        <v>80</v>
      </c>
      <c r="AV485" s="12" t="s">
        <v>78</v>
      </c>
      <c r="AW485" s="12" t="s">
        <v>35</v>
      </c>
      <c r="AX485" s="12" t="s">
        <v>71</v>
      </c>
      <c r="AY485" s="260" t="s">
        <v>158</v>
      </c>
    </row>
    <row r="486" spans="2:51" s="13" customFormat="1" ht="13.5">
      <c r="B486" s="261"/>
      <c r="C486" s="262"/>
      <c r="D486" s="248" t="s">
        <v>178</v>
      </c>
      <c r="E486" s="263" t="s">
        <v>21</v>
      </c>
      <c r="F486" s="264" t="s">
        <v>240</v>
      </c>
      <c r="G486" s="262"/>
      <c r="H486" s="265">
        <v>12.6</v>
      </c>
      <c r="I486" s="266"/>
      <c r="J486" s="262"/>
      <c r="K486" s="262"/>
      <c r="L486" s="267"/>
      <c r="M486" s="268"/>
      <c r="N486" s="269"/>
      <c r="O486" s="269"/>
      <c r="P486" s="269"/>
      <c r="Q486" s="269"/>
      <c r="R486" s="269"/>
      <c r="S486" s="269"/>
      <c r="T486" s="270"/>
      <c r="AT486" s="271" t="s">
        <v>178</v>
      </c>
      <c r="AU486" s="271" t="s">
        <v>80</v>
      </c>
      <c r="AV486" s="13" t="s">
        <v>80</v>
      </c>
      <c r="AW486" s="13" t="s">
        <v>35</v>
      </c>
      <c r="AX486" s="13" t="s">
        <v>71</v>
      </c>
      <c r="AY486" s="271" t="s">
        <v>158</v>
      </c>
    </row>
    <row r="487" spans="2:51" s="13" customFormat="1" ht="13.5">
      <c r="B487" s="261"/>
      <c r="C487" s="262"/>
      <c r="D487" s="248" t="s">
        <v>178</v>
      </c>
      <c r="E487" s="263" t="s">
        <v>21</v>
      </c>
      <c r="F487" s="264" t="s">
        <v>238</v>
      </c>
      <c r="G487" s="262"/>
      <c r="H487" s="265">
        <v>-1.2</v>
      </c>
      <c r="I487" s="266"/>
      <c r="J487" s="262"/>
      <c r="K487" s="262"/>
      <c r="L487" s="267"/>
      <c r="M487" s="268"/>
      <c r="N487" s="269"/>
      <c r="O487" s="269"/>
      <c r="P487" s="269"/>
      <c r="Q487" s="269"/>
      <c r="R487" s="269"/>
      <c r="S487" s="269"/>
      <c r="T487" s="270"/>
      <c r="AT487" s="271" t="s">
        <v>178</v>
      </c>
      <c r="AU487" s="271" t="s">
        <v>80</v>
      </c>
      <c r="AV487" s="13" t="s">
        <v>80</v>
      </c>
      <c r="AW487" s="13" t="s">
        <v>35</v>
      </c>
      <c r="AX487" s="13" t="s">
        <v>71</v>
      </c>
      <c r="AY487" s="271" t="s">
        <v>158</v>
      </c>
    </row>
    <row r="488" spans="2:51" s="12" customFormat="1" ht="13.5">
      <c r="B488" s="251"/>
      <c r="C488" s="252"/>
      <c r="D488" s="248" t="s">
        <v>178</v>
      </c>
      <c r="E488" s="253" t="s">
        <v>21</v>
      </c>
      <c r="F488" s="254" t="s">
        <v>241</v>
      </c>
      <c r="G488" s="252"/>
      <c r="H488" s="253" t="s">
        <v>21</v>
      </c>
      <c r="I488" s="255"/>
      <c r="J488" s="252"/>
      <c r="K488" s="252"/>
      <c r="L488" s="256"/>
      <c r="M488" s="257"/>
      <c r="N488" s="258"/>
      <c r="O488" s="258"/>
      <c r="P488" s="258"/>
      <c r="Q488" s="258"/>
      <c r="R488" s="258"/>
      <c r="S488" s="258"/>
      <c r="T488" s="259"/>
      <c r="AT488" s="260" t="s">
        <v>178</v>
      </c>
      <c r="AU488" s="260" t="s">
        <v>80</v>
      </c>
      <c r="AV488" s="12" t="s">
        <v>78</v>
      </c>
      <c r="AW488" s="12" t="s">
        <v>35</v>
      </c>
      <c r="AX488" s="12" t="s">
        <v>71</v>
      </c>
      <c r="AY488" s="260" t="s">
        <v>158</v>
      </c>
    </row>
    <row r="489" spans="2:51" s="13" customFormat="1" ht="13.5">
      <c r="B489" s="261"/>
      <c r="C489" s="262"/>
      <c r="D489" s="248" t="s">
        <v>178</v>
      </c>
      <c r="E489" s="263" t="s">
        <v>21</v>
      </c>
      <c r="F489" s="264" t="s">
        <v>467</v>
      </c>
      <c r="G489" s="262"/>
      <c r="H489" s="265">
        <v>60.645</v>
      </c>
      <c r="I489" s="266"/>
      <c r="J489" s="262"/>
      <c r="K489" s="262"/>
      <c r="L489" s="267"/>
      <c r="M489" s="268"/>
      <c r="N489" s="269"/>
      <c r="O489" s="269"/>
      <c r="P489" s="269"/>
      <c r="Q489" s="269"/>
      <c r="R489" s="269"/>
      <c r="S489" s="269"/>
      <c r="T489" s="270"/>
      <c r="AT489" s="271" t="s">
        <v>178</v>
      </c>
      <c r="AU489" s="271" t="s">
        <v>80</v>
      </c>
      <c r="AV489" s="13" t="s">
        <v>80</v>
      </c>
      <c r="AW489" s="13" t="s">
        <v>35</v>
      </c>
      <c r="AX489" s="13" t="s">
        <v>71</v>
      </c>
      <c r="AY489" s="271" t="s">
        <v>158</v>
      </c>
    </row>
    <row r="490" spans="2:51" s="13" customFormat="1" ht="13.5">
      <c r="B490" s="261"/>
      <c r="C490" s="262"/>
      <c r="D490" s="248" t="s">
        <v>178</v>
      </c>
      <c r="E490" s="263" t="s">
        <v>21</v>
      </c>
      <c r="F490" s="264" t="s">
        <v>468</v>
      </c>
      <c r="G490" s="262"/>
      <c r="H490" s="265">
        <v>-6.24</v>
      </c>
      <c r="I490" s="266"/>
      <c r="J490" s="262"/>
      <c r="K490" s="262"/>
      <c r="L490" s="267"/>
      <c r="M490" s="268"/>
      <c r="N490" s="269"/>
      <c r="O490" s="269"/>
      <c r="P490" s="269"/>
      <c r="Q490" s="269"/>
      <c r="R490" s="269"/>
      <c r="S490" s="269"/>
      <c r="T490" s="270"/>
      <c r="AT490" s="271" t="s">
        <v>178</v>
      </c>
      <c r="AU490" s="271" t="s">
        <v>80</v>
      </c>
      <c r="AV490" s="13" t="s">
        <v>80</v>
      </c>
      <c r="AW490" s="13" t="s">
        <v>35</v>
      </c>
      <c r="AX490" s="13" t="s">
        <v>71</v>
      </c>
      <c r="AY490" s="271" t="s">
        <v>158</v>
      </c>
    </row>
    <row r="491" spans="2:51" s="13" customFormat="1" ht="13.5">
      <c r="B491" s="261"/>
      <c r="C491" s="262"/>
      <c r="D491" s="248" t="s">
        <v>178</v>
      </c>
      <c r="E491" s="263" t="s">
        <v>21</v>
      </c>
      <c r="F491" s="264" t="s">
        <v>243</v>
      </c>
      <c r="G491" s="262"/>
      <c r="H491" s="265">
        <v>-1.755</v>
      </c>
      <c r="I491" s="266"/>
      <c r="J491" s="262"/>
      <c r="K491" s="262"/>
      <c r="L491" s="267"/>
      <c r="M491" s="268"/>
      <c r="N491" s="269"/>
      <c r="O491" s="269"/>
      <c r="P491" s="269"/>
      <c r="Q491" s="269"/>
      <c r="R491" s="269"/>
      <c r="S491" s="269"/>
      <c r="T491" s="270"/>
      <c r="AT491" s="271" t="s">
        <v>178</v>
      </c>
      <c r="AU491" s="271" t="s">
        <v>80</v>
      </c>
      <c r="AV491" s="13" t="s">
        <v>80</v>
      </c>
      <c r="AW491" s="13" t="s">
        <v>35</v>
      </c>
      <c r="AX491" s="13" t="s">
        <v>71</v>
      </c>
      <c r="AY491" s="271" t="s">
        <v>158</v>
      </c>
    </row>
    <row r="492" spans="2:51" s="13" customFormat="1" ht="13.5">
      <c r="B492" s="261"/>
      <c r="C492" s="262"/>
      <c r="D492" s="248" t="s">
        <v>178</v>
      </c>
      <c r="E492" s="263" t="s">
        <v>21</v>
      </c>
      <c r="F492" s="264" t="s">
        <v>244</v>
      </c>
      <c r="G492" s="262"/>
      <c r="H492" s="265">
        <v>-2.678</v>
      </c>
      <c r="I492" s="266"/>
      <c r="J492" s="262"/>
      <c r="K492" s="262"/>
      <c r="L492" s="267"/>
      <c r="M492" s="268"/>
      <c r="N492" s="269"/>
      <c r="O492" s="269"/>
      <c r="P492" s="269"/>
      <c r="Q492" s="269"/>
      <c r="R492" s="269"/>
      <c r="S492" s="269"/>
      <c r="T492" s="270"/>
      <c r="AT492" s="271" t="s">
        <v>178</v>
      </c>
      <c r="AU492" s="271" t="s">
        <v>80</v>
      </c>
      <c r="AV492" s="13" t="s">
        <v>80</v>
      </c>
      <c r="AW492" s="13" t="s">
        <v>35</v>
      </c>
      <c r="AX492" s="13" t="s">
        <v>71</v>
      </c>
      <c r="AY492" s="271" t="s">
        <v>158</v>
      </c>
    </row>
    <row r="493" spans="2:51" s="12" customFormat="1" ht="13.5">
      <c r="B493" s="251"/>
      <c r="C493" s="252"/>
      <c r="D493" s="248" t="s">
        <v>178</v>
      </c>
      <c r="E493" s="253" t="s">
        <v>21</v>
      </c>
      <c r="F493" s="254" t="s">
        <v>245</v>
      </c>
      <c r="G493" s="252"/>
      <c r="H493" s="253" t="s">
        <v>21</v>
      </c>
      <c r="I493" s="255"/>
      <c r="J493" s="252"/>
      <c r="K493" s="252"/>
      <c r="L493" s="256"/>
      <c r="M493" s="257"/>
      <c r="N493" s="258"/>
      <c r="O493" s="258"/>
      <c r="P493" s="258"/>
      <c r="Q493" s="258"/>
      <c r="R493" s="258"/>
      <c r="S493" s="258"/>
      <c r="T493" s="259"/>
      <c r="AT493" s="260" t="s">
        <v>178</v>
      </c>
      <c r="AU493" s="260" t="s">
        <v>80</v>
      </c>
      <c r="AV493" s="12" t="s">
        <v>78</v>
      </c>
      <c r="AW493" s="12" t="s">
        <v>35</v>
      </c>
      <c r="AX493" s="12" t="s">
        <v>71</v>
      </c>
      <c r="AY493" s="260" t="s">
        <v>158</v>
      </c>
    </row>
    <row r="494" spans="2:51" s="13" customFormat="1" ht="13.5">
      <c r="B494" s="261"/>
      <c r="C494" s="262"/>
      <c r="D494" s="248" t="s">
        <v>178</v>
      </c>
      <c r="E494" s="263" t="s">
        <v>21</v>
      </c>
      <c r="F494" s="264" t="s">
        <v>246</v>
      </c>
      <c r="G494" s="262"/>
      <c r="H494" s="265">
        <v>37.245</v>
      </c>
      <c r="I494" s="266"/>
      <c r="J494" s="262"/>
      <c r="K494" s="262"/>
      <c r="L494" s="267"/>
      <c r="M494" s="268"/>
      <c r="N494" s="269"/>
      <c r="O494" s="269"/>
      <c r="P494" s="269"/>
      <c r="Q494" s="269"/>
      <c r="R494" s="269"/>
      <c r="S494" s="269"/>
      <c r="T494" s="270"/>
      <c r="AT494" s="271" t="s">
        <v>178</v>
      </c>
      <c r="AU494" s="271" t="s">
        <v>80</v>
      </c>
      <c r="AV494" s="13" t="s">
        <v>80</v>
      </c>
      <c r="AW494" s="13" t="s">
        <v>35</v>
      </c>
      <c r="AX494" s="13" t="s">
        <v>71</v>
      </c>
      <c r="AY494" s="271" t="s">
        <v>158</v>
      </c>
    </row>
    <row r="495" spans="2:51" s="13" customFormat="1" ht="13.5">
      <c r="B495" s="261"/>
      <c r="C495" s="262"/>
      <c r="D495" s="248" t="s">
        <v>178</v>
      </c>
      <c r="E495" s="263" t="s">
        <v>21</v>
      </c>
      <c r="F495" s="264" t="s">
        <v>243</v>
      </c>
      <c r="G495" s="262"/>
      <c r="H495" s="265">
        <v>-1.755</v>
      </c>
      <c r="I495" s="266"/>
      <c r="J495" s="262"/>
      <c r="K495" s="262"/>
      <c r="L495" s="267"/>
      <c r="M495" s="268"/>
      <c r="N495" s="269"/>
      <c r="O495" s="269"/>
      <c r="P495" s="269"/>
      <c r="Q495" s="269"/>
      <c r="R495" s="269"/>
      <c r="S495" s="269"/>
      <c r="T495" s="270"/>
      <c r="AT495" s="271" t="s">
        <v>178</v>
      </c>
      <c r="AU495" s="271" t="s">
        <v>80</v>
      </c>
      <c r="AV495" s="13" t="s">
        <v>80</v>
      </c>
      <c r="AW495" s="13" t="s">
        <v>35</v>
      </c>
      <c r="AX495" s="13" t="s">
        <v>71</v>
      </c>
      <c r="AY495" s="271" t="s">
        <v>158</v>
      </c>
    </row>
    <row r="496" spans="2:51" s="13" customFormat="1" ht="13.5">
      <c r="B496" s="261"/>
      <c r="C496" s="262"/>
      <c r="D496" s="248" t="s">
        <v>178</v>
      </c>
      <c r="E496" s="263" t="s">
        <v>21</v>
      </c>
      <c r="F496" s="264" t="s">
        <v>247</v>
      </c>
      <c r="G496" s="262"/>
      <c r="H496" s="265">
        <v>-2.55</v>
      </c>
      <c r="I496" s="266"/>
      <c r="J496" s="262"/>
      <c r="K496" s="262"/>
      <c r="L496" s="267"/>
      <c r="M496" s="268"/>
      <c r="N496" s="269"/>
      <c r="O496" s="269"/>
      <c r="P496" s="269"/>
      <c r="Q496" s="269"/>
      <c r="R496" s="269"/>
      <c r="S496" s="269"/>
      <c r="T496" s="270"/>
      <c r="AT496" s="271" t="s">
        <v>178</v>
      </c>
      <c r="AU496" s="271" t="s">
        <v>80</v>
      </c>
      <c r="AV496" s="13" t="s">
        <v>80</v>
      </c>
      <c r="AW496" s="13" t="s">
        <v>35</v>
      </c>
      <c r="AX496" s="13" t="s">
        <v>71</v>
      </c>
      <c r="AY496" s="271" t="s">
        <v>158</v>
      </c>
    </row>
    <row r="497" spans="2:51" s="13" customFormat="1" ht="13.5">
      <c r="B497" s="261"/>
      <c r="C497" s="262"/>
      <c r="D497" s="248" t="s">
        <v>178</v>
      </c>
      <c r="E497" s="263" t="s">
        <v>21</v>
      </c>
      <c r="F497" s="264" t="s">
        <v>237</v>
      </c>
      <c r="G497" s="262"/>
      <c r="H497" s="265">
        <v>-1.6</v>
      </c>
      <c r="I497" s="266"/>
      <c r="J497" s="262"/>
      <c r="K497" s="262"/>
      <c r="L497" s="267"/>
      <c r="M497" s="268"/>
      <c r="N497" s="269"/>
      <c r="O497" s="269"/>
      <c r="P497" s="269"/>
      <c r="Q497" s="269"/>
      <c r="R497" s="269"/>
      <c r="S497" s="269"/>
      <c r="T497" s="270"/>
      <c r="AT497" s="271" t="s">
        <v>178</v>
      </c>
      <c r="AU497" s="271" t="s">
        <v>80</v>
      </c>
      <c r="AV497" s="13" t="s">
        <v>80</v>
      </c>
      <c r="AW497" s="13" t="s">
        <v>35</v>
      </c>
      <c r="AX497" s="13" t="s">
        <v>71</v>
      </c>
      <c r="AY497" s="271" t="s">
        <v>158</v>
      </c>
    </row>
    <row r="498" spans="2:51" s="12" customFormat="1" ht="13.5">
      <c r="B498" s="251"/>
      <c r="C498" s="252"/>
      <c r="D498" s="248" t="s">
        <v>178</v>
      </c>
      <c r="E498" s="253" t="s">
        <v>21</v>
      </c>
      <c r="F498" s="254" t="s">
        <v>248</v>
      </c>
      <c r="G498" s="252"/>
      <c r="H498" s="253" t="s">
        <v>21</v>
      </c>
      <c r="I498" s="255"/>
      <c r="J498" s="252"/>
      <c r="K498" s="252"/>
      <c r="L498" s="256"/>
      <c r="M498" s="257"/>
      <c r="N498" s="258"/>
      <c r="O498" s="258"/>
      <c r="P498" s="258"/>
      <c r="Q498" s="258"/>
      <c r="R498" s="258"/>
      <c r="S498" s="258"/>
      <c r="T498" s="259"/>
      <c r="AT498" s="260" t="s">
        <v>178</v>
      </c>
      <c r="AU498" s="260" t="s">
        <v>80</v>
      </c>
      <c r="AV498" s="12" t="s">
        <v>78</v>
      </c>
      <c r="AW498" s="12" t="s">
        <v>35</v>
      </c>
      <c r="AX498" s="12" t="s">
        <v>71</v>
      </c>
      <c r="AY498" s="260" t="s">
        <v>158</v>
      </c>
    </row>
    <row r="499" spans="2:51" s="13" customFormat="1" ht="13.5">
      <c r="B499" s="261"/>
      <c r="C499" s="262"/>
      <c r="D499" s="248" t="s">
        <v>178</v>
      </c>
      <c r="E499" s="263" t="s">
        <v>21</v>
      </c>
      <c r="F499" s="264" t="s">
        <v>225</v>
      </c>
      <c r="G499" s="262"/>
      <c r="H499" s="265">
        <v>28.65</v>
      </c>
      <c r="I499" s="266"/>
      <c r="J499" s="262"/>
      <c r="K499" s="262"/>
      <c r="L499" s="267"/>
      <c r="M499" s="268"/>
      <c r="N499" s="269"/>
      <c r="O499" s="269"/>
      <c r="P499" s="269"/>
      <c r="Q499" s="269"/>
      <c r="R499" s="269"/>
      <c r="S499" s="269"/>
      <c r="T499" s="270"/>
      <c r="AT499" s="271" t="s">
        <v>178</v>
      </c>
      <c r="AU499" s="271" t="s">
        <v>80</v>
      </c>
      <c r="AV499" s="13" t="s">
        <v>80</v>
      </c>
      <c r="AW499" s="13" t="s">
        <v>35</v>
      </c>
      <c r="AX499" s="13" t="s">
        <v>71</v>
      </c>
      <c r="AY499" s="271" t="s">
        <v>158</v>
      </c>
    </row>
    <row r="500" spans="2:51" s="13" customFormat="1" ht="13.5">
      <c r="B500" s="261"/>
      <c r="C500" s="262"/>
      <c r="D500" s="248" t="s">
        <v>178</v>
      </c>
      <c r="E500" s="263" t="s">
        <v>21</v>
      </c>
      <c r="F500" s="264" t="s">
        <v>226</v>
      </c>
      <c r="G500" s="262"/>
      <c r="H500" s="265">
        <v>-1.35</v>
      </c>
      <c r="I500" s="266"/>
      <c r="J500" s="262"/>
      <c r="K500" s="262"/>
      <c r="L500" s="267"/>
      <c r="M500" s="268"/>
      <c r="N500" s="269"/>
      <c r="O500" s="269"/>
      <c r="P500" s="269"/>
      <c r="Q500" s="269"/>
      <c r="R500" s="269"/>
      <c r="S500" s="269"/>
      <c r="T500" s="270"/>
      <c r="AT500" s="271" t="s">
        <v>178</v>
      </c>
      <c r="AU500" s="271" t="s">
        <v>80</v>
      </c>
      <c r="AV500" s="13" t="s">
        <v>80</v>
      </c>
      <c r="AW500" s="13" t="s">
        <v>35</v>
      </c>
      <c r="AX500" s="13" t="s">
        <v>71</v>
      </c>
      <c r="AY500" s="271" t="s">
        <v>158</v>
      </c>
    </row>
    <row r="501" spans="2:51" s="13" customFormat="1" ht="13.5">
      <c r="B501" s="261"/>
      <c r="C501" s="262"/>
      <c r="D501" s="248" t="s">
        <v>178</v>
      </c>
      <c r="E501" s="263" t="s">
        <v>21</v>
      </c>
      <c r="F501" s="264" t="s">
        <v>227</v>
      </c>
      <c r="G501" s="262"/>
      <c r="H501" s="265">
        <v>-1.403</v>
      </c>
      <c r="I501" s="266"/>
      <c r="J501" s="262"/>
      <c r="K501" s="262"/>
      <c r="L501" s="267"/>
      <c r="M501" s="268"/>
      <c r="N501" s="269"/>
      <c r="O501" s="269"/>
      <c r="P501" s="269"/>
      <c r="Q501" s="269"/>
      <c r="R501" s="269"/>
      <c r="S501" s="269"/>
      <c r="T501" s="270"/>
      <c r="AT501" s="271" t="s">
        <v>178</v>
      </c>
      <c r="AU501" s="271" t="s">
        <v>80</v>
      </c>
      <c r="AV501" s="13" t="s">
        <v>80</v>
      </c>
      <c r="AW501" s="13" t="s">
        <v>35</v>
      </c>
      <c r="AX501" s="13" t="s">
        <v>71</v>
      </c>
      <c r="AY501" s="271" t="s">
        <v>158</v>
      </c>
    </row>
    <row r="502" spans="2:51" s="12" customFormat="1" ht="13.5">
      <c r="B502" s="251"/>
      <c r="C502" s="252"/>
      <c r="D502" s="248" t="s">
        <v>178</v>
      </c>
      <c r="E502" s="253" t="s">
        <v>21</v>
      </c>
      <c r="F502" s="254" t="s">
        <v>249</v>
      </c>
      <c r="G502" s="252"/>
      <c r="H502" s="253" t="s">
        <v>21</v>
      </c>
      <c r="I502" s="255"/>
      <c r="J502" s="252"/>
      <c r="K502" s="252"/>
      <c r="L502" s="256"/>
      <c r="M502" s="257"/>
      <c r="N502" s="258"/>
      <c r="O502" s="258"/>
      <c r="P502" s="258"/>
      <c r="Q502" s="258"/>
      <c r="R502" s="258"/>
      <c r="S502" s="258"/>
      <c r="T502" s="259"/>
      <c r="AT502" s="260" t="s">
        <v>178</v>
      </c>
      <c r="AU502" s="260" t="s">
        <v>80</v>
      </c>
      <c r="AV502" s="12" t="s">
        <v>78</v>
      </c>
      <c r="AW502" s="12" t="s">
        <v>35</v>
      </c>
      <c r="AX502" s="12" t="s">
        <v>71</v>
      </c>
      <c r="AY502" s="260" t="s">
        <v>158</v>
      </c>
    </row>
    <row r="503" spans="2:51" s="13" customFormat="1" ht="13.5">
      <c r="B503" s="261"/>
      <c r="C503" s="262"/>
      <c r="D503" s="248" t="s">
        <v>178</v>
      </c>
      <c r="E503" s="263" t="s">
        <v>21</v>
      </c>
      <c r="F503" s="264" t="s">
        <v>225</v>
      </c>
      <c r="G503" s="262"/>
      <c r="H503" s="265">
        <v>28.65</v>
      </c>
      <c r="I503" s="266"/>
      <c r="J503" s="262"/>
      <c r="K503" s="262"/>
      <c r="L503" s="267"/>
      <c r="M503" s="268"/>
      <c r="N503" s="269"/>
      <c r="O503" s="269"/>
      <c r="P503" s="269"/>
      <c r="Q503" s="269"/>
      <c r="R503" s="269"/>
      <c r="S503" s="269"/>
      <c r="T503" s="270"/>
      <c r="AT503" s="271" t="s">
        <v>178</v>
      </c>
      <c r="AU503" s="271" t="s">
        <v>80</v>
      </c>
      <c r="AV503" s="13" t="s">
        <v>80</v>
      </c>
      <c r="AW503" s="13" t="s">
        <v>35</v>
      </c>
      <c r="AX503" s="13" t="s">
        <v>71</v>
      </c>
      <c r="AY503" s="271" t="s">
        <v>158</v>
      </c>
    </row>
    <row r="504" spans="2:51" s="13" customFormat="1" ht="13.5">
      <c r="B504" s="261"/>
      <c r="C504" s="262"/>
      <c r="D504" s="248" t="s">
        <v>178</v>
      </c>
      <c r="E504" s="263" t="s">
        <v>21</v>
      </c>
      <c r="F504" s="264" t="s">
        <v>226</v>
      </c>
      <c r="G504" s="262"/>
      <c r="H504" s="265">
        <v>-1.35</v>
      </c>
      <c r="I504" s="266"/>
      <c r="J504" s="262"/>
      <c r="K504" s="262"/>
      <c r="L504" s="267"/>
      <c r="M504" s="268"/>
      <c r="N504" s="269"/>
      <c r="O504" s="269"/>
      <c r="P504" s="269"/>
      <c r="Q504" s="269"/>
      <c r="R504" s="269"/>
      <c r="S504" s="269"/>
      <c r="T504" s="270"/>
      <c r="AT504" s="271" t="s">
        <v>178</v>
      </c>
      <c r="AU504" s="271" t="s">
        <v>80</v>
      </c>
      <c r="AV504" s="13" t="s">
        <v>80</v>
      </c>
      <c r="AW504" s="13" t="s">
        <v>35</v>
      </c>
      <c r="AX504" s="13" t="s">
        <v>71</v>
      </c>
      <c r="AY504" s="271" t="s">
        <v>158</v>
      </c>
    </row>
    <row r="505" spans="2:51" s="13" customFormat="1" ht="13.5">
      <c r="B505" s="261"/>
      <c r="C505" s="262"/>
      <c r="D505" s="248" t="s">
        <v>178</v>
      </c>
      <c r="E505" s="263" t="s">
        <v>21</v>
      </c>
      <c r="F505" s="264" t="s">
        <v>250</v>
      </c>
      <c r="G505" s="262"/>
      <c r="H505" s="265">
        <v>-1.2</v>
      </c>
      <c r="I505" s="266"/>
      <c r="J505" s="262"/>
      <c r="K505" s="262"/>
      <c r="L505" s="267"/>
      <c r="M505" s="268"/>
      <c r="N505" s="269"/>
      <c r="O505" s="269"/>
      <c r="P505" s="269"/>
      <c r="Q505" s="269"/>
      <c r="R505" s="269"/>
      <c r="S505" s="269"/>
      <c r="T505" s="270"/>
      <c r="AT505" s="271" t="s">
        <v>178</v>
      </c>
      <c r="AU505" s="271" t="s">
        <v>80</v>
      </c>
      <c r="AV505" s="13" t="s">
        <v>80</v>
      </c>
      <c r="AW505" s="13" t="s">
        <v>35</v>
      </c>
      <c r="AX505" s="13" t="s">
        <v>71</v>
      </c>
      <c r="AY505" s="271" t="s">
        <v>158</v>
      </c>
    </row>
    <row r="506" spans="2:51" s="13" customFormat="1" ht="13.5">
      <c r="B506" s="261"/>
      <c r="C506" s="262"/>
      <c r="D506" s="248" t="s">
        <v>178</v>
      </c>
      <c r="E506" s="263" t="s">
        <v>21</v>
      </c>
      <c r="F506" s="264" t="s">
        <v>227</v>
      </c>
      <c r="G506" s="262"/>
      <c r="H506" s="265">
        <v>-1.403</v>
      </c>
      <c r="I506" s="266"/>
      <c r="J506" s="262"/>
      <c r="K506" s="262"/>
      <c r="L506" s="267"/>
      <c r="M506" s="268"/>
      <c r="N506" s="269"/>
      <c r="O506" s="269"/>
      <c r="P506" s="269"/>
      <c r="Q506" s="269"/>
      <c r="R506" s="269"/>
      <c r="S506" s="269"/>
      <c r="T506" s="270"/>
      <c r="AT506" s="271" t="s">
        <v>178</v>
      </c>
      <c r="AU506" s="271" t="s">
        <v>80</v>
      </c>
      <c r="AV506" s="13" t="s">
        <v>80</v>
      </c>
      <c r="AW506" s="13" t="s">
        <v>35</v>
      </c>
      <c r="AX506" s="13" t="s">
        <v>71</v>
      </c>
      <c r="AY506" s="271" t="s">
        <v>158</v>
      </c>
    </row>
    <row r="507" spans="2:51" s="12" customFormat="1" ht="13.5">
      <c r="B507" s="251"/>
      <c r="C507" s="252"/>
      <c r="D507" s="248" t="s">
        <v>178</v>
      </c>
      <c r="E507" s="253" t="s">
        <v>21</v>
      </c>
      <c r="F507" s="254" t="s">
        <v>251</v>
      </c>
      <c r="G507" s="252"/>
      <c r="H507" s="253" t="s">
        <v>21</v>
      </c>
      <c r="I507" s="255"/>
      <c r="J507" s="252"/>
      <c r="K507" s="252"/>
      <c r="L507" s="256"/>
      <c r="M507" s="257"/>
      <c r="N507" s="258"/>
      <c r="O507" s="258"/>
      <c r="P507" s="258"/>
      <c r="Q507" s="258"/>
      <c r="R507" s="258"/>
      <c r="S507" s="258"/>
      <c r="T507" s="259"/>
      <c r="AT507" s="260" t="s">
        <v>178</v>
      </c>
      <c r="AU507" s="260" t="s">
        <v>80</v>
      </c>
      <c r="AV507" s="12" t="s">
        <v>78</v>
      </c>
      <c r="AW507" s="12" t="s">
        <v>35</v>
      </c>
      <c r="AX507" s="12" t="s">
        <v>71</v>
      </c>
      <c r="AY507" s="260" t="s">
        <v>158</v>
      </c>
    </row>
    <row r="508" spans="2:51" s="13" customFormat="1" ht="13.5">
      <c r="B508" s="261"/>
      <c r="C508" s="262"/>
      <c r="D508" s="248" t="s">
        <v>178</v>
      </c>
      <c r="E508" s="263" t="s">
        <v>21</v>
      </c>
      <c r="F508" s="264" t="s">
        <v>253</v>
      </c>
      <c r="G508" s="262"/>
      <c r="H508" s="265">
        <v>39</v>
      </c>
      <c r="I508" s="266"/>
      <c r="J508" s="262"/>
      <c r="K508" s="262"/>
      <c r="L508" s="267"/>
      <c r="M508" s="268"/>
      <c r="N508" s="269"/>
      <c r="O508" s="269"/>
      <c r="P508" s="269"/>
      <c r="Q508" s="269"/>
      <c r="R508" s="269"/>
      <c r="S508" s="269"/>
      <c r="T508" s="270"/>
      <c r="AT508" s="271" t="s">
        <v>178</v>
      </c>
      <c r="AU508" s="271" t="s">
        <v>80</v>
      </c>
      <c r="AV508" s="13" t="s">
        <v>80</v>
      </c>
      <c r="AW508" s="13" t="s">
        <v>35</v>
      </c>
      <c r="AX508" s="13" t="s">
        <v>71</v>
      </c>
      <c r="AY508" s="271" t="s">
        <v>158</v>
      </c>
    </row>
    <row r="509" spans="2:51" s="13" customFormat="1" ht="13.5">
      <c r="B509" s="261"/>
      <c r="C509" s="262"/>
      <c r="D509" s="248" t="s">
        <v>178</v>
      </c>
      <c r="E509" s="263" t="s">
        <v>21</v>
      </c>
      <c r="F509" s="264" t="s">
        <v>469</v>
      </c>
      <c r="G509" s="262"/>
      <c r="H509" s="265">
        <v>-4.05</v>
      </c>
      <c r="I509" s="266"/>
      <c r="J509" s="262"/>
      <c r="K509" s="262"/>
      <c r="L509" s="267"/>
      <c r="M509" s="268"/>
      <c r="N509" s="269"/>
      <c r="O509" s="269"/>
      <c r="P509" s="269"/>
      <c r="Q509" s="269"/>
      <c r="R509" s="269"/>
      <c r="S509" s="269"/>
      <c r="T509" s="270"/>
      <c r="AT509" s="271" t="s">
        <v>178</v>
      </c>
      <c r="AU509" s="271" t="s">
        <v>80</v>
      </c>
      <c r="AV509" s="13" t="s">
        <v>80</v>
      </c>
      <c r="AW509" s="13" t="s">
        <v>35</v>
      </c>
      <c r="AX509" s="13" t="s">
        <v>71</v>
      </c>
      <c r="AY509" s="271" t="s">
        <v>158</v>
      </c>
    </row>
    <row r="510" spans="2:51" s="13" customFormat="1" ht="13.5">
      <c r="B510" s="261"/>
      <c r="C510" s="262"/>
      <c r="D510" s="248" t="s">
        <v>178</v>
      </c>
      <c r="E510" s="263" t="s">
        <v>21</v>
      </c>
      <c r="F510" s="264" t="s">
        <v>250</v>
      </c>
      <c r="G510" s="262"/>
      <c r="H510" s="265">
        <v>-1.2</v>
      </c>
      <c r="I510" s="266"/>
      <c r="J510" s="262"/>
      <c r="K510" s="262"/>
      <c r="L510" s="267"/>
      <c r="M510" s="268"/>
      <c r="N510" s="269"/>
      <c r="O510" s="269"/>
      <c r="P510" s="269"/>
      <c r="Q510" s="269"/>
      <c r="R510" s="269"/>
      <c r="S510" s="269"/>
      <c r="T510" s="270"/>
      <c r="AT510" s="271" t="s">
        <v>178</v>
      </c>
      <c r="AU510" s="271" t="s">
        <v>80</v>
      </c>
      <c r="AV510" s="13" t="s">
        <v>80</v>
      </c>
      <c r="AW510" s="13" t="s">
        <v>35</v>
      </c>
      <c r="AX510" s="13" t="s">
        <v>71</v>
      </c>
      <c r="AY510" s="271" t="s">
        <v>158</v>
      </c>
    </row>
    <row r="511" spans="2:51" s="13" customFormat="1" ht="13.5">
      <c r="B511" s="261"/>
      <c r="C511" s="262"/>
      <c r="D511" s="248" t="s">
        <v>178</v>
      </c>
      <c r="E511" s="263" t="s">
        <v>21</v>
      </c>
      <c r="F511" s="264" t="s">
        <v>227</v>
      </c>
      <c r="G511" s="262"/>
      <c r="H511" s="265">
        <v>-1.403</v>
      </c>
      <c r="I511" s="266"/>
      <c r="J511" s="262"/>
      <c r="K511" s="262"/>
      <c r="L511" s="267"/>
      <c r="M511" s="268"/>
      <c r="N511" s="269"/>
      <c r="O511" s="269"/>
      <c r="P511" s="269"/>
      <c r="Q511" s="269"/>
      <c r="R511" s="269"/>
      <c r="S511" s="269"/>
      <c r="T511" s="270"/>
      <c r="AT511" s="271" t="s">
        <v>178</v>
      </c>
      <c r="AU511" s="271" t="s">
        <v>80</v>
      </c>
      <c r="AV511" s="13" t="s">
        <v>80</v>
      </c>
      <c r="AW511" s="13" t="s">
        <v>35</v>
      </c>
      <c r="AX511" s="13" t="s">
        <v>71</v>
      </c>
      <c r="AY511" s="271" t="s">
        <v>158</v>
      </c>
    </row>
    <row r="512" spans="2:51" s="12" customFormat="1" ht="13.5">
      <c r="B512" s="251"/>
      <c r="C512" s="252"/>
      <c r="D512" s="248" t="s">
        <v>178</v>
      </c>
      <c r="E512" s="253" t="s">
        <v>21</v>
      </c>
      <c r="F512" s="254" t="s">
        <v>252</v>
      </c>
      <c r="G512" s="252"/>
      <c r="H512" s="253" t="s">
        <v>21</v>
      </c>
      <c r="I512" s="255"/>
      <c r="J512" s="252"/>
      <c r="K512" s="252"/>
      <c r="L512" s="256"/>
      <c r="M512" s="257"/>
      <c r="N512" s="258"/>
      <c r="O512" s="258"/>
      <c r="P512" s="258"/>
      <c r="Q512" s="258"/>
      <c r="R512" s="258"/>
      <c r="S512" s="258"/>
      <c r="T512" s="259"/>
      <c r="AT512" s="260" t="s">
        <v>178</v>
      </c>
      <c r="AU512" s="260" t="s">
        <v>80</v>
      </c>
      <c r="AV512" s="12" t="s">
        <v>78</v>
      </c>
      <c r="AW512" s="12" t="s">
        <v>35</v>
      </c>
      <c r="AX512" s="12" t="s">
        <v>71</v>
      </c>
      <c r="AY512" s="260" t="s">
        <v>158</v>
      </c>
    </row>
    <row r="513" spans="2:51" s="13" customFormat="1" ht="13.5">
      <c r="B513" s="261"/>
      <c r="C513" s="262"/>
      <c r="D513" s="248" t="s">
        <v>178</v>
      </c>
      <c r="E513" s="263" t="s">
        <v>21</v>
      </c>
      <c r="F513" s="264" t="s">
        <v>253</v>
      </c>
      <c r="G513" s="262"/>
      <c r="H513" s="265">
        <v>39</v>
      </c>
      <c r="I513" s="266"/>
      <c r="J513" s="262"/>
      <c r="K513" s="262"/>
      <c r="L513" s="267"/>
      <c r="M513" s="268"/>
      <c r="N513" s="269"/>
      <c r="O513" s="269"/>
      <c r="P513" s="269"/>
      <c r="Q513" s="269"/>
      <c r="R513" s="269"/>
      <c r="S513" s="269"/>
      <c r="T513" s="270"/>
      <c r="AT513" s="271" t="s">
        <v>178</v>
      </c>
      <c r="AU513" s="271" t="s">
        <v>80</v>
      </c>
      <c r="AV513" s="13" t="s">
        <v>80</v>
      </c>
      <c r="AW513" s="13" t="s">
        <v>35</v>
      </c>
      <c r="AX513" s="13" t="s">
        <v>71</v>
      </c>
      <c r="AY513" s="271" t="s">
        <v>158</v>
      </c>
    </row>
    <row r="514" spans="2:51" s="13" customFormat="1" ht="13.5">
      <c r="B514" s="261"/>
      <c r="C514" s="262"/>
      <c r="D514" s="248" t="s">
        <v>178</v>
      </c>
      <c r="E514" s="263" t="s">
        <v>21</v>
      </c>
      <c r="F514" s="264" t="s">
        <v>226</v>
      </c>
      <c r="G514" s="262"/>
      <c r="H514" s="265">
        <v>-1.35</v>
      </c>
      <c r="I514" s="266"/>
      <c r="J514" s="262"/>
      <c r="K514" s="262"/>
      <c r="L514" s="267"/>
      <c r="M514" s="268"/>
      <c r="N514" s="269"/>
      <c r="O514" s="269"/>
      <c r="P514" s="269"/>
      <c r="Q514" s="269"/>
      <c r="R514" s="269"/>
      <c r="S514" s="269"/>
      <c r="T514" s="270"/>
      <c r="AT514" s="271" t="s">
        <v>178</v>
      </c>
      <c r="AU514" s="271" t="s">
        <v>80</v>
      </c>
      <c r="AV514" s="13" t="s">
        <v>80</v>
      </c>
      <c r="AW514" s="13" t="s">
        <v>35</v>
      </c>
      <c r="AX514" s="13" t="s">
        <v>71</v>
      </c>
      <c r="AY514" s="271" t="s">
        <v>158</v>
      </c>
    </row>
    <row r="515" spans="2:51" s="13" customFormat="1" ht="13.5">
      <c r="B515" s="261"/>
      <c r="C515" s="262"/>
      <c r="D515" s="248" t="s">
        <v>178</v>
      </c>
      <c r="E515" s="263" t="s">
        <v>21</v>
      </c>
      <c r="F515" s="264" t="s">
        <v>250</v>
      </c>
      <c r="G515" s="262"/>
      <c r="H515" s="265">
        <v>-1.2</v>
      </c>
      <c r="I515" s="266"/>
      <c r="J515" s="262"/>
      <c r="K515" s="262"/>
      <c r="L515" s="267"/>
      <c r="M515" s="268"/>
      <c r="N515" s="269"/>
      <c r="O515" s="269"/>
      <c r="P515" s="269"/>
      <c r="Q515" s="269"/>
      <c r="R515" s="269"/>
      <c r="S515" s="269"/>
      <c r="T515" s="270"/>
      <c r="AT515" s="271" t="s">
        <v>178</v>
      </c>
      <c r="AU515" s="271" t="s">
        <v>80</v>
      </c>
      <c r="AV515" s="13" t="s">
        <v>80</v>
      </c>
      <c r="AW515" s="13" t="s">
        <v>35</v>
      </c>
      <c r="AX515" s="13" t="s">
        <v>71</v>
      </c>
      <c r="AY515" s="271" t="s">
        <v>158</v>
      </c>
    </row>
    <row r="516" spans="2:51" s="13" customFormat="1" ht="13.5">
      <c r="B516" s="261"/>
      <c r="C516" s="262"/>
      <c r="D516" s="248" t="s">
        <v>178</v>
      </c>
      <c r="E516" s="263" t="s">
        <v>21</v>
      </c>
      <c r="F516" s="264" t="s">
        <v>227</v>
      </c>
      <c r="G516" s="262"/>
      <c r="H516" s="265">
        <v>-1.403</v>
      </c>
      <c r="I516" s="266"/>
      <c r="J516" s="262"/>
      <c r="K516" s="262"/>
      <c r="L516" s="267"/>
      <c r="M516" s="268"/>
      <c r="N516" s="269"/>
      <c r="O516" s="269"/>
      <c r="P516" s="269"/>
      <c r="Q516" s="269"/>
      <c r="R516" s="269"/>
      <c r="S516" s="269"/>
      <c r="T516" s="270"/>
      <c r="AT516" s="271" t="s">
        <v>178</v>
      </c>
      <c r="AU516" s="271" t="s">
        <v>80</v>
      </c>
      <c r="AV516" s="13" t="s">
        <v>80</v>
      </c>
      <c r="AW516" s="13" t="s">
        <v>35</v>
      </c>
      <c r="AX516" s="13" t="s">
        <v>71</v>
      </c>
      <c r="AY516" s="271" t="s">
        <v>158</v>
      </c>
    </row>
    <row r="517" spans="2:51" s="14" customFormat="1" ht="13.5">
      <c r="B517" s="272"/>
      <c r="C517" s="273"/>
      <c r="D517" s="248" t="s">
        <v>178</v>
      </c>
      <c r="E517" s="274" t="s">
        <v>21</v>
      </c>
      <c r="F517" s="275" t="s">
        <v>189</v>
      </c>
      <c r="G517" s="273"/>
      <c r="H517" s="276">
        <v>281.094</v>
      </c>
      <c r="I517" s="277"/>
      <c r="J517" s="273"/>
      <c r="K517" s="273"/>
      <c r="L517" s="278"/>
      <c r="M517" s="279"/>
      <c r="N517" s="280"/>
      <c r="O517" s="280"/>
      <c r="P517" s="280"/>
      <c r="Q517" s="280"/>
      <c r="R517" s="280"/>
      <c r="S517" s="280"/>
      <c r="T517" s="281"/>
      <c r="AT517" s="282" t="s">
        <v>178</v>
      </c>
      <c r="AU517" s="282" t="s">
        <v>80</v>
      </c>
      <c r="AV517" s="14" t="s">
        <v>166</v>
      </c>
      <c r="AW517" s="14" t="s">
        <v>35</v>
      </c>
      <c r="AX517" s="14" t="s">
        <v>78</v>
      </c>
      <c r="AY517" s="282" t="s">
        <v>158</v>
      </c>
    </row>
    <row r="518" spans="2:65" s="1" customFormat="1" ht="16.5" customHeight="1">
      <c r="B518" s="47"/>
      <c r="C518" s="236" t="s">
        <v>470</v>
      </c>
      <c r="D518" s="236" t="s">
        <v>161</v>
      </c>
      <c r="E518" s="237" t="s">
        <v>471</v>
      </c>
      <c r="F518" s="238" t="s">
        <v>472</v>
      </c>
      <c r="G518" s="239" t="s">
        <v>184</v>
      </c>
      <c r="H518" s="240">
        <v>66.267</v>
      </c>
      <c r="I518" s="241"/>
      <c r="J518" s="242">
        <f>ROUND(I518*H518,2)</f>
        <v>0</v>
      </c>
      <c r="K518" s="238" t="s">
        <v>21</v>
      </c>
      <c r="L518" s="73"/>
      <c r="M518" s="243" t="s">
        <v>21</v>
      </c>
      <c r="N518" s="244" t="s">
        <v>42</v>
      </c>
      <c r="O518" s="48"/>
      <c r="P518" s="245">
        <f>O518*H518</f>
        <v>0</v>
      </c>
      <c r="Q518" s="245">
        <v>0</v>
      </c>
      <c r="R518" s="245">
        <f>Q518*H518</f>
        <v>0</v>
      </c>
      <c r="S518" s="245">
        <v>0.09</v>
      </c>
      <c r="T518" s="246">
        <f>S518*H518</f>
        <v>5.964029999999999</v>
      </c>
      <c r="AR518" s="25" t="s">
        <v>166</v>
      </c>
      <c r="AT518" s="25" t="s">
        <v>161</v>
      </c>
      <c r="AU518" s="25" t="s">
        <v>80</v>
      </c>
      <c r="AY518" s="25" t="s">
        <v>158</v>
      </c>
      <c r="BE518" s="247">
        <f>IF(N518="základní",J518,0)</f>
        <v>0</v>
      </c>
      <c r="BF518" s="247">
        <f>IF(N518="snížená",J518,0)</f>
        <v>0</v>
      </c>
      <c r="BG518" s="247">
        <f>IF(N518="zákl. přenesená",J518,0)</f>
        <v>0</v>
      </c>
      <c r="BH518" s="247">
        <f>IF(N518="sníž. přenesená",J518,0)</f>
        <v>0</v>
      </c>
      <c r="BI518" s="247">
        <f>IF(N518="nulová",J518,0)</f>
        <v>0</v>
      </c>
      <c r="BJ518" s="25" t="s">
        <v>78</v>
      </c>
      <c r="BK518" s="247">
        <f>ROUND(I518*H518,2)</f>
        <v>0</v>
      </c>
      <c r="BL518" s="25" t="s">
        <v>166</v>
      </c>
      <c r="BM518" s="25" t="s">
        <v>473</v>
      </c>
    </row>
    <row r="519" spans="2:47" s="1" customFormat="1" ht="13.5">
      <c r="B519" s="47"/>
      <c r="C519" s="75"/>
      <c r="D519" s="248" t="s">
        <v>171</v>
      </c>
      <c r="E519" s="75"/>
      <c r="F519" s="249" t="s">
        <v>474</v>
      </c>
      <c r="G519" s="75"/>
      <c r="H519" s="75"/>
      <c r="I519" s="204"/>
      <c r="J519" s="75"/>
      <c r="K519" s="75"/>
      <c r="L519" s="73"/>
      <c r="M519" s="250"/>
      <c r="N519" s="48"/>
      <c r="O519" s="48"/>
      <c r="P519" s="48"/>
      <c r="Q519" s="48"/>
      <c r="R519" s="48"/>
      <c r="S519" s="48"/>
      <c r="T519" s="96"/>
      <c r="AT519" s="25" t="s">
        <v>171</v>
      </c>
      <c r="AU519" s="25" t="s">
        <v>80</v>
      </c>
    </row>
    <row r="520" spans="2:47" s="1" customFormat="1" ht="13.5">
      <c r="B520" s="47"/>
      <c r="C520" s="75"/>
      <c r="D520" s="248" t="s">
        <v>328</v>
      </c>
      <c r="E520" s="75"/>
      <c r="F520" s="249" t="s">
        <v>475</v>
      </c>
      <c r="G520" s="75"/>
      <c r="H520" s="75"/>
      <c r="I520" s="204"/>
      <c r="J520" s="75"/>
      <c r="K520" s="75"/>
      <c r="L520" s="73"/>
      <c r="M520" s="250"/>
      <c r="N520" s="48"/>
      <c r="O520" s="48"/>
      <c r="P520" s="48"/>
      <c r="Q520" s="48"/>
      <c r="R520" s="48"/>
      <c r="S520" s="48"/>
      <c r="T520" s="96"/>
      <c r="AT520" s="25" t="s">
        <v>328</v>
      </c>
      <c r="AU520" s="25" t="s">
        <v>80</v>
      </c>
    </row>
    <row r="521" spans="2:51" s="12" customFormat="1" ht="13.5">
      <c r="B521" s="251"/>
      <c r="C521" s="252"/>
      <c r="D521" s="248" t="s">
        <v>178</v>
      </c>
      <c r="E521" s="253" t="s">
        <v>21</v>
      </c>
      <c r="F521" s="254" t="s">
        <v>476</v>
      </c>
      <c r="G521" s="252"/>
      <c r="H521" s="253" t="s">
        <v>21</v>
      </c>
      <c r="I521" s="255"/>
      <c r="J521" s="252"/>
      <c r="K521" s="252"/>
      <c r="L521" s="256"/>
      <c r="M521" s="257"/>
      <c r="N521" s="258"/>
      <c r="O521" s="258"/>
      <c r="P521" s="258"/>
      <c r="Q521" s="258"/>
      <c r="R521" s="258"/>
      <c r="S521" s="258"/>
      <c r="T521" s="259"/>
      <c r="AT521" s="260" t="s">
        <v>178</v>
      </c>
      <c r="AU521" s="260" t="s">
        <v>80</v>
      </c>
      <c r="AV521" s="12" t="s">
        <v>78</v>
      </c>
      <c r="AW521" s="12" t="s">
        <v>35</v>
      </c>
      <c r="AX521" s="12" t="s">
        <v>71</v>
      </c>
      <c r="AY521" s="260" t="s">
        <v>158</v>
      </c>
    </row>
    <row r="522" spans="2:51" s="13" customFormat="1" ht="13.5">
      <c r="B522" s="261"/>
      <c r="C522" s="262"/>
      <c r="D522" s="248" t="s">
        <v>178</v>
      </c>
      <c r="E522" s="263" t="s">
        <v>21</v>
      </c>
      <c r="F522" s="264" t="s">
        <v>477</v>
      </c>
      <c r="G522" s="262"/>
      <c r="H522" s="265">
        <v>6.237</v>
      </c>
      <c r="I522" s="266"/>
      <c r="J522" s="262"/>
      <c r="K522" s="262"/>
      <c r="L522" s="267"/>
      <c r="M522" s="268"/>
      <c r="N522" s="269"/>
      <c r="O522" s="269"/>
      <c r="P522" s="269"/>
      <c r="Q522" s="269"/>
      <c r="R522" s="269"/>
      <c r="S522" s="269"/>
      <c r="T522" s="270"/>
      <c r="AT522" s="271" t="s">
        <v>178</v>
      </c>
      <c r="AU522" s="271" t="s">
        <v>80</v>
      </c>
      <c r="AV522" s="13" t="s">
        <v>80</v>
      </c>
      <c r="AW522" s="13" t="s">
        <v>35</v>
      </c>
      <c r="AX522" s="13" t="s">
        <v>71</v>
      </c>
      <c r="AY522" s="271" t="s">
        <v>158</v>
      </c>
    </row>
    <row r="523" spans="2:51" s="12" customFormat="1" ht="13.5">
      <c r="B523" s="251"/>
      <c r="C523" s="252"/>
      <c r="D523" s="248" t="s">
        <v>178</v>
      </c>
      <c r="E523" s="253" t="s">
        <v>21</v>
      </c>
      <c r="F523" s="254" t="s">
        <v>478</v>
      </c>
      <c r="G523" s="252"/>
      <c r="H523" s="253" t="s">
        <v>21</v>
      </c>
      <c r="I523" s="255"/>
      <c r="J523" s="252"/>
      <c r="K523" s="252"/>
      <c r="L523" s="256"/>
      <c r="M523" s="257"/>
      <c r="N523" s="258"/>
      <c r="O523" s="258"/>
      <c r="P523" s="258"/>
      <c r="Q523" s="258"/>
      <c r="R523" s="258"/>
      <c r="S523" s="258"/>
      <c r="T523" s="259"/>
      <c r="AT523" s="260" t="s">
        <v>178</v>
      </c>
      <c r="AU523" s="260" t="s">
        <v>80</v>
      </c>
      <c r="AV523" s="12" t="s">
        <v>78</v>
      </c>
      <c r="AW523" s="12" t="s">
        <v>35</v>
      </c>
      <c r="AX523" s="12" t="s">
        <v>71</v>
      </c>
      <c r="AY523" s="260" t="s">
        <v>158</v>
      </c>
    </row>
    <row r="524" spans="2:51" s="13" customFormat="1" ht="13.5">
      <c r="B524" s="261"/>
      <c r="C524" s="262"/>
      <c r="D524" s="248" t="s">
        <v>178</v>
      </c>
      <c r="E524" s="263" t="s">
        <v>21</v>
      </c>
      <c r="F524" s="264" t="s">
        <v>479</v>
      </c>
      <c r="G524" s="262"/>
      <c r="H524" s="265">
        <v>42.435</v>
      </c>
      <c r="I524" s="266"/>
      <c r="J524" s="262"/>
      <c r="K524" s="262"/>
      <c r="L524" s="267"/>
      <c r="M524" s="268"/>
      <c r="N524" s="269"/>
      <c r="O524" s="269"/>
      <c r="P524" s="269"/>
      <c r="Q524" s="269"/>
      <c r="R524" s="269"/>
      <c r="S524" s="269"/>
      <c r="T524" s="270"/>
      <c r="AT524" s="271" t="s">
        <v>178</v>
      </c>
      <c r="AU524" s="271" t="s">
        <v>80</v>
      </c>
      <c r="AV524" s="13" t="s">
        <v>80</v>
      </c>
      <c r="AW524" s="13" t="s">
        <v>35</v>
      </c>
      <c r="AX524" s="13" t="s">
        <v>71</v>
      </c>
      <c r="AY524" s="271" t="s">
        <v>158</v>
      </c>
    </row>
    <row r="525" spans="2:51" s="13" customFormat="1" ht="13.5">
      <c r="B525" s="261"/>
      <c r="C525" s="262"/>
      <c r="D525" s="248" t="s">
        <v>178</v>
      </c>
      <c r="E525" s="263" t="s">
        <v>21</v>
      </c>
      <c r="F525" s="264" t="s">
        <v>480</v>
      </c>
      <c r="G525" s="262"/>
      <c r="H525" s="265">
        <v>17.595</v>
      </c>
      <c r="I525" s="266"/>
      <c r="J525" s="262"/>
      <c r="K525" s="262"/>
      <c r="L525" s="267"/>
      <c r="M525" s="268"/>
      <c r="N525" s="269"/>
      <c r="O525" s="269"/>
      <c r="P525" s="269"/>
      <c r="Q525" s="269"/>
      <c r="R525" s="269"/>
      <c r="S525" s="269"/>
      <c r="T525" s="270"/>
      <c r="AT525" s="271" t="s">
        <v>178</v>
      </c>
      <c r="AU525" s="271" t="s">
        <v>80</v>
      </c>
      <c r="AV525" s="13" t="s">
        <v>80</v>
      </c>
      <c r="AW525" s="13" t="s">
        <v>35</v>
      </c>
      <c r="AX525" s="13" t="s">
        <v>71</v>
      </c>
      <c r="AY525" s="271" t="s">
        <v>158</v>
      </c>
    </row>
    <row r="526" spans="2:51" s="14" customFormat="1" ht="13.5">
      <c r="B526" s="272"/>
      <c r="C526" s="273"/>
      <c r="D526" s="248" t="s">
        <v>178</v>
      </c>
      <c r="E526" s="274" t="s">
        <v>21</v>
      </c>
      <c r="F526" s="275" t="s">
        <v>189</v>
      </c>
      <c r="G526" s="273"/>
      <c r="H526" s="276">
        <v>66.267</v>
      </c>
      <c r="I526" s="277"/>
      <c r="J526" s="273"/>
      <c r="K526" s="273"/>
      <c r="L526" s="278"/>
      <c r="M526" s="279"/>
      <c r="N526" s="280"/>
      <c r="O526" s="280"/>
      <c r="P526" s="280"/>
      <c r="Q526" s="280"/>
      <c r="R526" s="280"/>
      <c r="S526" s="280"/>
      <c r="T526" s="281"/>
      <c r="AT526" s="282" t="s">
        <v>178</v>
      </c>
      <c r="AU526" s="282" t="s">
        <v>80</v>
      </c>
      <c r="AV526" s="14" t="s">
        <v>166</v>
      </c>
      <c r="AW526" s="14" t="s">
        <v>35</v>
      </c>
      <c r="AX526" s="14" t="s">
        <v>78</v>
      </c>
      <c r="AY526" s="282" t="s">
        <v>158</v>
      </c>
    </row>
    <row r="527" spans="2:63" s="11" customFormat="1" ht="29.85" customHeight="1">
      <c r="B527" s="220"/>
      <c r="C527" s="221"/>
      <c r="D527" s="222" t="s">
        <v>70</v>
      </c>
      <c r="E527" s="234" t="s">
        <v>481</v>
      </c>
      <c r="F527" s="234" t="s">
        <v>482</v>
      </c>
      <c r="G527" s="221"/>
      <c r="H527" s="221"/>
      <c r="I527" s="224"/>
      <c r="J527" s="235">
        <f>BK527</f>
        <v>0</v>
      </c>
      <c r="K527" s="221"/>
      <c r="L527" s="226"/>
      <c r="M527" s="227"/>
      <c r="N527" s="228"/>
      <c r="O527" s="228"/>
      <c r="P527" s="229">
        <f>SUM(P528:P543)</f>
        <v>0</v>
      </c>
      <c r="Q527" s="228"/>
      <c r="R527" s="229">
        <f>SUM(R528:R543)</f>
        <v>0</v>
      </c>
      <c r="S527" s="228"/>
      <c r="T527" s="230">
        <f>SUM(T528:T543)</f>
        <v>0</v>
      </c>
      <c r="AR527" s="231" t="s">
        <v>78</v>
      </c>
      <c r="AT527" s="232" t="s">
        <v>70</v>
      </c>
      <c r="AU527" s="232" t="s">
        <v>78</v>
      </c>
      <c r="AY527" s="231" t="s">
        <v>158</v>
      </c>
      <c r="BK527" s="233">
        <f>SUM(BK528:BK543)</f>
        <v>0</v>
      </c>
    </row>
    <row r="528" spans="2:65" s="1" customFormat="1" ht="16.5" customHeight="1">
      <c r="B528" s="47"/>
      <c r="C528" s="236" t="s">
        <v>483</v>
      </c>
      <c r="D528" s="236" t="s">
        <v>161</v>
      </c>
      <c r="E528" s="237" t="s">
        <v>484</v>
      </c>
      <c r="F528" s="238" t="s">
        <v>485</v>
      </c>
      <c r="G528" s="239" t="s">
        <v>175</v>
      </c>
      <c r="H528" s="240">
        <v>55.824</v>
      </c>
      <c r="I528" s="241"/>
      <c r="J528" s="242">
        <f>ROUND(I528*H528,2)</f>
        <v>0</v>
      </c>
      <c r="K528" s="238" t="s">
        <v>165</v>
      </c>
      <c r="L528" s="73"/>
      <c r="M528" s="243" t="s">
        <v>21</v>
      </c>
      <c r="N528" s="244" t="s">
        <v>42</v>
      </c>
      <c r="O528" s="48"/>
      <c r="P528" s="245">
        <f>O528*H528</f>
        <v>0</v>
      </c>
      <c r="Q528" s="245">
        <v>0</v>
      </c>
      <c r="R528" s="245">
        <f>Q528*H528</f>
        <v>0</v>
      </c>
      <c r="S528" s="245">
        <v>0</v>
      </c>
      <c r="T528" s="246">
        <f>S528*H528</f>
        <v>0</v>
      </c>
      <c r="AR528" s="25" t="s">
        <v>166</v>
      </c>
      <c r="AT528" s="25" t="s">
        <v>161</v>
      </c>
      <c r="AU528" s="25" t="s">
        <v>80</v>
      </c>
      <c r="AY528" s="25" t="s">
        <v>158</v>
      </c>
      <c r="BE528" s="247">
        <f>IF(N528="základní",J528,0)</f>
        <v>0</v>
      </c>
      <c r="BF528" s="247">
        <f>IF(N528="snížená",J528,0)</f>
        <v>0</v>
      </c>
      <c r="BG528" s="247">
        <f>IF(N528="zákl. přenesená",J528,0)</f>
        <v>0</v>
      </c>
      <c r="BH528" s="247">
        <f>IF(N528="sníž. přenesená",J528,0)</f>
        <v>0</v>
      </c>
      <c r="BI528" s="247">
        <f>IF(N528="nulová",J528,0)</f>
        <v>0</v>
      </c>
      <c r="BJ528" s="25" t="s">
        <v>78</v>
      </c>
      <c r="BK528" s="247">
        <f>ROUND(I528*H528,2)</f>
        <v>0</v>
      </c>
      <c r="BL528" s="25" t="s">
        <v>166</v>
      </c>
      <c r="BM528" s="25" t="s">
        <v>486</v>
      </c>
    </row>
    <row r="529" spans="2:47" s="1" customFormat="1" ht="13.5">
      <c r="B529" s="47"/>
      <c r="C529" s="75"/>
      <c r="D529" s="248" t="s">
        <v>171</v>
      </c>
      <c r="E529" s="75"/>
      <c r="F529" s="249" t="s">
        <v>487</v>
      </c>
      <c r="G529" s="75"/>
      <c r="H529" s="75"/>
      <c r="I529" s="204"/>
      <c r="J529" s="75"/>
      <c r="K529" s="75"/>
      <c r="L529" s="73"/>
      <c r="M529" s="250"/>
      <c r="N529" s="48"/>
      <c r="O529" s="48"/>
      <c r="P529" s="48"/>
      <c r="Q529" s="48"/>
      <c r="R529" s="48"/>
      <c r="S529" s="48"/>
      <c r="T529" s="96"/>
      <c r="AT529" s="25" t="s">
        <v>171</v>
      </c>
      <c r="AU529" s="25" t="s">
        <v>80</v>
      </c>
    </row>
    <row r="530" spans="2:65" s="1" customFormat="1" ht="25.5" customHeight="1">
      <c r="B530" s="47"/>
      <c r="C530" s="236" t="s">
        <v>488</v>
      </c>
      <c r="D530" s="236" t="s">
        <v>161</v>
      </c>
      <c r="E530" s="237" t="s">
        <v>489</v>
      </c>
      <c r="F530" s="238" t="s">
        <v>490</v>
      </c>
      <c r="G530" s="239" t="s">
        <v>175</v>
      </c>
      <c r="H530" s="240">
        <v>55.824</v>
      </c>
      <c r="I530" s="241"/>
      <c r="J530" s="242">
        <f>ROUND(I530*H530,2)</f>
        <v>0</v>
      </c>
      <c r="K530" s="238" t="s">
        <v>165</v>
      </c>
      <c r="L530" s="73"/>
      <c r="M530" s="243" t="s">
        <v>21</v>
      </c>
      <c r="N530" s="244" t="s">
        <v>42</v>
      </c>
      <c r="O530" s="48"/>
      <c r="P530" s="245">
        <f>O530*H530</f>
        <v>0</v>
      </c>
      <c r="Q530" s="245">
        <v>0</v>
      </c>
      <c r="R530" s="245">
        <f>Q530*H530</f>
        <v>0</v>
      </c>
      <c r="S530" s="245">
        <v>0</v>
      </c>
      <c r="T530" s="246">
        <f>S530*H530</f>
        <v>0</v>
      </c>
      <c r="AR530" s="25" t="s">
        <v>166</v>
      </c>
      <c r="AT530" s="25" t="s">
        <v>161</v>
      </c>
      <c r="AU530" s="25" t="s">
        <v>80</v>
      </c>
      <c r="AY530" s="25" t="s">
        <v>158</v>
      </c>
      <c r="BE530" s="247">
        <f>IF(N530="základní",J530,0)</f>
        <v>0</v>
      </c>
      <c r="BF530" s="247">
        <f>IF(N530="snížená",J530,0)</f>
        <v>0</v>
      </c>
      <c r="BG530" s="247">
        <f>IF(N530="zákl. přenesená",J530,0)</f>
        <v>0</v>
      </c>
      <c r="BH530" s="247">
        <f>IF(N530="sníž. přenesená",J530,0)</f>
        <v>0</v>
      </c>
      <c r="BI530" s="247">
        <f>IF(N530="nulová",J530,0)</f>
        <v>0</v>
      </c>
      <c r="BJ530" s="25" t="s">
        <v>78</v>
      </c>
      <c r="BK530" s="247">
        <f>ROUND(I530*H530,2)</f>
        <v>0</v>
      </c>
      <c r="BL530" s="25" t="s">
        <v>166</v>
      </c>
      <c r="BM530" s="25" t="s">
        <v>491</v>
      </c>
    </row>
    <row r="531" spans="2:47" s="1" customFormat="1" ht="13.5">
      <c r="B531" s="47"/>
      <c r="C531" s="75"/>
      <c r="D531" s="248" t="s">
        <v>171</v>
      </c>
      <c r="E531" s="75"/>
      <c r="F531" s="249" t="s">
        <v>492</v>
      </c>
      <c r="G531" s="75"/>
      <c r="H531" s="75"/>
      <c r="I531" s="204"/>
      <c r="J531" s="75"/>
      <c r="K531" s="75"/>
      <c r="L531" s="73"/>
      <c r="M531" s="250"/>
      <c r="N531" s="48"/>
      <c r="O531" s="48"/>
      <c r="P531" s="48"/>
      <c r="Q531" s="48"/>
      <c r="R531" s="48"/>
      <c r="S531" s="48"/>
      <c r="T531" s="96"/>
      <c r="AT531" s="25" t="s">
        <v>171</v>
      </c>
      <c r="AU531" s="25" t="s">
        <v>80</v>
      </c>
    </row>
    <row r="532" spans="2:65" s="1" customFormat="1" ht="16.5" customHeight="1">
      <c r="B532" s="47"/>
      <c r="C532" s="236" t="s">
        <v>493</v>
      </c>
      <c r="D532" s="236" t="s">
        <v>161</v>
      </c>
      <c r="E532" s="237" t="s">
        <v>494</v>
      </c>
      <c r="F532" s="238" t="s">
        <v>495</v>
      </c>
      <c r="G532" s="239" t="s">
        <v>193</v>
      </c>
      <c r="H532" s="240">
        <v>16</v>
      </c>
      <c r="I532" s="241"/>
      <c r="J532" s="242">
        <f>ROUND(I532*H532,2)</f>
        <v>0</v>
      </c>
      <c r="K532" s="238" t="s">
        <v>165</v>
      </c>
      <c r="L532" s="73"/>
      <c r="M532" s="243" t="s">
        <v>21</v>
      </c>
      <c r="N532" s="244" t="s">
        <v>42</v>
      </c>
      <c r="O532" s="48"/>
      <c r="P532" s="245">
        <f>O532*H532</f>
        <v>0</v>
      </c>
      <c r="Q532" s="245">
        <v>0</v>
      </c>
      <c r="R532" s="245">
        <f>Q532*H532</f>
        <v>0</v>
      </c>
      <c r="S532" s="245">
        <v>0</v>
      </c>
      <c r="T532" s="246">
        <f>S532*H532</f>
        <v>0</v>
      </c>
      <c r="AR532" s="25" t="s">
        <v>166</v>
      </c>
      <c r="AT532" s="25" t="s">
        <v>161</v>
      </c>
      <c r="AU532" s="25" t="s">
        <v>80</v>
      </c>
      <c r="AY532" s="25" t="s">
        <v>158</v>
      </c>
      <c r="BE532" s="247">
        <f>IF(N532="základní",J532,0)</f>
        <v>0</v>
      </c>
      <c r="BF532" s="247">
        <f>IF(N532="snížená",J532,0)</f>
        <v>0</v>
      </c>
      <c r="BG532" s="247">
        <f>IF(N532="zákl. přenesená",J532,0)</f>
        <v>0</v>
      </c>
      <c r="BH532" s="247">
        <f>IF(N532="sníž. přenesená",J532,0)</f>
        <v>0</v>
      </c>
      <c r="BI532" s="247">
        <f>IF(N532="nulová",J532,0)</f>
        <v>0</v>
      </c>
      <c r="BJ532" s="25" t="s">
        <v>78</v>
      </c>
      <c r="BK532" s="247">
        <f>ROUND(I532*H532,2)</f>
        <v>0</v>
      </c>
      <c r="BL532" s="25" t="s">
        <v>166</v>
      </c>
      <c r="BM532" s="25" t="s">
        <v>496</v>
      </c>
    </row>
    <row r="533" spans="2:47" s="1" customFormat="1" ht="13.5">
      <c r="B533" s="47"/>
      <c r="C533" s="75"/>
      <c r="D533" s="248" t="s">
        <v>171</v>
      </c>
      <c r="E533" s="75"/>
      <c r="F533" s="249" t="s">
        <v>497</v>
      </c>
      <c r="G533" s="75"/>
      <c r="H533" s="75"/>
      <c r="I533" s="204"/>
      <c r="J533" s="75"/>
      <c r="K533" s="75"/>
      <c r="L533" s="73"/>
      <c r="M533" s="250"/>
      <c r="N533" s="48"/>
      <c r="O533" s="48"/>
      <c r="P533" s="48"/>
      <c r="Q533" s="48"/>
      <c r="R533" s="48"/>
      <c r="S533" s="48"/>
      <c r="T533" s="96"/>
      <c r="AT533" s="25" t="s">
        <v>171</v>
      </c>
      <c r="AU533" s="25" t="s">
        <v>80</v>
      </c>
    </row>
    <row r="534" spans="2:65" s="1" customFormat="1" ht="16.5" customHeight="1">
      <c r="B534" s="47"/>
      <c r="C534" s="236" t="s">
        <v>498</v>
      </c>
      <c r="D534" s="236" t="s">
        <v>161</v>
      </c>
      <c r="E534" s="237" t="s">
        <v>499</v>
      </c>
      <c r="F534" s="238" t="s">
        <v>500</v>
      </c>
      <c r="G534" s="239" t="s">
        <v>193</v>
      </c>
      <c r="H534" s="240">
        <v>480</v>
      </c>
      <c r="I534" s="241"/>
      <c r="J534" s="242">
        <f>ROUND(I534*H534,2)</f>
        <v>0</v>
      </c>
      <c r="K534" s="238" t="s">
        <v>165</v>
      </c>
      <c r="L534" s="73"/>
      <c r="M534" s="243" t="s">
        <v>21</v>
      </c>
      <c r="N534" s="244" t="s">
        <v>42</v>
      </c>
      <c r="O534" s="48"/>
      <c r="P534" s="245">
        <f>O534*H534</f>
        <v>0</v>
      </c>
      <c r="Q534" s="245">
        <v>0</v>
      </c>
      <c r="R534" s="245">
        <f>Q534*H534</f>
        <v>0</v>
      </c>
      <c r="S534" s="245">
        <v>0</v>
      </c>
      <c r="T534" s="246">
        <f>S534*H534</f>
        <v>0</v>
      </c>
      <c r="AR534" s="25" t="s">
        <v>166</v>
      </c>
      <c r="AT534" s="25" t="s">
        <v>161</v>
      </c>
      <c r="AU534" s="25" t="s">
        <v>80</v>
      </c>
      <c r="AY534" s="25" t="s">
        <v>158</v>
      </c>
      <c r="BE534" s="247">
        <f>IF(N534="základní",J534,0)</f>
        <v>0</v>
      </c>
      <c r="BF534" s="247">
        <f>IF(N534="snížená",J534,0)</f>
        <v>0</v>
      </c>
      <c r="BG534" s="247">
        <f>IF(N534="zákl. přenesená",J534,0)</f>
        <v>0</v>
      </c>
      <c r="BH534" s="247">
        <f>IF(N534="sníž. přenesená",J534,0)</f>
        <v>0</v>
      </c>
      <c r="BI534" s="247">
        <f>IF(N534="nulová",J534,0)</f>
        <v>0</v>
      </c>
      <c r="BJ534" s="25" t="s">
        <v>78</v>
      </c>
      <c r="BK534" s="247">
        <f>ROUND(I534*H534,2)</f>
        <v>0</v>
      </c>
      <c r="BL534" s="25" t="s">
        <v>166</v>
      </c>
      <c r="BM534" s="25" t="s">
        <v>501</v>
      </c>
    </row>
    <row r="535" spans="2:47" s="1" customFormat="1" ht="13.5">
      <c r="B535" s="47"/>
      <c r="C535" s="75"/>
      <c r="D535" s="248" t="s">
        <v>171</v>
      </c>
      <c r="E535" s="75"/>
      <c r="F535" s="249" t="s">
        <v>497</v>
      </c>
      <c r="G535" s="75"/>
      <c r="H535" s="75"/>
      <c r="I535" s="204"/>
      <c r="J535" s="75"/>
      <c r="K535" s="75"/>
      <c r="L535" s="73"/>
      <c r="M535" s="250"/>
      <c r="N535" s="48"/>
      <c r="O535" s="48"/>
      <c r="P535" s="48"/>
      <c r="Q535" s="48"/>
      <c r="R535" s="48"/>
      <c r="S535" s="48"/>
      <c r="T535" s="96"/>
      <c r="AT535" s="25" t="s">
        <v>171</v>
      </c>
      <c r="AU535" s="25" t="s">
        <v>80</v>
      </c>
    </row>
    <row r="536" spans="2:51" s="13" customFormat="1" ht="13.5">
      <c r="B536" s="261"/>
      <c r="C536" s="262"/>
      <c r="D536" s="248" t="s">
        <v>178</v>
      </c>
      <c r="E536" s="263" t="s">
        <v>21</v>
      </c>
      <c r="F536" s="264" t="s">
        <v>502</v>
      </c>
      <c r="G536" s="262"/>
      <c r="H536" s="265">
        <v>480</v>
      </c>
      <c r="I536" s="266"/>
      <c r="J536" s="262"/>
      <c r="K536" s="262"/>
      <c r="L536" s="267"/>
      <c r="M536" s="268"/>
      <c r="N536" s="269"/>
      <c r="O536" s="269"/>
      <c r="P536" s="269"/>
      <c r="Q536" s="269"/>
      <c r="R536" s="269"/>
      <c r="S536" s="269"/>
      <c r="T536" s="270"/>
      <c r="AT536" s="271" t="s">
        <v>178</v>
      </c>
      <c r="AU536" s="271" t="s">
        <v>80</v>
      </c>
      <c r="AV536" s="13" t="s">
        <v>80</v>
      </c>
      <c r="AW536" s="13" t="s">
        <v>35</v>
      </c>
      <c r="AX536" s="13" t="s">
        <v>78</v>
      </c>
      <c r="AY536" s="271" t="s">
        <v>158</v>
      </c>
    </row>
    <row r="537" spans="2:65" s="1" customFormat="1" ht="25.5" customHeight="1">
      <c r="B537" s="47"/>
      <c r="C537" s="236" t="s">
        <v>503</v>
      </c>
      <c r="D537" s="236" t="s">
        <v>161</v>
      </c>
      <c r="E537" s="237" t="s">
        <v>504</v>
      </c>
      <c r="F537" s="238" t="s">
        <v>505</v>
      </c>
      <c r="G537" s="239" t="s">
        <v>175</v>
      </c>
      <c r="H537" s="240">
        <v>55.824</v>
      </c>
      <c r="I537" s="241"/>
      <c r="J537" s="242">
        <f>ROUND(I537*H537,2)</f>
        <v>0</v>
      </c>
      <c r="K537" s="238" t="s">
        <v>165</v>
      </c>
      <c r="L537" s="73"/>
      <c r="M537" s="243" t="s">
        <v>21</v>
      </c>
      <c r="N537" s="244" t="s">
        <v>42</v>
      </c>
      <c r="O537" s="48"/>
      <c r="P537" s="245">
        <f>O537*H537</f>
        <v>0</v>
      </c>
      <c r="Q537" s="245">
        <v>0</v>
      </c>
      <c r="R537" s="245">
        <f>Q537*H537</f>
        <v>0</v>
      </c>
      <c r="S537" s="245">
        <v>0</v>
      </c>
      <c r="T537" s="246">
        <f>S537*H537</f>
        <v>0</v>
      </c>
      <c r="AR537" s="25" t="s">
        <v>166</v>
      </c>
      <c r="AT537" s="25" t="s">
        <v>161</v>
      </c>
      <c r="AU537" s="25" t="s">
        <v>80</v>
      </c>
      <c r="AY537" s="25" t="s">
        <v>158</v>
      </c>
      <c r="BE537" s="247">
        <f>IF(N537="základní",J537,0)</f>
        <v>0</v>
      </c>
      <c r="BF537" s="247">
        <f>IF(N537="snížená",J537,0)</f>
        <v>0</v>
      </c>
      <c r="BG537" s="247">
        <f>IF(N537="zákl. přenesená",J537,0)</f>
        <v>0</v>
      </c>
      <c r="BH537" s="247">
        <f>IF(N537="sníž. přenesená",J537,0)</f>
        <v>0</v>
      </c>
      <c r="BI537" s="247">
        <f>IF(N537="nulová",J537,0)</f>
        <v>0</v>
      </c>
      <c r="BJ537" s="25" t="s">
        <v>78</v>
      </c>
      <c r="BK537" s="247">
        <f>ROUND(I537*H537,2)</f>
        <v>0</v>
      </c>
      <c r="BL537" s="25" t="s">
        <v>166</v>
      </c>
      <c r="BM537" s="25" t="s">
        <v>506</v>
      </c>
    </row>
    <row r="538" spans="2:47" s="1" customFormat="1" ht="13.5">
      <c r="B538" s="47"/>
      <c r="C538" s="75"/>
      <c r="D538" s="248" t="s">
        <v>171</v>
      </c>
      <c r="E538" s="75"/>
      <c r="F538" s="249" t="s">
        <v>507</v>
      </c>
      <c r="G538" s="75"/>
      <c r="H538" s="75"/>
      <c r="I538" s="204"/>
      <c r="J538" s="75"/>
      <c r="K538" s="75"/>
      <c r="L538" s="73"/>
      <c r="M538" s="250"/>
      <c r="N538" s="48"/>
      <c r="O538" s="48"/>
      <c r="P538" s="48"/>
      <c r="Q538" s="48"/>
      <c r="R538" s="48"/>
      <c r="S538" s="48"/>
      <c r="T538" s="96"/>
      <c r="AT538" s="25" t="s">
        <v>171</v>
      </c>
      <c r="AU538" s="25" t="s">
        <v>80</v>
      </c>
    </row>
    <row r="539" spans="2:65" s="1" customFormat="1" ht="25.5" customHeight="1">
      <c r="B539" s="47"/>
      <c r="C539" s="236" t="s">
        <v>508</v>
      </c>
      <c r="D539" s="236" t="s">
        <v>161</v>
      </c>
      <c r="E539" s="237" t="s">
        <v>509</v>
      </c>
      <c r="F539" s="238" t="s">
        <v>510</v>
      </c>
      <c r="G539" s="239" t="s">
        <v>175</v>
      </c>
      <c r="H539" s="240">
        <v>781.536</v>
      </c>
      <c r="I539" s="241"/>
      <c r="J539" s="242">
        <f>ROUND(I539*H539,2)</f>
        <v>0</v>
      </c>
      <c r="K539" s="238" t="s">
        <v>165</v>
      </c>
      <c r="L539" s="73"/>
      <c r="M539" s="243" t="s">
        <v>21</v>
      </c>
      <c r="N539" s="244" t="s">
        <v>42</v>
      </c>
      <c r="O539" s="48"/>
      <c r="P539" s="245">
        <f>O539*H539</f>
        <v>0</v>
      </c>
      <c r="Q539" s="245">
        <v>0</v>
      </c>
      <c r="R539" s="245">
        <f>Q539*H539</f>
        <v>0</v>
      </c>
      <c r="S539" s="245">
        <v>0</v>
      </c>
      <c r="T539" s="246">
        <f>S539*H539</f>
        <v>0</v>
      </c>
      <c r="AR539" s="25" t="s">
        <v>166</v>
      </c>
      <c r="AT539" s="25" t="s">
        <v>161</v>
      </c>
      <c r="AU539" s="25" t="s">
        <v>80</v>
      </c>
      <c r="AY539" s="25" t="s">
        <v>158</v>
      </c>
      <c r="BE539" s="247">
        <f>IF(N539="základní",J539,0)</f>
        <v>0</v>
      </c>
      <c r="BF539" s="247">
        <f>IF(N539="snížená",J539,0)</f>
        <v>0</v>
      </c>
      <c r="BG539" s="247">
        <f>IF(N539="zákl. přenesená",J539,0)</f>
        <v>0</v>
      </c>
      <c r="BH539" s="247">
        <f>IF(N539="sníž. přenesená",J539,0)</f>
        <v>0</v>
      </c>
      <c r="BI539" s="247">
        <f>IF(N539="nulová",J539,0)</f>
        <v>0</v>
      </c>
      <c r="BJ539" s="25" t="s">
        <v>78</v>
      </c>
      <c r="BK539" s="247">
        <f>ROUND(I539*H539,2)</f>
        <v>0</v>
      </c>
      <c r="BL539" s="25" t="s">
        <v>166</v>
      </c>
      <c r="BM539" s="25" t="s">
        <v>511</v>
      </c>
    </row>
    <row r="540" spans="2:47" s="1" customFormat="1" ht="13.5">
      <c r="B540" s="47"/>
      <c r="C540" s="75"/>
      <c r="D540" s="248" t="s">
        <v>171</v>
      </c>
      <c r="E540" s="75"/>
      <c r="F540" s="249" t="s">
        <v>507</v>
      </c>
      <c r="G540" s="75"/>
      <c r="H540" s="75"/>
      <c r="I540" s="204"/>
      <c r="J540" s="75"/>
      <c r="K540" s="75"/>
      <c r="L540" s="73"/>
      <c r="M540" s="250"/>
      <c r="N540" s="48"/>
      <c r="O540" s="48"/>
      <c r="P540" s="48"/>
      <c r="Q540" s="48"/>
      <c r="R540" s="48"/>
      <c r="S540" s="48"/>
      <c r="T540" s="96"/>
      <c r="AT540" s="25" t="s">
        <v>171</v>
      </c>
      <c r="AU540" s="25" t="s">
        <v>80</v>
      </c>
    </row>
    <row r="541" spans="2:51" s="13" customFormat="1" ht="13.5">
      <c r="B541" s="261"/>
      <c r="C541" s="262"/>
      <c r="D541" s="248" t="s">
        <v>178</v>
      </c>
      <c r="E541" s="262"/>
      <c r="F541" s="264" t="s">
        <v>512</v>
      </c>
      <c r="G541" s="262"/>
      <c r="H541" s="265">
        <v>781.536</v>
      </c>
      <c r="I541" s="266"/>
      <c r="J541" s="262"/>
      <c r="K541" s="262"/>
      <c r="L541" s="267"/>
      <c r="M541" s="268"/>
      <c r="N541" s="269"/>
      <c r="O541" s="269"/>
      <c r="P541" s="269"/>
      <c r="Q541" s="269"/>
      <c r="R541" s="269"/>
      <c r="S541" s="269"/>
      <c r="T541" s="270"/>
      <c r="AT541" s="271" t="s">
        <v>178</v>
      </c>
      <c r="AU541" s="271" t="s">
        <v>80</v>
      </c>
      <c r="AV541" s="13" t="s">
        <v>80</v>
      </c>
      <c r="AW541" s="13" t="s">
        <v>6</v>
      </c>
      <c r="AX541" s="13" t="s">
        <v>78</v>
      </c>
      <c r="AY541" s="271" t="s">
        <v>158</v>
      </c>
    </row>
    <row r="542" spans="2:65" s="1" customFormat="1" ht="16.5" customHeight="1">
      <c r="B542" s="47"/>
      <c r="C542" s="236" t="s">
        <v>513</v>
      </c>
      <c r="D542" s="236" t="s">
        <v>161</v>
      </c>
      <c r="E542" s="237" t="s">
        <v>514</v>
      </c>
      <c r="F542" s="238" t="s">
        <v>515</v>
      </c>
      <c r="G542" s="239" t="s">
        <v>175</v>
      </c>
      <c r="H542" s="240">
        <v>55.824</v>
      </c>
      <c r="I542" s="241"/>
      <c r="J542" s="242">
        <f>ROUND(I542*H542,2)</f>
        <v>0</v>
      </c>
      <c r="K542" s="238" t="s">
        <v>165</v>
      </c>
      <c r="L542" s="73"/>
      <c r="M542" s="243" t="s">
        <v>21</v>
      </c>
      <c r="N542" s="244" t="s">
        <v>42</v>
      </c>
      <c r="O542" s="48"/>
      <c r="P542" s="245">
        <f>O542*H542</f>
        <v>0</v>
      </c>
      <c r="Q542" s="245">
        <v>0</v>
      </c>
      <c r="R542" s="245">
        <f>Q542*H542</f>
        <v>0</v>
      </c>
      <c r="S542" s="245">
        <v>0</v>
      </c>
      <c r="T542" s="246">
        <f>S542*H542</f>
        <v>0</v>
      </c>
      <c r="AR542" s="25" t="s">
        <v>166</v>
      </c>
      <c r="AT542" s="25" t="s">
        <v>161</v>
      </c>
      <c r="AU542" s="25" t="s">
        <v>80</v>
      </c>
      <c r="AY542" s="25" t="s">
        <v>158</v>
      </c>
      <c r="BE542" s="247">
        <f>IF(N542="základní",J542,0)</f>
        <v>0</v>
      </c>
      <c r="BF542" s="247">
        <f>IF(N542="snížená",J542,0)</f>
        <v>0</v>
      </c>
      <c r="BG542" s="247">
        <f>IF(N542="zákl. přenesená",J542,0)</f>
        <v>0</v>
      </c>
      <c r="BH542" s="247">
        <f>IF(N542="sníž. přenesená",J542,0)</f>
        <v>0</v>
      </c>
      <c r="BI542" s="247">
        <f>IF(N542="nulová",J542,0)</f>
        <v>0</v>
      </c>
      <c r="BJ542" s="25" t="s">
        <v>78</v>
      </c>
      <c r="BK542" s="247">
        <f>ROUND(I542*H542,2)</f>
        <v>0</v>
      </c>
      <c r="BL542" s="25" t="s">
        <v>166</v>
      </c>
      <c r="BM542" s="25" t="s">
        <v>516</v>
      </c>
    </row>
    <row r="543" spans="2:47" s="1" customFormat="1" ht="13.5">
      <c r="B543" s="47"/>
      <c r="C543" s="75"/>
      <c r="D543" s="248" t="s">
        <v>171</v>
      </c>
      <c r="E543" s="75"/>
      <c r="F543" s="249" t="s">
        <v>517</v>
      </c>
      <c r="G543" s="75"/>
      <c r="H543" s="75"/>
      <c r="I543" s="204"/>
      <c r="J543" s="75"/>
      <c r="K543" s="75"/>
      <c r="L543" s="73"/>
      <c r="M543" s="250"/>
      <c r="N543" s="48"/>
      <c r="O543" s="48"/>
      <c r="P543" s="48"/>
      <c r="Q543" s="48"/>
      <c r="R543" s="48"/>
      <c r="S543" s="48"/>
      <c r="T543" s="96"/>
      <c r="AT543" s="25" t="s">
        <v>171</v>
      </c>
      <c r="AU543" s="25" t="s">
        <v>80</v>
      </c>
    </row>
    <row r="544" spans="2:63" s="11" customFormat="1" ht="29.85" customHeight="1">
      <c r="B544" s="220"/>
      <c r="C544" s="221"/>
      <c r="D544" s="222" t="s">
        <v>70</v>
      </c>
      <c r="E544" s="234" t="s">
        <v>518</v>
      </c>
      <c r="F544" s="234" t="s">
        <v>519</v>
      </c>
      <c r="G544" s="221"/>
      <c r="H544" s="221"/>
      <c r="I544" s="224"/>
      <c r="J544" s="235">
        <f>BK544</f>
        <v>0</v>
      </c>
      <c r="K544" s="221"/>
      <c r="L544" s="226"/>
      <c r="M544" s="227"/>
      <c r="N544" s="228"/>
      <c r="O544" s="228"/>
      <c r="P544" s="229">
        <f>SUM(P545:P546)</f>
        <v>0</v>
      </c>
      <c r="Q544" s="228"/>
      <c r="R544" s="229">
        <f>SUM(R545:R546)</f>
        <v>0</v>
      </c>
      <c r="S544" s="228"/>
      <c r="T544" s="230">
        <f>SUM(T545:T546)</f>
        <v>0</v>
      </c>
      <c r="AR544" s="231" t="s">
        <v>78</v>
      </c>
      <c r="AT544" s="232" t="s">
        <v>70</v>
      </c>
      <c r="AU544" s="232" t="s">
        <v>78</v>
      </c>
      <c r="AY544" s="231" t="s">
        <v>158</v>
      </c>
      <c r="BK544" s="233">
        <f>SUM(BK545:BK546)</f>
        <v>0</v>
      </c>
    </row>
    <row r="545" spans="2:65" s="1" customFormat="1" ht="16.5" customHeight="1">
      <c r="B545" s="47"/>
      <c r="C545" s="236" t="s">
        <v>520</v>
      </c>
      <c r="D545" s="236" t="s">
        <v>161</v>
      </c>
      <c r="E545" s="237" t="s">
        <v>521</v>
      </c>
      <c r="F545" s="238" t="s">
        <v>522</v>
      </c>
      <c r="G545" s="239" t="s">
        <v>175</v>
      </c>
      <c r="H545" s="240">
        <v>32.147</v>
      </c>
      <c r="I545" s="241"/>
      <c r="J545" s="242">
        <f>ROUND(I545*H545,2)</f>
        <v>0</v>
      </c>
      <c r="K545" s="238" t="s">
        <v>165</v>
      </c>
      <c r="L545" s="73"/>
      <c r="M545" s="243" t="s">
        <v>21</v>
      </c>
      <c r="N545" s="244" t="s">
        <v>42</v>
      </c>
      <c r="O545" s="48"/>
      <c r="P545" s="245">
        <f>O545*H545</f>
        <v>0</v>
      </c>
      <c r="Q545" s="245">
        <v>0</v>
      </c>
      <c r="R545" s="245">
        <f>Q545*H545</f>
        <v>0</v>
      </c>
      <c r="S545" s="245">
        <v>0</v>
      </c>
      <c r="T545" s="246">
        <f>S545*H545</f>
        <v>0</v>
      </c>
      <c r="AR545" s="25" t="s">
        <v>166</v>
      </c>
      <c r="AT545" s="25" t="s">
        <v>161</v>
      </c>
      <c r="AU545" s="25" t="s">
        <v>80</v>
      </c>
      <c r="AY545" s="25" t="s">
        <v>158</v>
      </c>
      <c r="BE545" s="247">
        <f>IF(N545="základní",J545,0)</f>
        <v>0</v>
      </c>
      <c r="BF545" s="247">
        <f>IF(N545="snížená",J545,0)</f>
        <v>0</v>
      </c>
      <c r="BG545" s="247">
        <f>IF(N545="zákl. přenesená",J545,0)</f>
        <v>0</v>
      </c>
      <c r="BH545" s="247">
        <f>IF(N545="sníž. přenesená",J545,0)</f>
        <v>0</v>
      </c>
      <c r="BI545" s="247">
        <f>IF(N545="nulová",J545,0)</f>
        <v>0</v>
      </c>
      <c r="BJ545" s="25" t="s">
        <v>78</v>
      </c>
      <c r="BK545" s="247">
        <f>ROUND(I545*H545,2)</f>
        <v>0</v>
      </c>
      <c r="BL545" s="25" t="s">
        <v>166</v>
      </c>
      <c r="BM545" s="25" t="s">
        <v>523</v>
      </c>
    </row>
    <row r="546" spans="2:47" s="1" customFormat="1" ht="13.5">
      <c r="B546" s="47"/>
      <c r="C546" s="75"/>
      <c r="D546" s="248" t="s">
        <v>171</v>
      </c>
      <c r="E546" s="75"/>
      <c r="F546" s="249" t="s">
        <v>524</v>
      </c>
      <c r="G546" s="75"/>
      <c r="H546" s="75"/>
      <c r="I546" s="204"/>
      <c r="J546" s="75"/>
      <c r="K546" s="75"/>
      <c r="L546" s="73"/>
      <c r="M546" s="250"/>
      <c r="N546" s="48"/>
      <c r="O546" s="48"/>
      <c r="P546" s="48"/>
      <c r="Q546" s="48"/>
      <c r="R546" s="48"/>
      <c r="S546" s="48"/>
      <c r="T546" s="96"/>
      <c r="AT546" s="25" t="s">
        <v>171</v>
      </c>
      <c r="AU546" s="25" t="s">
        <v>80</v>
      </c>
    </row>
    <row r="547" spans="2:63" s="11" customFormat="1" ht="37.4" customHeight="1">
      <c r="B547" s="220"/>
      <c r="C547" s="221"/>
      <c r="D547" s="222" t="s">
        <v>70</v>
      </c>
      <c r="E547" s="223" t="s">
        <v>525</v>
      </c>
      <c r="F547" s="223" t="s">
        <v>526</v>
      </c>
      <c r="G547" s="221"/>
      <c r="H547" s="221"/>
      <c r="I547" s="224"/>
      <c r="J547" s="225">
        <f>BK547</f>
        <v>0</v>
      </c>
      <c r="K547" s="221"/>
      <c r="L547" s="226"/>
      <c r="M547" s="227"/>
      <c r="N547" s="228"/>
      <c r="O547" s="228"/>
      <c r="P547" s="229">
        <f>P548+P581+P628+P664+P676+P732+P874+P941+P967+P1231</f>
        <v>0</v>
      </c>
      <c r="Q547" s="228"/>
      <c r="R547" s="229">
        <f>R548+R581+R628+R664+R676+R732+R874+R941+R967+R1231</f>
        <v>8.438984899999998</v>
      </c>
      <c r="S547" s="228"/>
      <c r="T547" s="230">
        <f>T548+T581+T628+T664+T676+T732+T874+T941+T967+T1231</f>
        <v>3.8058764399999996</v>
      </c>
      <c r="AR547" s="231" t="s">
        <v>80</v>
      </c>
      <c r="AT547" s="232" t="s">
        <v>70</v>
      </c>
      <c r="AU547" s="232" t="s">
        <v>71</v>
      </c>
      <c r="AY547" s="231" t="s">
        <v>158</v>
      </c>
      <c r="BK547" s="233">
        <f>BK548+BK581+BK628+BK664+BK676+BK732+BK874+BK941+BK967+BK1231</f>
        <v>0</v>
      </c>
    </row>
    <row r="548" spans="2:63" s="11" customFormat="1" ht="19.9" customHeight="1">
      <c r="B548" s="220"/>
      <c r="C548" s="221"/>
      <c r="D548" s="222" t="s">
        <v>70</v>
      </c>
      <c r="E548" s="234" t="s">
        <v>527</v>
      </c>
      <c r="F548" s="234" t="s">
        <v>528</v>
      </c>
      <c r="G548" s="221"/>
      <c r="H548" s="221"/>
      <c r="I548" s="224"/>
      <c r="J548" s="235">
        <f>BK548</f>
        <v>0</v>
      </c>
      <c r="K548" s="221"/>
      <c r="L548" s="226"/>
      <c r="M548" s="227"/>
      <c r="N548" s="228"/>
      <c r="O548" s="228"/>
      <c r="P548" s="229">
        <f>SUM(P549:P580)</f>
        <v>0</v>
      </c>
      <c r="Q548" s="228"/>
      <c r="R548" s="229">
        <f>SUM(R549:R580)</f>
        <v>0.0452876</v>
      </c>
      <c r="S548" s="228"/>
      <c r="T548" s="230">
        <f>SUM(T549:T580)</f>
        <v>0</v>
      </c>
      <c r="AR548" s="231" t="s">
        <v>80</v>
      </c>
      <c r="AT548" s="232" t="s">
        <v>70</v>
      </c>
      <c r="AU548" s="232" t="s">
        <v>78</v>
      </c>
      <c r="AY548" s="231" t="s">
        <v>158</v>
      </c>
      <c r="BK548" s="233">
        <f>SUM(BK549:BK580)</f>
        <v>0</v>
      </c>
    </row>
    <row r="549" spans="2:65" s="1" customFormat="1" ht="16.5" customHeight="1">
      <c r="B549" s="47"/>
      <c r="C549" s="236" t="s">
        <v>529</v>
      </c>
      <c r="D549" s="236" t="s">
        <v>161</v>
      </c>
      <c r="E549" s="237" t="s">
        <v>530</v>
      </c>
      <c r="F549" s="238" t="s">
        <v>531</v>
      </c>
      <c r="G549" s="239" t="s">
        <v>184</v>
      </c>
      <c r="H549" s="240">
        <v>7.18</v>
      </c>
      <c r="I549" s="241"/>
      <c r="J549" s="242">
        <f>ROUND(I549*H549,2)</f>
        <v>0</v>
      </c>
      <c r="K549" s="238" t="s">
        <v>165</v>
      </c>
      <c r="L549" s="73"/>
      <c r="M549" s="243" t="s">
        <v>21</v>
      </c>
      <c r="N549" s="244" t="s">
        <v>42</v>
      </c>
      <c r="O549" s="48"/>
      <c r="P549" s="245">
        <f>O549*H549</f>
        <v>0</v>
      </c>
      <c r="Q549" s="245">
        <v>0.0035</v>
      </c>
      <c r="R549" s="245">
        <f>Q549*H549</f>
        <v>0.02513</v>
      </c>
      <c r="S549" s="245">
        <v>0</v>
      </c>
      <c r="T549" s="246">
        <f>S549*H549</f>
        <v>0</v>
      </c>
      <c r="AR549" s="25" t="s">
        <v>166</v>
      </c>
      <c r="AT549" s="25" t="s">
        <v>161</v>
      </c>
      <c r="AU549" s="25" t="s">
        <v>80</v>
      </c>
      <c r="AY549" s="25" t="s">
        <v>158</v>
      </c>
      <c r="BE549" s="247">
        <f>IF(N549="základní",J549,0)</f>
        <v>0</v>
      </c>
      <c r="BF549" s="247">
        <f>IF(N549="snížená",J549,0)</f>
        <v>0</v>
      </c>
      <c r="BG549" s="247">
        <f>IF(N549="zákl. přenesená",J549,0)</f>
        <v>0</v>
      </c>
      <c r="BH549" s="247">
        <f>IF(N549="sníž. přenesená",J549,0)</f>
        <v>0</v>
      </c>
      <c r="BI549" s="247">
        <f>IF(N549="nulová",J549,0)</f>
        <v>0</v>
      </c>
      <c r="BJ549" s="25" t="s">
        <v>78</v>
      </c>
      <c r="BK549" s="247">
        <f>ROUND(I549*H549,2)</f>
        <v>0</v>
      </c>
      <c r="BL549" s="25" t="s">
        <v>166</v>
      </c>
      <c r="BM549" s="25" t="s">
        <v>532</v>
      </c>
    </row>
    <row r="550" spans="2:51" s="12" customFormat="1" ht="13.5">
      <c r="B550" s="251"/>
      <c r="C550" s="252"/>
      <c r="D550" s="248" t="s">
        <v>178</v>
      </c>
      <c r="E550" s="253" t="s">
        <v>21</v>
      </c>
      <c r="F550" s="254" t="s">
        <v>533</v>
      </c>
      <c r="G550" s="252"/>
      <c r="H550" s="253" t="s">
        <v>21</v>
      </c>
      <c r="I550" s="255"/>
      <c r="J550" s="252"/>
      <c r="K550" s="252"/>
      <c r="L550" s="256"/>
      <c r="M550" s="257"/>
      <c r="N550" s="258"/>
      <c r="O550" s="258"/>
      <c r="P550" s="258"/>
      <c r="Q550" s="258"/>
      <c r="R550" s="258"/>
      <c r="S550" s="258"/>
      <c r="T550" s="259"/>
      <c r="AT550" s="260" t="s">
        <v>178</v>
      </c>
      <c r="AU550" s="260" t="s">
        <v>80</v>
      </c>
      <c r="AV550" s="12" t="s">
        <v>78</v>
      </c>
      <c r="AW550" s="12" t="s">
        <v>35</v>
      </c>
      <c r="AX550" s="12" t="s">
        <v>71</v>
      </c>
      <c r="AY550" s="260" t="s">
        <v>158</v>
      </c>
    </row>
    <row r="551" spans="2:51" s="12" customFormat="1" ht="13.5">
      <c r="B551" s="251"/>
      <c r="C551" s="252"/>
      <c r="D551" s="248" t="s">
        <v>178</v>
      </c>
      <c r="E551" s="253" t="s">
        <v>21</v>
      </c>
      <c r="F551" s="254" t="s">
        <v>235</v>
      </c>
      <c r="G551" s="252"/>
      <c r="H551" s="253" t="s">
        <v>21</v>
      </c>
      <c r="I551" s="255"/>
      <c r="J551" s="252"/>
      <c r="K551" s="252"/>
      <c r="L551" s="256"/>
      <c r="M551" s="257"/>
      <c r="N551" s="258"/>
      <c r="O551" s="258"/>
      <c r="P551" s="258"/>
      <c r="Q551" s="258"/>
      <c r="R551" s="258"/>
      <c r="S551" s="258"/>
      <c r="T551" s="259"/>
      <c r="AT551" s="260" t="s">
        <v>178</v>
      </c>
      <c r="AU551" s="260" t="s">
        <v>80</v>
      </c>
      <c r="AV551" s="12" t="s">
        <v>78</v>
      </c>
      <c r="AW551" s="12" t="s">
        <v>35</v>
      </c>
      <c r="AX551" s="12" t="s">
        <v>71</v>
      </c>
      <c r="AY551" s="260" t="s">
        <v>158</v>
      </c>
    </row>
    <row r="552" spans="2:51" s="13" customFormat="1" ht="13.5">
      <c r="B552" s="261"/>
      <c r="C552" s="262"/>
      <c r="D552" s="248" t="s">
        <v>178</v>
      </c>
      <c r="E552" s="263" t="s">
        <v>21</v>
      </c>
      <c r="F552" s="264" t="s">
        <v>534</v>
      </c>
      <c r="G552" s="262"/>
      <c r="H552" s="265">
        <v>2.72</v>
      </c>
      <c r="I552" s="266"/>
      <c r="J552" s="262"/>
      <c r="K552" s="262"/>
      <c r="L552" s="267"/>
      <c r="M552" s="268"/>
      <c r="N552" s="269"/>
      <c r="O552" s="269"/>
      <c r="P552" s="269"/>
      <c r="Q552" s="269"/>
      <c r="R552" s="269"/>
      <c r="S552" s="269"/>
      <c r="T552" s="270"/>
      <c r="AT552" s="271" t="s">
        <v>178</v>
      </c>
      <c r="AU552" s="271" t="s">
        <v>80</v>
      </c>
      <c r="AV552" s="13" t="s">
        <v>80</v>
      </c>
      <c r="AW552" s="13" t="s">
        <v>35</v>
      </c>
      <c r="AX552" s="13" t="s">
        <v>71</v>
      </c>
      <c r="AY552" s="271" t="s">
        <v>158</v>
      </c>
    </row>
    <row r="553" spans="2:51" s="12" customFormat="1" ht="13.5">
      <c r="B553" s="251"/>
      <c r="C553" s="252"/>
      <c r="D553" s="248" t="s">
        <v>178</v>
      </c>
      <c r="E553" s="253" t="s">
        <v>21</v>
      </c>
      <c r="F553" s="254" t="s">
        <v>239</v>
      </c>
      <c r="G553" s="252"/>
      <c r="H553" s="253" t="s">
        <v>21</v>
      </c>
      <c r="I553" s="255"/>
      <c r="J553" s="252"/>
      <c r="K553" s="252"/>
      <c r="L553" s="256"/>
      <c r="M553" s="257"/>
      <c r="N553" s="258"/>
      <c r="O553" s="258"/>
      <c r="P553" s="258"/>
      <c r="Q553" s="258"/>
      <c r="R553" s="258"/>
      <c r="S553" s="258"/>
      <c r="T553" s="259"/>
      <c r="AT553" s="260" t="s">
        <v>178</v>
      </c>
      <c r="AU553" s="260" t="s">
        <v>80</v>
      </c>
      <c r="AV553" s="12" t="s">
        <v>78</v>
      </c>
      <c r="AW553" s="12" t="s">
        <v>35</v>
      </c>
      <c r="AX553" s="12" t="s">
        <v>71</v>
      </c>
      <c r="AY553" s="260" t="s">
        <v>158</v>
      </c>
    </row>
    <row r="554" spans="2:51" s="13" customFormat="1" ht="13.5">
      <c r="B554" s="261"/>
      <c r="C554" s="262"/>
      <c r="D554" s="248" t="s">
        <v>178</v>
      </c>
      <c r="E554" s="263" t="s">
        <v>21</v>
      </c>
      <c r="F554" s="264" t="s">
        <v>535</v>
      </c>
      <c r="G554" s="262"/>
      <c r="H554" s="265">
        <v>1.08</v>
      </c>
      <c r="I554" s="266"/>
      <c r="J554" s="262"/>
      <c r="K554" s="262"/>
      <c r="L554" s="267"/>
      <c r="M554" s="268"/>
      <c r="N554" s="269"/>
      <c r="O554" s="269"/>
      <c r="P554" s="269"/>
      <c r="Q554" s="269"/>
      <c r="R554" s="269"/>
      <c r="S554" s="269"/>
      <c r="T554" s="270"/>
      <c r="AT554" s="271" t="s">
        <v>178</v>
      </c>
      <c r="AU554" s="271" t="s">
        <v>80</v>
      </c>
      <c r="AV554" s="13" t="s">
        <v>80</v>
      </c>
      <c r="AW554" s="13" t="s">
        <v>35</v>
      </c>
      <c r="AX554" s="13" t="s">
        <v>71</v>
      </c>
      <c r="AY554" s="271" t="s">
        <v>158</v>
      </c>
    </row>
    <row r="555" spans="2:51" s="12" customFormat="1" ht="13.5">
      <c r="B555" s="251"/>
      <c r="C555" s="252"/>
      <c r="D555" s="248" t="s">
        <v>178</v>
      </c>
      <c r="E555" s="253" t="s">
        <v>21</v>
      </c>
      <c r="F555" s="254" t="s">
        <v>291</v>
      </c>
      <c r="G555" s="252"/>
      <c r="H555" s="253" t="s">
        <v>21</v>
      </c>
      <c r="I555" s="255"/>
      <c r="J555" s="252"/>
      <c r="K555" s="252"/>
      <c r="L555" s="256"/>
      <c r="M555" s="257"/>
      <c r="N555" s="258"/>
      <c r="O555" s="258"/>
      <c r="P555" s="258"/>
      <c r="Q555" s="258"/>
      <c r="R555" s="258"/>
      <c r="S555" s="258"/>
      <c r="T555" s="259"/>
      <c r="AT555" s="260" t="s">
        <v>178</v>
      </c>
      <c r="AU555" s="260" t="s">
        <v>80</v>
      </c>
      <c r="AV555" s="12" t="s">
        <v>78</v>
      </c>
      <c r="AW555" s="12" t="s">
        <v>35</v>
      </c>
      <c r="AX555" s="12" t="s">
        <v>71</v>
      </c>
      <c r="AY555" s="260" t="s">
        <v>158</v>
      </c>
    </row>
    <row r="556" spans="2:51" s="13" customFormat="1" ht="13.5">
      <c r="B556" s="261"/>
      <c r="C556" s="262"/>
      <c r="D556" s="248" t="s">
        <v>178</v>
      </c>
      <c r="E556" s="263" t="s">
        <v>21</v>
      </c>
      <c r="F556" s="264" t="s">
        <v>536</v>
      </c>
      <c r="G556" s="262"/>
      <c r="H556" s="265">
        <v>3.38</v>
      </c>
      <c r="I556" s="266"/>
      <c r="J556" s="262"/>
      <c r="K556" s="262"/>
      <c r="L556" s="267"/>
      <c r="M556" s="268"/>
      <c r="N556" s="269"/>
      <c r="O556" s="269"/>
      <c r="P556" s="269"/>
      <c r="Q556" s="269"/>
      <c r="R556" s="269"/>
      <c r="S556" s="269"/>
      <c r="T556" s="270"/>
      <c r="AT556" s="271" t="s">
        <v>178</v>
      </c>
      <c r="AU556" s="271" t="s">
        <v>80</v>
      </c>
      <c r="AV556" s="13" t="s">
        <v>80</v>
      </c>
      <c r="AW556" s="13" t="s">
        <v>35</v>
      </c>
      <c r="AX556" s="13" t="s">
        <v>71</v>
      </c>
      <c r="AY556" s="271" t="s">
        <v>158</v>
      </c>
    </row>
    <row r="557" spans="2:51" s="14" customFormat="1" ht="13.5">
      <c r="B557" s="272"/>
      <c r="C557" s="273"/>
      <c r="D557" s="248" t="s">
        <v>178</v>
      </c>
      <c r="E557" s="274" t="s">
        <v>21</v>
      </c>
      <c r="F557" s="275" t="s">
        <v>189</v>
      </c>
      <c r="G557" s="273"/>
      <c r="H557" s="276">
        <v>7.18</v>
      </c>
      <c r="I557" s="277"/>
      <c r="J557" s="273"/>
      <c r="K557" s="273"/>
      <c r="L557" s="278"/>
      <c r="M557" s="279"/>
      <c r="N557" s="280"/>
      <c r="O557" s="280"/>
      <c r="P557" s="280"/>
      <c r="Q557" s="280"/>
      <c r="R557" s="280"/>
      <c r="S557" s="280"/>
      <c r="T557" s="281"/>
      <c r="AT557" s="282" t="s">
        <v>178</v>
      </c>
      <c r="AU557" s="282" t="s">
        <v>80</v>
      </c>
      <c r="AV557" s="14" t="s">
        <v>166</v>
      </c>
      <c r="AW557" s="14" t="s">
        <v>35</v>
      </c>
      <c r="AX557" s="14" t="s">
        <v>78</v>
      </c>
      <c r="AY557" s="282" t="s">
        <v>158</v>
      </c>
    </row>
    <row r="558" spans="2:65" s="1" customFormat="1" ht="16.5" customHeight="1">
      <c r="B558" s="47"/>
      <c r="C558" s="236" t="s">
        <v>537</v>
      </c>
      <c r="D558" s="236" t="s">
        <v>161</v>
      </c>
      <c r="E558" s="237" t="s">
        <v>538</v>
      </c>
      <c r="F558" s="238" t="s">
        <v>539</v>
      </c>
      <c r="G558" s="239" t="s">
        <v>184</v>
      </c>
      <c r="H558" s="240">
        <v>4.44</v>
      </c>
      <c r="I558" s="241"/>
      <c r="J558" s="242">
        <f>ROUND(I558*H558,2)</f>
        <v>0</v>
      </c>
      <c r="K558" s="238" t="s">
        <v>165</v>
      </c>
      <c r="L558" s="73"/>
      <c r="M558" s="243" t="s">
        <v>21</v>
      </c>
      <c r="N558" s="244" t="s">
        <v>42</v>
      </c>
      <c r="O558" s="48"/>
      <c r="P558" s="245">
        <f>O558*H558</f>
        <v>0</v>
      </c>
      <c r="Q558" s="245">
        <v>0.0035</v>
      </c>
      <c r="R558" s="245">
        <f>Q558*H558</f>
        <v>0.015540000000000002</v>
      </c>
      <c r="S558" s="245">
        <v>0</v>
      </c>
      <c r="T558" s="246">
        <f>S558*H558</f>
        <v>0</v>
      </c>
      <c r="AR558" s="25" t="s">
        <v>341</v>
      </c>
      <c r="AT558" s="25" t="s">
        <v>161</v>
      </c>
      <c r="AU558" s="25" t="s">
        <v>80</v>
      </c>
      <c r="AY558" s="25" t="s">
        <v>158</v>
      </c>
      <c r="BE558" s="247">
        <f>IF(N558="základní",J558,0)</f>
        <v>0</v>
      </c>
      <c r="BF558" s="247">
        <f>IF(N558="snížená",J558,0)</f>
        <v>0</v>
      </c>
      <c r="BG558" s="247">
        <f>IF(N558="zákl. přenesená",J558,0)</f>
        <v>0</v>
      </c>
      <c r="BH558" s="247">
        <f>IF(N558="sníž. přenesená",J558,0)</f>
        <v>0</v>
      </c>
      <c r="BI558" s="247">
        <f>IF(N558="nulová",J558,0)</f>
        <v>0</v>
      </c>
      <c r="BJ558" s="25" t="s">
        <v>78</v>
      </c>
      <c r="BK558" s="247">
        <f>ROUND(I558*H558,2)</f>
        <v>0</v>
      </c>
      <c r="BL558" s="25" t="s">
        <v>341</v>
      </c>
      <c r="BM558" s="25" t="s">
        <v>540</v>
      </c>
    </row>
    <row r="559" spans="2:51" s="12" customFormat="1" ht="13.5">
      <c r="B559" s="251"/>
      <c r="C559" s="252"/>
      <c r="D559" s="248" t="s">
        <v>178</v>
      </c>
      <c r="E559" s="253" t="s">
        <v>21</v>
      </c>
      <c r="F559" s="254" t="s">
        <v>235</v>
      </c>
      <c r="G559" s="252"/>
      <c r="H559" s="253" t="s">
        <v>21</v>
      </c>
      <c r="I559" s="255"/>
      <c r="J559" s="252"/>
      <c r="K559" s="252"/>
      <c r="L559" s="256"/>
      <c r="M559" s="257"/>
      <c r="N559" s="258"/>
      <c r="O559" s="258"/>
      <c r="P559" s="258"/>
      <c r="Q559" s="258"/>
      <c r="R559" s="258"/>
      <c r="S559" s="258"/>
      <c r="T559" s="259"/>
      <c r="AT559" s="260" t="s">
        <v>178</v>
      </c>
      <c r="AU559" s="260" t="s">
        <v>80</v>
      </c>
      <c r="AV559" s="12" t="s">
        <v>78</v>
      </c>
      <c r="AW559" s="12" t="s">
        <v>35</v>
      </c>
      <c r="AX559" s="12" t="s">
        <v>71</v>
      </c>
      <c r="AY559" s="260" t="s">
        <v>158</v>
      </c>
    </row>
    <row r="560" spans="2:51" s="13" customFormat="1" ht="13.5">
      <c r="B560" s="261"/>
      <c r="C560" s="262"/>
      <c r="D560" s="248" t="s">
        <v>178</v>
      </c>
      <c r="E560" s="263" t="s">
        <v>21</v>
      </c>
      <c r="F560" s="264" t="s">
        <v>541</v>
      </c>
      <c r="G560" s="262"/>
      <c r="H560" s="265">
        <v>2.04</v>
      </c>
      <c r="I560" s="266"/>
      <c r="J560" s="262"/>
      <c r="K560" s="262"/>
      <c r="L560" s="267"/>
      <c r="M560" s="268"/>
      <c r="N560" s="269"/>
      <c r="O560" s="269"/>
      <c r="P560" s="269"/>
      <c r="Q560" s="269"/>
      <c r="R560" s="269"/>
      <c r="S560" s="269"/>
      <c r="T560" s="270"/>
      <c r="AT560" s="271" t="s">
        <v>178</v>
      </c>
      <c r="AU560" s="271" t="s">
        <v>80</v>
      </c>
      <c r="AV560" s="13" t="s">
        <v>80</v>
      </c>
      <c r="AW560" s="13" t="s">
        <v>35</v>
      </c>
      <c r="AX560" s="13" t="s">
        <v>71</v>
      </c>
      <c r="AY560" s="271" t="s">
        <v>158</v>
      </c>
    </row>
    <row r="561" spans="2:51" s="12" customFormat="1" ht="13.5">
      <c r="B561" s="251"/>
      <c r="C561" s="252"/>
      <c r="D561" s="248" t="s">
        <v>178</v>
      </c>
      <c r="E561" s="253" t="s">
        <v>21</v>
      </c>
      <c r="F561" s="254" t="s">
        <v>239</v>
      </c>
      <c r="G561" s="252"/>
      <c r="H561" s="253" t="s">
        <v>21</v>
      </c>
      <c r="I561" s="255"/>
      <c r="J561" s="252"/>
      <c r="K561" s="252"/>
      <c r="L561" s="256"/>
      <c r="M561" s="257"/>
      <c r="N561" s="258"/>
      <c r="O561" s="258"/>
      <c r="P561" s="258"/>
      <c r="Q561" s="258"/>
      <c r="R561" s="258"/>
      <c r="S561" s="258"/>
      <c r="T561" s="259"/>
      <c r="AT561" s="260" t="s">
        <v>178</v>
      </c>
      <c r="AU561" s="260" t="s">
        <v>80</v>
      </c>
      <c r="AV561" s="12" t="s">
        <v>78</v>
      </c>
      <c r="AW561" s="12" t="s">
        <v>35</v>
      </c>
      <c r="AX561" s="12" t="s">
        <v>71</v>
      </c>
      <c r="AY561" s="260" t="s">
        <v>158</v>
      </c>
    </row>
    <row r="562" spans="2:51" s="13" customFormat="1" ht="13.5">
      <c r="B562" s="261"/>
      <c r="C562" s="262"/>
      <c r="D562" s="248" t="s">
        <v>178</v>
      </c>
      <c r="E562" s="263" t="s">
        <v>21</v>
      </c>
      <c r="F562" s="264" t="s">
        <v>542</v>
      </c>
      <c r="G562" s="262"/>
      <c r="H562" s="265">
        <v>1.185</v>
      </c>
      <c r="I562" s="266"/>
      <c r="J562" s="262"/>
      <c r="K562" s="262"/>
      <c r="L562" s="267"/>
      <c r="M562" s="268"/>
      <c r="N562" s="269"/>
      <c r="O562" s="269"/>
      <c r="P562" s="269"/>
      <c r="Q562" s="269"/>
      <c r="R562" s="269"/>
      <c r="S562" s="269"/>
      <c r="T562" s="270"/>
      <c r="AT562" s="271" t="s">
        <v>178</v>
      </c>
      <c r="AU562" s="271" t="s">
        <v>80</v>
      </c>
      <c r="AV562" s="13" t="s">
        <v>80</v>
      </c>
      <c r="AW562" s="13" t="s">
        <v>35</v>
      </c>
      <c r="AX562" s="13" t="s">
        <v>71</v>
      </c>
      <c r="AY562" s="271" t="s">
        <v>158</v>
      </c>
    </row>
    <row r="563" spans="2:51" s="12" customFormat="1" ht="13.5">
      <c r="B563" s="251"/>
      <c r="C563" s="252"/>
      <c r="D563" s="248" t="s">
        <v>178</v>
      </c>
      <c r="E563" s="253" t="s">
        <v>21</v>
      </c>
      <c r="F563" s="254" t="s">
        <v>291</v>
      </c>
      <c r="G563" s="252"/>
      <c r="H563" s="253" t="s">
        <v>21</v>
      </c>
      <c r="I563" s="255"/>
      <c r="J563" s="252"/>
      <c r="K563" s="252"/>
      <c r="L563" s="256"/>
      <c r="M563" s="257"/>
      <c r="N563" s="258"/>
      <c r="O563" s="258"/>
      <c r="P563" s="258"/>
      <c r="Q563" s="258"/>
      <c r="R563" s="258"/>
      <c r="S563" s="258"/>
      <c r="T563" s="259"/>
      <c r="AT563" s="260" t="s">
        <v>178</v>
      </c>
      <c r="AU563" s="260" t="s">
        <v>80</v>
      </c>
      <c r="AV563" s="12" t="s">
        <v>78</v>
      </c>
      <c r="AW563" s="12" t="s">
        <v>35</v>
      </c>
      <c r="AX563" s="12" t="s">
        <v>71</v>
      </c>
      <c r="AY563" s="260" t="s">
        <v>158</v>
      </c>
    </row>
    <row r="564" spans="2:51" s="13" customFormat="1" ht="13.5">
      <c r="B564" s="261"/>
      <c r="C564" s="262"/>
      <c r="D564" s="248" t="s">
        <v>178</v>
      </c>
      <c r="E564" s="263" t="s">
        <v>21</v>
      </c>
      <c r="F564" s="264" t="s">
        <v>543</v>
      </c>
      <c r="G564" s="262"/>
      <c r="H564" s="265">
        <v>1.215</v>
      </c>
      <c r="I564" s="266"/>
      <c r="J564" s="262"/>
      <c r="K564" s="262"/>
      <c r="L564" s="267"/>
      <c r="M564" s="268"/>
      <c r="N564" s="269"/>
      <c r="O564" s="269"/>
      <c r="P564" s="269"/>
      <c r="Q564" s="269"/>
      <c r="R564" s="269"/>
      <c r="S564" s="269"/>
      <c r="T564" s="270"/>
      <c r="AT564" s="271" t="s">
        <v>178</v>
      </c>
      <c r="AU564" s="271" t="s">
        <v>80</v>
      </c>
      <c r="AV564" s="13" t="s">
        <v>80</v>
      </c>
      <c r="AW564" s="13" t="s">
        <v>35</v>
      </c>
      <c r="AX564" s="13" t="s">
        <v>71</v>
      </c>
      <c r="AY564" s="271" t="s">
        <v>158</v>
      </c>
    </row>
    <row r="565" spans="2:51" s="14" customFormat="1" ht="13.5">
      <c r="B565" s="272"/>
      <c r="C565" s="273"/>
      <c r="D565" s="248" t="s">
        <v>178</v>
      </c>
      <c r="E565" s="274" t="s">
        <v>21</v>
      </c>
      <c r="F565" s="275" t="s">
        <v>189</v>
      </c>
      <c r="G565" s="273"/>
      <c r="H565" s="276">
        <v>4.44</v>
      </c>
      <c r="I565" s="277"/>
      <c r="J565" s="273"/>
      <c r="K565" s="273"/>
      <c r="L565" s="278"/>
      <c r="M565" s="279"/>
      <c r="N565" s="280"/>
      <c r="O565" s="280"/>
      <c r="P565" s="280"/>
      <c r="Q565" s="280"/>
      <c r="R565" s="280"/>
      <c r="S565" s="280"/>
      <c r="T565" s="281"/>
      <c r="AT565" s="282" t="s">
        <v>178</v>
      </c>
      <c r="AU565" s="282" t="s">
        <v>80</v>
      </c>
      <c r="AV565" s="14" t="s">
        <v>166</v>
      </c>
      <c r="AW565" s="14" t="s">
        <v>35</v>
      </c>
      <c r="AX565" s="14" t="s">
        <v>78</v>
      </c>
      <c r="AY565" s="282" t="s">
        <v>158</v>
      </c>
    </row>
    <row r="566" spans="2:65" s="1" customFormat="1" ht="16.5" customHeight="1">
      <c r="B566" s="47"/>
      <c r="C566" s="236" t="s">
        <v>544</v>
      </c>
      <c r="D566" s="236" t="s">
        <v>161</v>
      </c>
      <c r="E566" s="237" t="s">
        <v>545</v>
      </c>
      <c r="F566" s="238" t="s">
        <v>546</v>
      </c>
      <c r="G566" s="239" t="s">
        <v>193</v>
      </c>
      <c r="H566" s="240">
        <v>14.8</v>
      </c>
      <c r="I566" s="241"/>
      <c r="J566" s="242">
        <f>ROUND(I566*H566,2)</f>
        <v>0</v>
      </c>
      <c r="K566" s="238" t="s">
        <v>547</v>
      </c>
      <c r="L566" s="73"/>
      <c r="M566" s="243" t="s">
        <v>21</v>
      </c>
      <c r="N566" s="244" t="s">
        <v>42</v>
      </c>
      <c r="O566" s="48"/>
      <c r="P566" s="245">
        <f>O566*H566</f>
        <v>0</v>
      </c>
      <c r="Q566" s="245">
        <v>0.00018</v>
      </c>
      <c r="R566" s="245">
        <f>Q566*H566</f>
        <v>0.002664</v>
      </c>
      <c r="S566" s="245">
        <v>0</v>
      </c>
      <c r="T566" s="246">
        <f>S566*H566</f>
        <v>0</v>
      </c>
      <c r="AR566" s="25" t="s">
        <v>341</v>
      </c>
      <c r="AT566" s="25" t="s">
        <v>161</v>
      </c>
      <c r="AU566" s="25" t="s">
        <v>80</v>
      </c>
      <c r="AY566" s="25" t="s">
        <v>158</v>
      </c>
      <c r="BE566" s="247">
        <f>IF(N566="základní",J566,0)</f>
        <v>0</v>
      </c>
      <c r="BF566" s="247">
        <f>IF(N566="snížená",J566,0)</f>
        <v>0</v>
      </c>
      <c r="BG566" s="247">
        <f>IF(N566="zákl. přenesená",J566,0)</f>
        <v>0</v>
      </c>
      <c r="BH566" s="247">
        <f>IF(N566="sníž. přenesená",J566,0)</f>
        <v>0</v>
      </c>
      <c r="BI566" s="247">
        <f>IF(N566="nulová",J566,0)</f>
        <v>0</v>
      </c>
      <c r="BJ566" s="25" t="s">
        <v>78</v>
      </c>
      <c r="BK566" s="247">
        <f>ROUND(I566*H566,2)</f>
        <v>0</v>
      </c>
      <c r="BL566" s="25" t="s">
        <v>341</v>
      </c>
      <c r="BM566" s="25" t="s">
        <v>548</v>
      </c>
    </row>
    <row r="567" spans="2:47" s="1" customFormat="1" ht="13.5">
      <c r="B567" s="47"/>
      <c r="C567" s="75"/>
      <c r="D567" s="248" t="s">
        <v>171</v>
      </c>
      <c r="E567" s="75"/>
      <c r="F567" s="249" t="s">
        <v>549</v>
      </c>
      <c r="G567" s="75"/>
      <c r="H567" s="75"/>
      <c r="I567" s="204"/>
      <c r="J567" s="75"/>
      <c r="K567" s="75"/>
      <c r="L567" s="73"/>
      <c r="M567" s="250"/>
      <c r="N567" s="48"/>
      <c r="O567" s="48"/>
      <c r="P567" s="48"/>
      <c r="Q567" s="48"/>
      <c r="R567" s="48"/>
      <c r="S567" s="48"/>
      <c r="T567" s="96"/>
      <c r="AT567" s="25" t="s">
        <v>171</v>
      </c>
      <c r="AU567" s="25" t="s">
        <v>80</v>
      </c>
    </row>
    <row r="568" spans="2:51" s="12" customFormat="1" ht="13.5">
      <c r="B568" s="251"/>
      <c r="C568" s="252"/>
      <c r="D568" s="248" t="s">
        <v>178</v>
      </c>
      <c r="E568" s="253" t="s">
        <v>21</v>
      </c>
      <c r="F568" s="254" t="s">
        <v>235</v>
      </c>
      <c r="G568" s="252"/>
      <c r="H568" s="253" t="s">
        <v>21</v>
      </c>
      <c r="I568" s="255"/>
      <c r="J568" s="252"/>
      <c r="K568" s="252"/>
      <c r="L568" s="256"/>
      <c r="M568" s="257"/>
      <c r="N568" s="258"/>
      <c r="O568" s="258"/>
      <c r="P568" s="258"/>
      <c r="Q568" s="258"/>
      <c r="R568" s="258"/>
      <c r="S568" s="258"/>
      <c r="T568" s="259"/>
      <c r="AT568" s="260" t="s">
        <v>178</v>
      </c>
      <c r="AU568" s="260" t="s">
        <v>80</v>
      </c>
      <c r="AV568" s="12" t="s">
        <v>78</v>
      </c>
      <c r="AW568" s="12" t="s">
        <v>35</v>
      </c>
      <c r="AX568" s="12" t="s">
        <v>71</v>
      </c>
      <c r="AY568" s="260" t="s">
        <v>158</v>
      </c>
    </row>
    <row r="569" spans="2:51" s="13" customFormat="1" ht="13.5">
      <c r="B569" s="261"/>
      <c r="C569" s="262"/>
      <c r="D569" s="248" t="s">
        <v>178</v>
      </c>
      <c r="E569" s="263" t="s">
        <v>21</v>
      </c>
      <c r="F569" s="264" t="s">
        <v>550</v>
      </c>
      <c r="G569" s="262"/>
      <c r="H569" s="265">
        <v>6.8</v>
      </c>
      <c r="I569" s="266"/>
      <c r="J569" s="262"/>
      <c r="K569" s="262"/>
      <c r="L569" s="267"/>
      <c r="M569" s="268"/>
      <c r="N569" s="269"/>
      <c r="O569" s="269"/>
      <c r="P569" s="269"/>
      <c r="Q569" s="269"/>
      <c r="R569" s="269"/>
      <c r="S569" s="269"/>
      <c r="T569" s="270"/>
      <c r="AT569" s="271" t="s">
        <v>178</v>
      </c>
      <c r="AU569" s="271" t="s">
        <v>80</v>
      </c>
      <c r="AV569" s="13" t="s">
        <v>80</v>
      </c>
      <c r="AW569" s="13" t="s">
        <v>35</v>
      </c>
      <c r="AX569" s="13" t="s">
        <v>71</v>
      </c>
      <c r="AY569" s="271" t="s">
        <v>158</v>
      </c>
    </row>
    <row r="570" spans="2:51" s="12" customFormat="1" ht="13.5">
      <c r="B570" s="251"/>
      <c r="C570" s="252"/>
      <c r="D570" s="248" t="s">
        <v>178</v>
      </c>
      <c r="E570" s="253" t="s">
        <v>21</v>
      </c>
      <c r="F570" s="254" t="s">
        <v>239</v>
      </c>
      <c r="G570" s="252"/>
      <c r="H570" s="253" t="s">
        <v>21</v>
      </c>
      <c r="I570" s="255"/>
      <c r="J570" s="252"/>
      <c r="K570" s="252"/>
      <c r="L570" s="256"/>
      <c r="M570" s="257"/>
      <c r="N570" s="258"/>
      <c r="O570" s="258"/>
      <c r="P570" s="258"/>
      <c r="Q570" s="258"/>
      <c r="R570" s="258"/>
      <c r="S570" s="258"/>
      <c r="T570" s="259"/>
      <c r="AT570" s="260" t="s">
        <v>178</v>
      </c>
      <c r="AU570" s="260" t="s">
        <v>80</v>
      </c>
      <c r="AV570" s="12" t="s">
        <v>78</v>
      </c>
      <c r="AW570" s="12" t="s">
        <v>35</v>
      </c>
      <c r="AX570" s="12" t="s">
        <v>71</v>
      </c>
      <c r="AY570" s="260" t="s">
        <v>158</v>
      </c>
    </row>
    <row r="571" spans="2:51" s="13" customFormat="1" ht="13.5">
      <c r="B571" s="261"/>
      <c r="C571" s="262"/>
      <c r="D571" s="248" t="s">
        <v>178</v>
      </c>
      <c r="E571" s="263" t="s">
        <v>21</v>
      </c>
      <c r="F571" s="264" t="s">
        <v>551</v>
      </c>
      <c r="G571" s="262"/>
      <c r="H571" s="265">
        <v>3.95</v>
      </c>
      <c r="I571" s="266"/>
      <c r="J571" s="262"/>
      <c r="K571" s="262"/>
      <c r="L571" s="267"/>
      <c r="M571" s="268"/>
      <c r="N571" s="269"/>
      <c r="O571" s="269"/>
      <c r="P571" s="269"/>
      <c r="Q571" s="269"/>
      <c r="R571" s="269"/>
      <c r="S571" s="269"/>
      <c r="T571" s="270"/>
      <c r="AT571" s="271" t="s">
        <v>178</v>
      </c>
      <c r="AU571" s="271" t="s">
        <v>80</v>
      </c>
      <c r="AV571" s="13" t="s">
        <v>80</v>
      </c>
      <c r="AW571" s="13" t="s">
        <v>35</v>
      </c>
      <c r="AX571" s="13" t="s">
        <v>71</v>
      </c>
      <c r="AY571" s="271" t="s">
        <v>158</v>
      </c>
    </row>
    <row r="572" spans="2:51" s="12" customFormat="1" ht="13.5">
      <c r="B572" s="251"/>
      <c r="C572" s="252"/>
      <c r="D572" s="248" t="s">
        <v>178</v>
      </c>
      <c r="E572" s="253" t="s">
        <v>21</v>
      </c>
      <c r="F572" s="254" t="s">
        <v>291</v>
      </c>
      <c r="G572" s="252"/>
      <c r="H572" s="253" t="s">
        <v>21</v>
      </c>
      <c r="I572" s="255"/>
      <c r="J572" s="252"/>
      <c r="K572" s="252"/>
      <c r="L572" s="256"/>
      <c r="M572" s="257"/>
      <c r="N572" s="258"/>
      <c r="O572" s="258"/>
      <c r="P572" s="258"/>
      <c r="Q572" s="258"/>
      <c r="R572" s="258"/>
      <c r="S572" s="258"/>
      <c r="T572" s="259"/>
      <c r="AT572" s="260" t="s">
        <v>178</v>
      </c>
      <c r="AU572" s="260" t="s">
        <v>80</v>
      </c>
      <c r="AV572" s="12" t="s">
        <v>78</v>
      </c>
      <c r="AW572" s="12" t="s">
        <v>35</v>
      </c>
      <c r="AX572" s="12" t="s">
        <v>71</v>
      </c>
      <c r="AY572" s="260" t="s">
        <v>158</v>
      </c>
    </row>
    <row r="573" spans="2:51" s="13" customFormat="1" ht="13.5">
      <c r="B573" s="261"/>
      <c r="C573" s="262"/>
      <c r="D573" s="248" t="s">
        <v>178</v>
      </c>
      <c r="E573" s="263" t="s">
        <v>21</v>
      </c>
      <c r="F573" s="264" t="s">
        <v>552</v>
      </c>
      <c r="G573" s="262"/>
      <c r="H573" s="265">
        <v>4.05</v>
      </c>
      <c r="I573" s="266"/>
      <c r="J573" s="262"/>
      <c r="K573" s="262"/>
      <c r="L573" s="267"/>
      <c r="M573" s="268"/>
      <c r="N573" s="269"/>
      <c r="O573" s="269"/>
      <c r="P573" s="269"/>
      <c r="Q573" s="269"/>
      <c r="R573" s="269"/>
      <c r="S573" s="269"/>
      <c r="T573" s="270"/>
      <c r="AT573" s="271" t="s">
        <v>178</v>
      </c>
      <c r="AU573" s="271" t="s">
        <v>80</v>
      </c>
      <c r="AV573" s="13" t="s">
        <v>80</v>
      </c>
      <c r="AW573" s="13" t="s">
        <v>35</v>
      </c>
      <c r="AX573" s="13" t="s">
        <v>71</v>
      </c>
      <c r="AY573" s="271" t="s">
        <v>158</v>
      </c>
    </row>
    <row r="574" spans="2:51" s="14" customFormat="1" ht="13.5">
      <c r="B574" s="272"/>
      <c r="C574" s="273"/>
      <c r="D574" s="248" t="s">
        <v>178</v>
      </c>
      <c r="E574" s="274" t="s">
        <v>21</v>
      </c>
      <c r="F574" s="275" t="s">
        <v>189</v>
      </c>
      <c r="G574" s="273"/>
      <c r="H574" s="276">
        <v>14.8</v>
      </c>
      <c r="I574" s="277"/>
      <c r="J574" s="273"/>
      <c r="K574" s="273"/>
      <c r="L574" s="278"/>
      <c r="M574" s="279"/>
      <c r="N574" s="280"/>
      <c r="O574" s="280"/>
      <c r="P574" s="280"/>
      <c r="Q574" s="280"/>
      <c r="R574" s="280"/>
      <c r="S574" s="280"/>
      <c r="T574" s="281"/>
      <c r="AT574" s="282" t="s">
        <v>178</v>
      </c>
      <c r="AU574" s="282" t="s">
        <v>80</v>
      </c>
      <c r="AV574" s="14" t="s">
        <v>166</v>
      </c>
      <c r="AW574" s="14" t="s">
        <v>35</v>
      </c>
      <c r="AX574" s="14" t="s">
        <v>78</v>
      </c>
      <c r="AY574" s="282" t="s">
        <v>158</v>
      </c>
    </row>
    <row r="575" spans="2:65" s="1" customFormat="1" ht="16.5" customHeight="1">
      <c r="B575" s="47"/>
      <c r="C575" s="294" t="s">
        <v>553</v>
      </c>
      <c r="D575" s="294" t="s">
        <v>362</v>
      </c>
      <c r="E575" s="295" t="s">
        <v>554</v>
      </c>
      <c r="F575" s="296" t="s">
        <v>555</v>
      </c>
      <c r="G575" s="297" t="s">
        <v>193</v>
      </c>
      <c r="H575" s="298">
        <v>16.28</v>
      </c>
      <c r="I575" s="299"/>
      <c r="J575" s="300">
        <f>ROUND(I575*H575,2)</f>
        <v>0</v>
      </c>
      <c r="K575" s="296" t="s">
        <v>21</v>
      </c>
      <c r="L575" s="301"/>
      <c r="M575" s="302" t="s">
        <v>21</v>
      </c>
      <c r="N575" s="303" t="s">
        <v>42</v>
      </c>
      <c r="O575" s="48"/>
      <c r="P575" s="245">
        <f>O575*H575</f>
        <v>0</v>
      </c>
      <c r="Q575" s="245">
        <v>0.00012</v>
      </c>
      <c r="R575" s="245">
        <f>Q575*H575</f>
        <v>0.0019536</v>
      </c>
      <c r="S575" s="245">
        <v>0</v>
      </c>
      <c r="T575" s="246">
        <f>S575*H575</f>
        <v>0</v>
      </c>
      <c r="AR575" s="25" t="s">
        <v>452</v>
      </c>
      <c r="AT575" s="25" t="s">
        <v>362</v>
      </c>
      <c r="AU575" s="25" t="s">
        <v>80</v>
      </c>
      <c r="AY575" s="25" t="s">
        <v>158</v>
      </c>
      <c r="BE575" s="247">
        <f>IF(N575="základní",J575,0)</f>
        <v>0</v>
      </c>
      <c r="BF575" s="247">
        <f>IF(N575="snížená",J575,0)</f>
        <v>0</v>
      </c>
      <c r="BG575" s="247">
        <f>IF(N575="zákl. přenesená",J575,0)</f>
        <v>0</v>
      </c>
      <c r="BH575" s="247">
        <f>IF(N575="sníž. přenesená",J575,0)</f>
        <v>0</v>
      </c>
      <c r="BI575" s="247">
        <f>IF(N575="nulová",J575,0)</f>
        <v>0</v>
      </c>
      <c r="BJ575" s="25" t="s">
        <v>78</v>
      </c>
      <c r="BK575" s="247">
        <f>ROUND(I575*H575,2)</f>
        <v>0</v>
      </c>
      <c r="BL575" s="25" t="s">
        <v>341</v>
      </c>
      <c r="BM575" s="25" t="s">
        <v>556</v>
      </c>
    </row>
    <row r="576" spans="2:51" s="13" customFormat="1" ht="13.5">
      <c r="B576" s="261"/>
      <c r="C576" s="262"/>
      <c r="D576" s="248" t="s">
        <v>178</v>
      </c>
      <c r="E576" s="262"/>
      <c r="F576" s="264" t="s">
        <v>557</v>
      </c>
      <c r="G576" s="262"/>
      <c r="H576" s="265">
        <v>16.28</v>
      </c>
      <c r="I576" s="266"/>
      <c r="J576" s="262"/>
      <c r="K576" s="262"/>
      <c r="L576" s="267"/>
      <c r="M576" s="268"/>
      <c r="N576" s="269"/>
      <c r="O576" s="269"/>
      <c r="P576" s="269"/>
      <c r="Q576" s="269"/>
      <c r="R576" s="269"/>
      <c r="S576" s="269"/>
      <c r="T576" s="270"/>
      <c r="AT576" s="271" t="s">
        <v>178</v>
      </c>
      <c r="AU576" s="271" t="s">
        <v>80</v>
      </c>
      <c r="AV576" s="13" t="s">
        <v>80</v>
      </c>
      <c r="AW576" s="13" t="s">
        <v>6</v>
      </c>
      <c r="AX576" s="13" t="s">
        <v>78</v>
      </c>
      <c r="AY576" s="271" t="s">
        <v>158</v>
      </c>
    </row>
    <row r="577" spans="2:65" s="1" customFormat="1" ht="25.5" customHeight="1">
      <c r="B577" s="47"/>
      <c r="C577" s="236" t="s">
        <v>558</v>
      </c>
      <c r="D577" s="236" t="s">
        <v>161</v>
      </c>
      <c r="E577" s="237" t="s">
        <v>559</v>
      </c>
      <c r="F577" s="238" t="s">
        <v>560</v>
      </c>
      <c r="G577" s="239" t="s">
        <v>561</v>
      </c>
      <c r="H577" s="304"/>
      <c r="I577" s="241"/>
      <c r="J577" s="242">
        <f>ROUND(I577*H577,2)</f>
        <v>0</v>
      </c>
      <c r="K577" s="238" t="s">
        <v>165</v>
      </c>
      <c r="L577" s="73"/>
      <c r="M577" s="243" t="s">
        <v>21</v>
      </c>
      <c r="N577" s="244" t="s">
        <v>42</v>
      </c>
      <c r="O577" s="48"/>
      <c r="P577" s="245">
        <f>O577*H577</f>
        <v>0</v>
      </c>
      <c r="Q577" s="245">
        <v>0</v>
      </c>
      <c r="R577" s="245">
        <f>Q577*H577</f>
        <v>0</v>
      </c>
      <c r="S577" s="245">
        <v>0</v>
      </c>
      <c r="T577" s="246">
        <f>S577*H577</f>
        <v>0</v>
      </c>
      <c r="AR577" s="25" t="s">
        <v>341</v>
      </c>
      <c r="AT577" s="25" t="s">
        <v>161</v>
      </c>
      <c r="AU577" s="25" t="s">
        <v>80</v>
      </c>
      <c r="AY577" s="25" t="s">
        <v>158</v>
      </c>
      <c r="BE577" s="247">
        <f>IF(N577="základní",J577,0)</f>
        <v>0</v>
      </c>
      <c r="BF577" s="247">
        <f>IF(N577="snížená",J577,0)</f>
        <v>0</v>
      </c>
      <c r="BG577" s="247">
        <f>IF(N577="zákl. přenesená",J577,0)</f>
        <v>0</v>
      </c>
      <c r="BH577" s="247">
        <f>IF(N577="sníž. přenesená",J577,0)</f>
        <v>0</v>
      </c>
      <c r="BI577" s="247">
        <f>IF(N577="nulová",J577,0)</f>
        <v>0</v>
      </c>
      <c r="BJ577" s="25" t="s">
        <v>78</v>
      </c>
      <c r="BK577" s="247">
        <f>ROUND(I577*H577,2)</f>
        <v>0</v>
      </c>
      <c r="BL577" s="25" t="s">
        <v>341</v>
      </c>
      <c r="BM577" s="25" t="s">
        <v>562</v>
      </c>
    </row>
    <row r="578" spans="2:47" s="1" customFormat="1" ht="13.5">
      <c r="B578" s="47"/>
      <c r="C578" s="75"/>
      <c r="D578" s="248" t="s">
        <v>171</v>
      </c>
      <c r="E578" s="75"/>
      <c r="F578" s="249" t="s">
        <v>563</v>
      </c>
      <c r="G578" s="75"/>
      <c r="H578" s="75"/>
      <c r="I578" s="204"/>
      <c r="J578" s="75"/>
      <c r="K578" s="75"/>
      <c r="L578" s="73"/>
      <c r="M578" s="250"/>
      <c r="N578" s="48"/>
      <c r="O578" s="48"/>
      <c r="P578" s="48"/>
      <c r="Q578" s="48"/>
      <c r="R578" s="48"/>
      <c r="S578" s="48"/>
      <c r="T578" s="96"/>
      <c r="AT578" s="25" t="s">
        <v>171</v>
      </c>
      <c r="AU578" s="25" t="s">
        <v>80</v>
      </c>
    </row>
    <row r="579" spans="2:65" s="1" customFormat="1" ht="16.5" customHeight="1">
      <c r="B579" s="47"/>
      <c r="C579" s="236" t="s">
        <v>564</v>
      </c>
      <c r="D579" s="236" t="s">
        <v>161</v>
      </c>
      <c r="E579" s="237" t="s">
        <v>565</v>
      </c>
      <c r="F579" s="238" t="s">
        <v>566</v>
      </c>
      <c r="G579" s="239" t="s">
        <v>561</v>
      </c>
      <c r="H579" s="304"/>
      <c r="I579" s="241"/>
      <c r="J579" s="242">
        <f>ROUND(I579*H579,2)</f>
        <v>0</v>
      </c>
      <c r="K579" s="238" t="s">
        <v>165</v>
      </c>
      <c r="L579" s="73"/>
      <c r="M579" s="243" t="s">
        <v>21</v>
      </c>
      <c r="N579" s="244" t="s">
        <v>42</v>
      </c>
      <c r="O579" s="48"/>
      <c r="P579" s="245">
        <f>O579*H579</f>
        <v>0</v>
      </c>
      <c r="Q579" s="245">
        <v>0</v>
      </c>
      <c r="R579" s="245">
        <f>Q579*H579</f>
        <v>0</v>
      </c>
      <c r="S579" s="245">
        <v>0</v>
      </c>
      <c r="T579" s="246">
        <f>S579*H579</f>
        <v>0</v>
      </c>
      <c r="AR579" s="25" t="s">
        <v>341</v>
      </c>
      <c r="AT579" s="25" t="s">
        <v>161</v>
      </c>
      <c r="AU579" s="25" t="s">
        <v>80</v>
      </c>
      <c r="AY579" s="25" t="s">
        <v>158</v>
      </c>
      <c r="BE579" s="247">
        <f>IF(N579="základní",J579,0)</f>
        <v>0</v>
      </c>
      <c r="BF579" s="247">
        <f>IF(N579="snížená",J579,0)</f>
        <v>0</v>
      </c>
      <c r="BG579" s="247">
        <f>IF(N579="zákl. přenesená",J579,0)</f>
        <v>0</v>
      </c>
      <c r="BH579" s="247">
        <f>IF(N579="sníž. přenesená",J579,0)</f>
        <v>0</v>
      </c>
      <c r="BI579" s="247">
        <f>IF(N579="nulová",J579,0)</f>
        <v>0</v>
      </c>
      <c r="BJ579" s="25" t="s">
        <v>78</v>
      </c>
      <c r="BK579" s="247">
        <f>ROUND(I579*H579,2)</f>
        <v>0</v>
      </c>
      <c r="BL579" s="25" t="s">
        <v>341</v>
      </c>
      <c r="BM579" s="25" t="s">
        <v>567</v>
      </c>
    </row>
    <row r="580" spans="2:47" s="1" customFormat="1" ht="13.5">
      <c r="B580" s="47"/>
      <c r="C580" s="75"/>
      <c r="D580" s="248" t="s">
        <v>171</v>
      </c>
      <c r="E580" s="75"/>
      <c r="F580" s="249" t="s">
        <v>563</v>
      </c>
      <c r="G580" s="75"/>
      <c r="H580" s="75"/>
      <c r="I580" s="204"/>
      <c r="J580" s="75"/>
      <c r="K580" s="75"/>
      <c r="L580" s="73"/>
      <c r="M580" s="250"/>
      <c r="N580" s="48"/>
      <c r="O580" s="48"/>
      <c r="P580" s="48"/>
      <c r="Q580" s="48"/>
      <c r="R580" s="48"/>
      <c r="S580" s="48"/>
      <c r="T580" s="96"/>
      <c r="AT580" s="25" t="s">
        <v>171</v>
      </c>
      <c r="AU580" s="25" t="s">
        <v>80</v>
      </c>
    </row>
    <row r="581" spans="2:63" s="11" customFormat="1" ht="29.85" customHeight="1">
      <c r="B581" s="220"/>
      <c r="C581" s="221"/>
      <c r="D581" s="222" t="s">
        <v>70</v>
      </c>
      <c r="E581" s="234" t="s">
        <v>568</v>
      </c>
      <c r="F581" s="234" t="s">
        <v>569</v>
      </c>
      <c r="G581" s="221"/>
      <c r="H581" s="221"/>
      <c r="I581" s="224"/>
      <c r="J581" s="235">
        <f>BK581</f>
        <v>0</v>
      </c>
      <c r="K581" s="221"/>
      <c r="L581" s="226"/>
      <c r="M581" s="227"/>
      <c r="N581" s="228"/>
      <c r="O581" s="228"/>
      <c r="P581" s="229">
        <f>SUM(P582:P627)</f>
        <v>0</v>
      </c>
      <c r="Q581" s="228"/>
      <c r="R581" s="229">
        <f>SUM(R582:R627)</f>
        <v>0.21479550000000003</v>
      </c>
      <c r="S581" s="228"/>
      <c r="T581" s="230">
        <f>SUM(T582:T627)</f>
        <v>0.4132410000000001</v>
      </c>
      <c r="AR581" s="231" t="s">
        <v>80</v>
      </c>
      <c r="AT581" s="232" t="s">
        <v>70</v>
      </c>
      <c r="AU581" s="232" t="s">
        <v>78</v>
      </c>
      <c r="AY581" s="231" t="s">
        <v>158</v>
      </c>
      <c r="BK581" s="233">
        <f>SUM(BK582:BK627)</f>
        <v>0</v>
      </c>
    </row>
    <row r="582" spans="2:65" s="1" customFormat="1" ht="25.5" customHeight="1">
      <c r="B582" s="47"/>
      <c r="C582" s="236" t="s">
        <v>570</v>
      </c>
      <c r="D582" s="236" t="s">
        <v>161</v>
      </c>
      <c r="E582" s="237" t="s">
        <v>571</v>
      </c>
      <c r="F582" s="238" t="s">
        <v>572</v>
      </c>
      <c r="G582" s="239" t="s">
        <v>184</v>
      </c>
      <c r="H582" s="240">
        <v>3.996</v>
      </c>
      <c r="I582" s="241"/>
      <c r="J582" s="242">
        <f>ROUND(I582*H582,2)</f>
        <v>0</v>
      </c>
      <c r="K582" s="238" t="s">
        <v>165</v>
      </c>
      <c r="L582" s="73"/>
      <c r="M582" s="243" t="s">
        <v>21</v>
      </c>
      <c r="N582" s="244" t="s">
        <v>42</v>
      </c>
      <c r="O582" s="48"/>
      <c r="P582" s="245">
        <f>O582*H582</f>
        <v>0</v>
      </c>
      <c r="Q582" s="245">
        <v>0.0275</v>
      </c>
      <c r="R582" s="245">
        <f>Q582*H582</f>
        <v>0.10989</v>
      </c>
      <c r="S582" s="245">
        <v>0</v>
      </c>
      <c r="T582" s="246">
        <f>S582*H582</f>
        <v>0</v>
      </c>
      <c r="AR582" s="25" t="s">
        <v>341</v>
      </c>
      <c r="AT582" s="25" t="s">
        <v>161</v>
      </c>
      <c r="AU582" s="25" t="s">
        <v>80</v>
      </c>
      <c r="AY582" s="25" t="s">
        <v>158</v>
      </c>
      <c r="BE582" s="247">
        <f>IF(N582="základní",J582,0)</f>
        <v>0</v>
      </c>
      <c r="BF582" s="247">
        <f>IF(N582="snížená",J582,0)</f>
        <v>0</v>
      </c>
      <c r="BG582" s="247">
        <f>IF(N582="zákl. přenesená",J582,0)</f>
        <v>0</v>
      </c>
      <c r="BH582" s="247">
        <f>IF(N582="sníž. přenesená",J582,0)</f>
        <v>0</v>
      </c>
      <c r="BI582" s="247">
        <f>IF(N582="nulová",J582,0)</f>
        <v>0</v>
      </c>
      <c r="BJ582" s="25" t="s">
        <v>78</v>
      </c>
      <c r="BK582" s="247">
        <f>ROUND(I582*H582,2)</f>
        <v>0</v>
      </c>
      <c r="BL582" s="25" t="s">
        <v>341</v>
      </c>
      <c r="BM582" s="25" t="s">
        <v>573</v>
      </c>
    </row>
    <row r="583" spans="2:47" s="1" customFormat="1" ht="13.5">
      <c r="B583" s="47"/>
      <c r="C583" s="75"/>
      <c r="D583" s="248" t="s">
        <v>171</v>
      </c>
      <c r="E583" s="75"/>
      <c r="F583" s="249" t="s">
        <v>574</v>
      </c>
      <c r="G583" s="75"/>
      <c r="H583" s="75"/>
      <c r="I583" s="204"/>
      <c r="J583" s="75"/>
      <c r="K583" s="75"/>
      <c r="L583" s="73"/>
      <c r="M583" s="250"/>
      <c r="N583" s="48"/>
      <c r="O583" s="48"/>
      <c r="P583" s="48"/>
      <c r="Q583" s="48"/>
      <c r="R583" s="48"/>
      <c r="S583" s="48"/>
      <c r="T583" s="96"/>
      <c r="AT583" s="25" t="s">
        <v>171</v>
      </c>
      <c r="AU583" s="25" t="s">
        <v>80</v>
      </c>
    </row>
    <row r="584" spans="2:51" s="12" customFormat="1" ht="13.5">
      <c r="B584" s="251"/>
      <c r="C584" s="252"/>
      <c r="D584" s="248" t="s">
        <v>178</v>
      </c>
      <c r="E584" s="253" t="s">
        <v>21</v>
      </c>
      <c r="F584" s="254" t="s">
        <v>239</v>
      </c>
      <c r="G584" s="252"/>
      <c r="H584" s="253" t="s">
        <v>21</v>
      </c>
      <c r="I584" s="255"/>
      <c r="J584" s="252"/>
      <c r="K584" s="252"/>
      <c r="L584" s="256"/>
      <c r="M584" s="257"/>
      <c r="N584" s="258"/>
      <c r="O584" s="258"/>
      <c r="P584" s="258"/>
      <c r="Q584" s="258"/>
      <c r="R584" s="258"/>
      <c r="S584" s="258"/>
      <c r="T584" s="259"/>
      <c r="AT584" s="260" t="s">
        <v>178</v>
      </c>
      <c r="AU584" s="260" t="s">
        <v>80</v>
      </c>
      <c r="AV584" s="12" t="s">
        <v>78</v>
      </c>
      <c r="AW584" s="12" t="s">
        <v>35</v>
      </c>
      <c r="AX584" s="12" t="s">
        <v>71</v>
      </c>
      <c r="AY584" s="260" t="s">
        <v>158</v>
      </c>
    </row>
    <row r="585" spans="2:51" s="13" customFormat="1" ht="13.5">
      <c r="B585" s="261"/>
      <c r="C585" s="262"/>
      <c r="D585" s="248" t="s">
        <v>178</v>
      </c>
      <c r="E585" s="263" t="s">
        <v>21</v>
      </c>
      <c r="F585" s="264" t="s">
        <v>575</v>
      </c>
      <c r="G585" s="262"/>
      <c r="H585" s="265">
        <v>3.996</v>
      </c>
      <c r="I585" s="266"/>
      <c r="J585" s="262"/>
      <c r="K585" s="262"/>
      <c r="L585" s="267"/>
      <c r="M585" s="268"/>
      <c r="N585" s="269"/>
      <c r="O585" s="269"/>
      <c r="P585" s="269"/>
      <c r="Q585" s="269"/>
      <c r="R585" s="269"/>
      <c r="S585" s="269"/>
      <c r="T585" s="270"/>
      <c r="AT585" s="271" t="s">
        <v>178</v>
      </c>
      <c r="AU585" s="271" t="s">
        <v>80</v>
      </c>
      <c r="AV585" s="13" t="s">
        <v>80</v>
      </c>
      <c r="AW585" s="13" t="s">
        <v>35</v>
      </c>
      <c r="AX585" s="13" t="s">
        <v>78</v>
      </c>
      <c r="AY585" s="271" t="s">
        <v>158</v>
      </c>
    </row>
    <row r="586" spans="2:65" s="1" customFormat="1" ht="16.5" customHeight="1">
      <c r="B586" s="47"/>
      <c r="C586" s="236" t="s">
        <v>576</v>
      </c>
      <c r="D586" s="236" t="s">
        <v>161</v>
      </c>
      <c r="E586" s="237" t="s">
        <v>577</v>
      </c>
      <c r="F586" s="238" t="s">
        <v>578</v>
      </c>
      <c r="G586" s="239" t="s">
        <v>184</v>
      </c>
      <c r="H586" s="240">
        <v>3.996</v>
      </c>
      <c r="I586" s="241"/>
      <c r="J586" s="242">
        <f>ROUND(I586*H586,2)</f>
        <v>0</v>
      </c>
      <c r="K586" s="238" t="s">
        <v>165</v>
      </c>
      <c r="L586" s="73"/>
      <c r="M586" s="243" t="s">
        <v>21</v>
      </c>
      <c r="N586" s="244" t="s">
        <v>42</v>
      </c>
      <c r="O586" s="48"/>
      <c r="P586" s="245">
        <f>O586*H586</f>
        <v>0</v>
      </c>
      <c r="Q586" s="245">
        <v>0.0002</v>
      </c>
      <c r="R586" s="245">
        <f>Q586*H586</f>
        <v>0.0007992</v>
      </c>
      <c r="S586" s="245">
        <v>0</v>
      </c>
      <c r="T586" s="246">
        <f>S586*H586</f>
        <v>0</v>
      </c>
      <c r="AR586" s="25" t="s">
        <v>341</v>
      </c>
      <c r="AT586" s="25" t="s">
        <v>161</v>
      </c>
      <c r="AU586" s="25" t="s">
        <v>80</v>
      </c>
      <c r="AY586" s="25" t="s">
        <v>158</v>
      </c>
      <c r="BE586" s="247">
        <f>IF(N586="základní",J586,0)</f>
        <v>0</v>
      </c>
      <c r="BF586" s="247">
        <f>IF(N586="snížená",J586,0)</f>
        <v>0</v>
      </c>
      <c r="BG586" s="247">
        <f>IF(N586="zákl. přenesená",J586,0)</f>
        <v>0</v>
      </c>
      <c r="BH586" s="247">
        <f>IF(N586="sníž. přenesená",J586,0)</f>
        <v>0</v>
      </c>
      <c r="BI586" s="247">
        <f>IF(N586="nulová",J586,0)</f>
        <v>0</v>
      </c>
      <c r="BJ586" s="25" t="s">
        <v>78</v>
      </c>
      <c r="BK586" s="247">
        <f>ROUND(I586*H586,2)</f>
        <v>0</v>
      </c>
      <c r="BL586" s="25" t="s">
        <v>341</v>
      </c>
      <c r="BM586" s="25" t="s">
        <v>579</v>
      </c>
    </row>
    <row r="587" spans="2:47" s="1" customFormat="1" ht="13.5">
      <c r="B587" s="47"/>
      <c r="C587" s="75"/>
      <c r="D587" s="248" t="s">
        <v>171</v>
      </c>
      <c r="E587" s="75"/>
      <c r="F587" s="249" t="s">
        <v>574</v>
      </c>
      <c r="G587" s="75"/>
      <c r="H587" s="75"/>
      <c r="I587" s="204"/>
      <c r="J587" s="75"/>
      <c r="K587" s="75"/>
      <c r="L587" s="73"/>
      <c r="M587" s="250"/>
      <c r="N587" s="48"/>
      <c r="O587" s="48"/>
      <c r="P587" s="48"/>
      <c r="Q587" s="48"/>
      <c r="R587" s="48"/>
      <c r="S587" s="48"/>
      <c r="T587" s="96"/>
      <c r="AT587" s="25" t="s">
        <v>171</v>
      </c>
      <c r="AU587" s="25" t="s">
        <v>80</v>
      </c>
    </row>
    <row r="588" spans="2:65" s="1" customFormat="1" ht="16.5" customHeight="1">
      <c r="B588" s="47"/>
      <c r="C588" s="236" t="s">
        <v>580</v>
      </c>
      <c r="D588" s="236" t="s">
        <v>161</v>
      </c>
      <c r="E588" s="237" t="s">
        <v>581</v>
      </c>
      <c r="F588" s="238" t="s">
        <v>582</v>
      </c>
      <c r="G588" s="239" t="s">
        <v>184</v>
      </c>
      <c r="H588" s="240">
        <v>3.996</v>
      </c>
      <c r="I588" s="241"/>
      <c r="J588" s="242">
        <f>ROUND(I588*H588,2)</f>
        <v>0</v>
      </c>
      <c r="K588" s="238" t="s">
        <v>165</v>
      </c>
      <c r="L588" s="73"/>
      <c r="M588" s="243" t="s">
        <v>21</v>
      </c>
      <c r="N588" s="244" t="s">
        <v>42</v>
      </c>
      <c r="O588" s="48"/>
      <c r="P588" s="245">
        <f>O588*H588</f>
        <v>0</v>
      </c>
      <c r="Q588" s="245">
        <v>0</v>
      </c>
      <c r="R588" s="245">
        <f>Q588*H588</f>
        <v>0</v>
      </c>
      <c r="S588" s="245">
        <v>0</v>
      </c>
      <c r="T588" s="246">
        <f>S588*H588</f>
        <v>0</v>
      </c>
      <c r="AR588" s="25" t="s">
        <v>341</v>
      </c>
      <c r="AT588" s="25" t="s">
        <v>161</v>
      </c>
      <c r="AU588" s="25" t="s">
        <v>80</v>
      </c>
      <c r="AY588" s="25" t="s">
        <v>158</v>
      </c>
      <c r="BE588" s="247">
        <f>IF(N588="základní",J588,0)</f>
        <v>0</v>
      </c>
      <c r="BF588" s="247">
        <f>IF(N588="snížená",J588,0)</f>
        <v>0</v>
      </c>
      <c r="BG588" s="247">
        <f>IF(N588="zákl. přenesená",J588,0)</f>
        <v>0</v>
      </c>
      <c r="BH588" s="247">
        <f>IF(N588="sníž. přenesená",J588,0)</f>
        <v>0</v>
      </c>
      <c r="BI588" s="247">
        <f>IF(N588="nulová",J588,0)</f>
        <v>0</v>
      </c>
      <c r="BJ588" s="25" t="s">
        <v>78</v>
      </c>
      <c r="BK588" s="247">
        <f>ROUND(I588*H588,2)</f>
        <v>0</v>
      </c>
      <c r="BL588" s="25" t="s">
        <v>341</v>
      </c>
      <c r="BM588" s="25" t="s">
        <v>583</v>
      </c>
    </row>
    <row r="589" spans="2:47" s="1" customFormat="1" ht="13.5">
      <c r="B589" s="47"/>
      <c r="C589" s="75"/>
      <c r="D589" s="248" t="s">
        <v>171</v>
      </c>
      <c r="E589" s="75"/>
      <c r="F589" s="249" t="s">
        <v>574</v>
      </c>
      <c r="G589" s="75"/>
      <c r="H589" s="75"/>
      <c r="I589" s="204"/>
      <c r="J589" s="75"/>
      <c r="K589" s="75"/>
      <c r="L589" s="73"/>
      <c r="M589" s="250"/>
      <c r="N589" s="48"/>
      <c r="O589" s="48"/>
      <c r="P589" s="48"/>
      <c r="Q589" s="48"/>
      <c r="R589" s="48"/>
      <c r="S589" s="48"/>
      <c r="T589" s="96"/>
      <c r="AT589" s="25" t="s">
        <v>171</v>
      </c>
      <c r="AU589" s="25" t="s">
        <v>80</v>
      </c>
    </row>
    <row r="590" spans="2:65" s="1" customFormat="1" ht="25.5" customHeight="1">
      <c r="B590" s="47"/>
      <c r="C590" s="236" t="s">
        <v>584</v>
      </c>
      <c r="D590" s="236" t="s">
        <v>161</v>
      </c>
      <c r="E590" s="237" t="s">
        <v>585</v>
      </c>
      <c r="F590" s="238" t="s">
        <v>586</v>
      </c>
      <c r="G590" s="239" t="s">
        <v>184</v>
      </c>
      <c r="H590" s="240">
        <v>2.34</v>
      </c>
      <c r="I590" s="241"/>
      <c r="J590" s="242">
        <f>ROUND(I590*H590,2)</f>
        <v>0</v>
      </c>
      <c r="K590" s="238" t="s">
        <v>21</v>
      </c>
      <c r="L590" s="73"/>
      <c r="M590" s="243" t="s">
        <v>21</v>
      </c>
      <c r="N590" s="244" t="s">
        <v>42</v>
      </c>
      <c r="O590" s="48"/>
      <c r="P590" s="245">
        <f>O590*H590</f>
        <v>0</v>
      </c>
      <c r="Q590" s="245">
        <v>0.01574</v>
      </c>
      <c r="R590" s="245">
        <f>Q590*H590</f>
        <v>0.0368316</v>
      </c>
      <c r="S590" s="245">
        <v>0</v>
      </c>
      <c r="T590" s="246">
        <f>S590*H590</f>
        <v>0</v>
      </c>
      <c r="AR590" s="25" t="s">
        <v>341</v>
      </c>
      <c r="AT590" s="25" t="s">
        <v>161</v>
      </c>
      <c r="AU590" s="25" t="s">
        <v>80</v>
      </c>
      <c r="AY590" s="25" t="s">
        <v>158</v>
      </c>
      <c r="BE590" s="247">
        <f>IF(N590="základní",J590,0)</f>
        <v>0</v>
      </c>
      <c r="BF590" s="247">
        <f>IF(N590="snížená",J590,0)</f>
        <v>0</v>
      </c>
      <c r="BG590" s="247">
        <f>IF(N590="zákl. přenesená",J590,0)</f>
        <v>0</v>
      </c>
      <c r="BH590" s="247">
        <f>IF(N590="sníž. přenesená",J590,0)</f>
        <v>0</v>
      </c>
      <c r="BI590" s="247">
        <f>IF(N590="nulová",J590,0)</f>
        <v>0</v>
      </c>
      <c r="BJ590" s="25" t="s">
        <v>78</v>
      </c>
      <c r="BK590" s="247">
        <f>ROUND(I590*H590,2)</f>
        <v>0</v>
      </c>
      <c r="BL590" s="25" t="s">
        <v>341</v>
      </c>
      <c r="BM590" s="25" t="s">
        <v>587</v>
      </c>
    </row>
    <row r="591" spans="2:47" s="1" customFormat="1" ht="13.5">
      <c r="B591" s="47"/>
      <c r="C591" s="75"/>
      <c r="D591" s="248" t="s">
        <v>171</v>
      </c>
      <c r="E591" s="75"/>
      <c r="F591" s="249" t="s">
        <v>588</v>
      </c>
      <c r="G591" s="75"/>
      <c r="H591" s="75"/>
      <c r="I591" s="204"/>
      <c r="J591" s="75"/>
      <c r="K591" s="75"/>
      <c r="L591" s="73"/>
      <c r="M591" s="250"/>
      <c r="N591" s="48"/>
      <c r="O591" s="48"/>
      <c r="P591" s="48"/>
      <c r="Q591" s="48"/>
      <c r="R591" s="48"/>
      <c r="S591" s="48"/>
      <c r="T591" s="96"/>
      <c r="AT591" s="25" t="s">
        <v>171</v>
      </c>
      <c r="AU591" s="25" t="s">
        <v>80</v>
      </c>
    </row>
    <row r="592" spans="2:51" s="13" customFormat="1" ht="13.5">
      <c r="B592" s="261"/>
      <c r="C592" s="262"/>
      <c r="D592" s="248" t="s">
        <v>178</v>
      </c>
      <c r="E592" s="263" t="s">
        <v>21</v>
      </c>
      <c r="F592" s="264" t="s">
        <v>589</v>
      </c>
      <c r="G592" s="262"/>
      <c r="H592" s="265">
        <v>2.34</v>
      </c>
      <c r="I592" s="266"/>
      <c r="J592" s="262"/>
      <c r="K592" s="262"/>
      <c r="L592" s="267"/>
      <c r="M592" s="268"/>
      <c r="N592" s="269"/>
      <c r="O592" s="269"/>
      <c r="P592" s="269"/>
      <c r="Q592" s="269"/>
      <c r="R592" s="269"/>
      <c r="S592" s="269"/>
      <c r="T592" s="270"/>
      <c r="AT592" s="271" t="s">
        <v>178</v>
      </c>
      <c r="AU592" s="271" t="s">
        <v>80</v>
      </c>
      <c r="AV592" s="13" t="s">
        <v>80</v>
      </c>
      <c r="AW592" s="13" t="s">
        <v>35</v>
      </c>
      <c r="AX592" s="13" t="s">
        <v>78</v>
      </c>
      <c r="AY592" s="271" t="s">
        <v>158</v>
      </c>
    </row>
    <row r="593" spans="2:65" s="1" customFormat="1" ht="16.5" customHeight="1">
      <c r="B593" s="47"/>
      <c r="C593" s="236" t="s">
        <v>590</v>
      </c>
      <c r="D593" s="236" t="s">
        <v>161</v>
      </c>
      <c r="E593" s="237" t="s">
        <v>591</v>
      </c>
      <c r="F593" s="238" t="s">
        <v>592</v>
      </c>
      <c r="G593" s="239" t="s">
        <v>193</v>
      </c>
      <c r="H593" s="240">
        <v>1.95</v>
      </c>
      <c r="I593" s="241"/>
      <c r="J593" s="242">
        <f>ROUND(I593*H593,2)</f>
        <v>0</v>
      </c>
      <c r="K593" s="238" t="s">
        <v>165</v>
      </c>
      <c r="L593" s="73"/>
      <c r="M593" s="243" t="s">
        <v>21</v>
      </c>
      <c r="N593" s="244" t="s">
        <v>42</v>
      </c>
      <c r="O593" s="48"/>
      <c r="P593" s="245">
        <f>O593*H593</f>
        <v>0</v>
      </c>
      <c r="Q593" s="245">
        <v>0.00091</v>
      </c>
      <c r="R593" s="245">
        <f>Q593*H593</f>
        <v>0.0017745</v>
      </c>
      <c r="S593" s="245">
        <v>0</v>
      </c>
      <c r="T593" s="246">
        <f>S593*H593</f>
        <v>0</v>
      </c>
      <c r="AR593" s="25" t="s">
        <v>341</v>
      </c>
      <c r="AT593" s="25" t="s">
        <v>161</v>
      </c>
      <c r="AU593" s="25" t="s">
        <v>80</v>
      </c>
      <c r="AY593" s="25" t="s">
        <v>158</v>
      </c>
      <c r="BE593" s="247">
        <f>IF(N593="základní",J593,0)</f>
        <v>0</v>
      </c>
      <c r="BF593" s="247">
        <f>IF(N593="snížená",J593,0)</f>
        <v>0</v>
      </c>
      <c r="BG593" s="247">
        <f>IF(N593="zákl. přenesená",J593,0)</f>
        <v>0</v>
      </c>
      <c r="BH593" s="247">
        <f>IF(N593="sníž. přenesená",J593,0)</f>
        <v>0</v>
      </c>
      <c r="BI593" s="247">
        <f>IF(N593="nulová",J593,0)</f>
        <v>0</v>
      </c>
      <c r="BJ593" s="25" t="s">
        <v>78</v>
      </c>
      <c r="BK593" s="247">
        <f>ROUND(I593*H593,2)</f>
        <v>0</v>
      </c>
      <c r="BL593" s="25" t="s">
        <v>341</v>
      </c>
      <c r="BM593" s="25" t="s">
        <v>593</v>
      </c>
    </row>
    <row r="594" spans="2:47" s="1" customFormat="1" ht="13.5">
      <c r="B594" s="47"/>
      <c r="C594" s="75"/>
      <c r="D594" s="248" t="s">
        <v>171</v>
      </c>
      <c r="E594" s="75"/>
      <c r="F594" s="249" t="s">
        <v>588</v>
      </c>
      <c r="G594" s="75"/>
      <c r="H594" s="75"/>
      <c r="I594" s="204"/>
      <c r="J594" s="75"/>
      <c r="K594" s="75"/>
      <c r="L594" s="73"/>
      <c r="M594" s="250"/>
      <c r="N594" s="48"/>
      <c r="O594" s="48"/>
      <c r="P594" s="48"/>
      <c r="Q594" s="48"/>
      <c r="R594" s="48"/>
      <c r="S594" s="48"/>
      <c r="T594" s="96"/>
      <c r="AT594" s="25" t="s">
        <v>171</v>
      </c>
      <c r="AU594" s="25" t="s">
        <v>80</v>
      </c>
    </row>
    <row r="595" spans="2:65" s="1" customFormat="1" ht="16.5" customHeight="1">
      <c r="B595" s="47"/>
      <c r="C595" s="236" t="s">
        <v>594</v>
      </c>
      <c r="D595" s="236" t="s">
        <v>161</v>
      </c>
      <c r="E595" s="237" t="s">
        <v>595</v>
      </c>
      <c r="F595" s="238" t="s">
        <v>596</v>
      </c>
      <c r="G595" s="239" t="s">
        <v>184</v>
      </c>
      <c r="H595" s="240">
        <v>2.34</v>
      </c>
      <c r="I595" s="241"/>
      <c r="J595" s="242">
        <f>ROUND(I595*H595,2)</f>
        <v>0</v>
      </c>
      <c r="K595" s="238" t="s">
        <v>165</v>
      </c>
      <c r="L595" s="73"/>
      <c r="M595" s="243" t="s">
        <v>21</v>
      </c>
      <c r="N595" s="244" t="s">
        <v>42</v>
      </c>
      <c r="O595" s="48"/>
      <c r="P595" s="245">
        <f>O595*H595</f>
        <v>0</v>
      </c>
      <c r="Q595" s="245">
        <v>0.0001</v>
      </c>
      <c r="R595" s="245">
        <f>Q595*H595</f>
        <v>0.000234</v>
      </c>
      <c r="S595" s="245">
        <v>0</v>
      </c>
      <c r="T595" s="246">
        <f>S595*H595</f>
        <v>0</v>
      </c>
      <c r="AR595" s="25" t="s">
        <v>341</v>
      </c>
      <c r="AT595" s="25" t="s">
        <v>161</v>
      </c>
      <c r="AU595" s="25" t="s">
        <v>80</v>
      </c>
      <c r="AY595" s="25" t="s">
        <v>158</v>
      </c>
      <c r="BE595" s="247">
        <f>IF(N595="základní",J595,0)</f>
        <v>0</v>
      </c>
      <c r="BF595" s="247">
        <f>IF(N595="snížená",J595,0)</f>
        <v>0</v>
      </c>
      <c r="BG595" s="247">
        <f>IF(N595="zákl. přenesená",J595,0)</f>
        <v>0</v>
      </c>
      <c r="BH595" s="247">
        <f>IF(N595="sníž. přenesená",J595,0)</f>
        <v>0</v>
      </c>
      <c r="BI595" s="247">
        <f>IF(N595="nulová",J595,0)</f>
        <v>0</v>
      </c>
      <c r="BJ595" s="25" t="s">
        <v>78</v>
      </c>
      <c r="BK595" s="247">
        <f>ROUND(I595*H595,2)</f>
        <v>0</v>
      </c>
      <c r="BL595" s="25" t="s">
        <v>341</v>
      </c>
      <c r="BM595" s="25" t="s">
        <v>597</v>
      </c>
    </row>
    <row r="596" spans="2:47" s="1" customFormat="1" ht="13.5">
      <c r="B596" s="47"/>
      <c r="C596" s="75"/>
      <c r="D596" s="248" t="s">
        <v>171</v>
      </c>
      <c r="E596" s="75"/>
      <c r="F596" s="249" t="s">
        <v>588</v>
      </c>
      <c r="G596" s="75"/>
      <c r="H596" s="75"/>
      <c r="I596" s="204"/>
      <c r="J596" s="75"/>
      <c r="K596" s="75"/>
      <c r="L596" s="73"/>
      <c r="M596" s="250"/>
      <c r="N596" s="48"/>
      <c r="O596" s="48"/>
      <c r="P596" s="48"/>
      <c r="Q596" s="48"/>
      <c r="R596" s="48"/>
      <c r="S596" s="48"/>
      <c r="T596" s="96"/>
      <c r="AT596" s="25" t="s">
        <v>171</v>
      </c>
      <c r="AU596" s="25" t="s">
        <v>80</v>
      </c>
    </row>
    <row r="597" spans="2:65" s="1" customFormat="1" ht="16.5" customHeight="1">
      <c r="B597" s="47"/>
      <c r="C597" s="236" t="s">
        <v>598</v>
      </c>
      <c r="D597" s="236" t="s">
        <v>161</v>
      </c>
      <c r="E597" s="237" t="s">
        <v>599</v>
      </c>
      <c r="F597" s="238" t="s">
        <v>600</v>
      </c>
      <c r="G597" s="239" t="s">
        <v>184</v>
      </c>
      <c r="H597" s="240">
        <v>6.336</v>
      </c>
      <c r="I597" s="241"/>
      <c r="J597" s="242">
        <f>ROUND(I597*H597,2)</f>
        <v>0</v>
      </c>
      <c r="K597" s="238" t="s">
        <v>165</v>
      </c>
      <c r="L597" s="73"/>
      <c r="M597" s="243" t="s">
        <v>21</v>
      </c>
      <c r="N597" s="244" t="s">
        <v>42</v>
      </c>
      <c r="O597" s="48"/>
      <c r="P597" s="245">
        <f>O597*H597</f>
        <v>0</v>
      </c>
      <c r="Q597" s="245">
        <v>0</v>
      </c>
      <c r="R597" s="245">
        <f>Q597*H597</f>
        <v>0</v>
      </c>
      <c r="S597" s="245">
        <v>0</v>
      </c>
      <c r="T597" s="246">
        <f>S597*H597</f>
        <v>0</v>
      </c>
      <c r="AR597" s="25" t="s">
        <v>341</v>
      </c>
      <c r="AT597" s="25" t="s">
        <v>161</v>
      </c>
      <c r="AU597" s="25" t="s">
        <v>80</v>
      </c>
      <c r="AY597" s="25" t="s">
        <v>158</v>
      </c>
      <c r="BE597" s="247">
        <f>IF(N597="základní",J597,0)</f>
        <v>0</v>
      </c>
      <c r="BF597" s="247">
        <f>IF(N597="snížená",J597,0)</f>
        <v>0</v>
      </c>
      <c r="BG597" s="247">
        <f>IF(N597="zákl. přenesená",J597,0)</f>
        <v>0</v>
      </c>
      <c r="BH597" s="247">
        <f>IF(N597="sníž. přenesená",J597,0)</f>
        <v>0</v>
      </c>
      <c r="BI597" s="247">
        <f>IF(N597="nulová",J597,0)</f>
        <v>0</v>
      </c>
      <c r="BJ597" s="25" t="s">
        <v>78</v>
      </c>
      <c r="BK597" s="247">
        <f>ROUND(I597*H597,2)</f>
        <v>0</v>
      </c>
      <c r="BL597" s="25" t="s">
        <v>341</v>
      </c>
      <c r="BM597" s="25" t="s">
        <v>601</v>
      </c>
    </row>
    <row r="598" spans="2:47" s="1" customFormat="1" ht="13.5">
      <c r="B598" s="47"/>
      <c r="C598" s="75"/>
      <c r="D598" s="248" t="s">
        <v>171</v>
      </c>
      <c r="E598" s="75"/>
      <c r="F598" s="249" t="s">
        <v>588</v>
      </c>
      <c r="G598" s="75"/>
      <c r="H598" s="75"/>
      <c r="I598" s="204"/>
      <c r="J598" s="75"/>
      <c r="K598" s="75"/>
      <c r="L598" s="73"/>
      <c r="M598" s="250"/>
      <c r="N598" s="48"/>
      <c r="O598" s="48"/>
      <c r="P598" s="48"/>
      <c r="Q598" s="48"/>
      <c r="R598" s="48"/>
      <c r="S598" s="48"/>
      <c r="T598" s="96"/>
      <c r="AT598" s="25" t="s">
        <v>171</v>
      </c>
      <c r="AU598" s="25" t="s">
        <v>80</v>
      </c>
    </row>
    <row r="599" spans="2:51" s="13" customFormat="1" ht="13.5">
      <c r="B599" s="261"/>
      <c r="C599" s="262"/>
      <c r="D599" s="248" t="s">
        <v>178</v>
      </c>
      <c r="E599" s="263" t="s">
        <v>21</v>
      </c>
      <c r="F599" s="264" t="s">
        <v>602</v>
      </c>
      <c r="G599" s="262"/>
      <c r="H599" s="265">
        <v>6.336</v>
      </c>
      <c r="I599" s="266"/>
      <c r="J599" s="262"/>
      <c r="K599" s="262"/>
      <c r="L599" s="267"/>
      <c r="M599" s="268"/>
      <c r="N599" s="269"/>
      <c r="O599" s="269"/>
      <c r="P599" s="269"/>
      <c r="Q599" s="269"/>
      <c r="R599" s="269"/>
      <c r="S599" s="269"/>
      <c r="T599" s="270"/>
      <c r="AT599" s="271" t="s">
        <v>178</v>
      </c>
      <c r="AU599" s="271" t="s">
        <v>80</v>
      </c>
      <c r="AV599" s="13" t="s">
        <v>80</v>
      </c>
      <c r="AW599" s="13" t="s">
        <v>35</v>
      </c>
      <c r="AX599" s="13" t="s">
        <v>78</v>
      </c>
      <c r="AY599" s="271" t="s">
        <v>158</v>
      </c>
    </row>
    <row r="600" spans="2:65" s="1" customFormat="1" ht="25.5" customHeight="1">
      <c r="B600" s="47"/>
      <c r="C600" s="236" t="s">
        <v>603</v>
      </c>
      <c r="D600" s="236" t="s">
        <v>161</v>
      </c>
      <c r="E600" s="237" t="s">
        <v>604</v>
      </c>
      <c r="F600" s="238" t="s">
        <v>605</v>
      </c>
      <c r="G600" s="239" t="s">
        <v>184</v>
      </c>
      <c r="H600" s="240">
        <v>20.832</v>
      </c>
      <c r="I600" s="241"/>
      <c r="J600" s="242">
        <f>ROUND(I600*H600,2)</f>
        <v>0</v>
      </c>
      <c r="K600" s="238" t="s">
        <v>165</v>
      </c>
      <c r="L600" s="73"/>
      <c r="M600" s="243" t="s">
        <v>21</v>
      </c>
      <c r="N600" s="244" t="s">
        <v>42</v>
      </c>
      <c r="O600" s="48"/>
      <c r="P600" s="245">
        <f>O600*H600</f>
        <v>0</v>
      </c>
      <c r="Q600" s="245">
        <v>0</v>
      </c>
      <c r="R600" s="245">
        <f>Q600*H600</f>
        <v>0</v>
      </c>
      <c r="S600" s="245">
        <v>0.01725</v>
      </c>
      <c r="T600" s="246">
        <f>S600*H600</f>
        <v>0.35935200000000006</v>
      </c>
      <c r="AR600" s="25" t="s">
        <v>341</v>
      </c>
      <c r="AT600" s="25" t="s">
        <v>161</v>
      </c>
      <c r="AU600" s="25" t="s">
        <v>80</v>
      </c>
      <c r="AY600" s="25" t="s">
        <v>158</v>
      </c>
      <c r="BE600" s="247">
        <f>IF(N600="základní",J600,0)</f>
        <v>0</v>
      </c>
      <c r="BF600" s="247">
        <f>IF(N600="snížená",J600,0)</f>
        <v>0</v>
      </c>
      <c r="BG600" s="247">
        <f>IF(N600="zákl. přenesená",J600,0)</f>
        <v>0</v>
      </c>
      <c r="BH600" s="247">
        <f>IF(N600="sníž. přenesená",J600,0)</f>
        <v>0</v>
      </c>
      <c r="BI600" s="247">
        <f>IF(N600="nulová",J600,0)</f>
        <v>0</v>
      </c>
      <c r="BJ600" s="25" t="s">
        <v>78</v>
      </c>
      <c r="BK600" s="247">
        <f>ROUND(I600*H600,2)</f>
        <v>0</v>
      </c>
      <c r="BL600" s="25" t="s">
        <v>341</v>
      </c>
      <c r="BM600" s="25" t="s">
        <v>606</v>
      </c>
    </row>
    <row r="601" spans="2:47" s="1" customFormat="1" ht="13.5">
      <c r="B601" s="47"/>
      <c r="C601" s="75"/>
      <c r="D601" s="248" t="s">
        <v>171</v>
      </c>
      <c r="E601" s="75"/>
      <c r="F601" s="249" t="s">
        <v>607</v>
      </c>
      <c r="G601" s="75"/>
      <c r="H601" s="75"/>
      <c r="I601" s="204"/>
      <c r="J601" s="75"/>
      <c r="K601" s="75"/>
      <c r="L601" s="73"/>
      <c r="M601" s="250"/>
      <c r="N601" s="48"/>
      <c r="O601" s="48"/>
      <c r="P601" s="48"/>
      <c r="Q601" s="48"/>
      <c r="R601" s="48"/>
      <c r="S601" s="48"/>
      <c r="T601" s="96"/>
      <c r="AT601" s="25" t="s">
        <v>171</v>
      </c>
      <c r="AU601" s="25" t="s">
        <v>80</v>
      </c>
    </row>
    <row r="602" spans="2:51" s="12" customFormat="1" ht="13.5">
      <c r="B602" s="251"/>
      <c r="C602" s="252"/>
      <c r="D602" s="248" t="s">
        <v>178</v>
      </c>
      <c r="E602" s="253" t="s">
        <v>21</v>
      </c>
      <c r="F602" s="254" t="s">
        <v>608</v>
      </c>
      <c r="G602" s="252"/>
      <c r="H602" s="253" t="s">
        <v>21</v>
      </c>
      <c r="I602" s="255"/>
      <c r="J602" s="252"/>
      <c r="K602" s="252"/>
      <c r="L602" s="256"/>
      <c r="M602" s="257"/>
      <c r="N602" s="258"/>
      <c r="O602" s="258"/>
      <c r="P602" s="258"/>
      <c r="Q602" s="258"/>
      <c r="R602" s="258"/>
      <c r="S602" s="258"/>
      <c r="T602" s="259"/>
      <c r="AT602" s="260" t="s">
        <v>178</v>
      </c>
      <c r="AU602" s="260" t="s">
        <v>80</v>
      </c>
      <c r="AV602" s="12" t="s">
        <v>78</v>
      </c>
      <c r="AW602" s="12" t="s">
        <v>35</v>
      </c>
      <c r="AX602" s="12" t="s">
        <v>71</v>
      </c>
      <c r="AY602" s="260" t="s">
        <v>158</v>
      </c>
    </row>
    <row r="603" spans="2:51" s="13" customFormat="1" ht="13.5">
      <c r="B603" s="261"/>
      <c r="C603" s="262"/>
      <c r="D603" s="248" t="s">
        <v>178</v>
      </c>
      <c r="E603" s="263" t="s">
        <v>21</v>
      </c>
      <c r="F603" s="264" t="s">
        <v>609</v>
      </c>
      <c r="G603" s="262"/>
      <c r="H603" s="265">
        <v>20.832</v>
      </c>
      <c r="I603" s="266"/>
      <c r="J603" s="262"/>
      <c r="K603" s="262"/>
      <c r="L603" s="267"/>
      <c r="M603" s="268"/>
      <c r="N603" s="269"/>
      <c r="O603" s="269"/>
      <c r="P603" s="269"/>
      <c r="Q603" s="269"/>
      <c r="R603" s="269"/>
      <c r="S603" s="269"/>
      <c r="T603" s="270"/>
      <c r="AT603" s="271" t="s">
        <v>178</v>
      </c>
      <c r="AU603" s="271" t="s">
        <v>80</v>
      </c>
      <c r="AV603" s="13" t="s">
        <v>80</v>
      </c>
      <c r="AW603" s="13" t="s">
        <v>35</v>
      </c>
      <c r="AX603" s="13" t="s">
        <v>78</v>
      </c>
      <c r="AY603" s="271" t="s">
        <v>158</v>
      </c>
    </row>
    <row r="604" spans="2:65" s="1" customFormat="1" ht="25.5" customHeight="1">
      <c r="B604" s="47"/>
      <c r="C604" s="236" t="s">
        <v>610</v>
      </c>
      <c r="D604" s="236" t="s">
        <v>161</v>
      </c>
      <c r="E604" s="237" t="s">
        <v>611</v>
      </c>
      <c r="F604" s="238" t="s">
        <v>612</v>
      </c>
      <c r="G604" s="239" t="s">
        <v>184</v>
      </c>
      <c r="H604" s="240">
        <v>7.18</v>
      </c>
      <c r="I604" s="241"/>
      <c r="J604" s="242">
        <f>ROUND(I604*H604,2)</f>
        <v>0</v>
      </c>
      <c r="K604" s="238" t="s">
        <v>165</v>
      </c>
      <c r="L604" s="73"/>
      <c r="M604" s="243" t="s">
        <v>21</v>
      </c>
      <c r="N604" s="244" t="s">
        <v>42</v>
      </c>
      <c r="O604" s="48"/>
      <c r="P604" s="245">
        <f>O604*H604</f>
        <v>0</v>
      </c>
      <c r="Q604" s="245">
        <v>0.00139</v>
      </c>
      <c r="R604" s="245">
        <f>Q604*H604</f>
        <v>0.0099802</v>
      </c>
      <c r="S604" s="245">
        <v>0</v>
      </c>
      <c r="T604" s="246">
        <f>S604*H604</f>
        <v>0</v>
      </c>
      <c r="AR604" s="25" t="s">
        <v>166</v>
      </c>
      <c r="AT604" s="25" t="s">
        <v>161</v>
      </c>
      <c r="AU604" s="25" t="s">
        <v>80</v>
      </c>
      <c r="AY604" s="25" t="s">
        <v>158</v>
      </c>
      <c r="BE604" s="247">
        <f>IF(N604="základní",J604,0)</f>
        <v>0</v>
      </c>
      <c r="BF604" s="247">
        <f>IF(N604="snížená",J604,0)</f>
        <v>0</v>
      </c>
      <c r="BG604" s="247">
        <f>IF(N604="zákl. přenesená",J604,0)</f>
        <v>0</v>
      </c>
      <c r="BH604" s="247">
        <f>IF(N604="sníž. přenesená",J604,0)</f>
        <v>0</v>
      </c>
      <c r="BI604" s="247">
        <f>IF(N604="nulová",J604,0)</f>
        <v>0</v>
      </c>
      <c r="BJ604" s="25" t="s">
        <v>78</v>
      </c>
      <c r="BK604" s="247">
        <f>ROUND(I604*H604,2)</f>
        <v>0</v>
      </c>
      <c r="BL604" s="25" t="s">
        <v>166</v>
      </c>
      <c r="BM604" s="25" t="s">
        <v>613</v>
      </c>
    </row>
    <row r="605" spans="2:47" s="1" customFormat="1" ht="13.5">
      <c r="B605" s="47"/>
      <c r="C605" s="75"/>
      <c r="D605" s="248" t="s">
        <v>171</v>
      </c>
      <c r="E605" s="75"/>
      <c r="F605" s="249" t="s">
        <v>614</v>
      </c>
      <c r="G605" s="75"/>
      <c r="H605" s="75"/>
      <c r="I605" s="204"/>
      <c r="J605" s="75"/>
      <c r="K605" s="75"/>
      <c r="L605" s="73"/>
      <c r="M605" s="250"/>
      <c r="N605" s="48"/>
      <c r="O605" s="48"/>
      <c r="P605" s="48"/>
      <c r="Q605" s="48"/>
      <c r="R605" s="48"/>
      <c r="S605" s="48"/>
      <c r="T605" s="96"/>
      <c r="AT605" s="25" t="s">
        <v>171</v>
      </c>
      <c r="AU605" s="25" t="s">
        <v>80</v>
      </c>
    </row>
    <row r="606" spans="2:51" s="12" customFormat="1" ht="13.5">
      <c r="B606" s="251"/>
      <c r="C606" s="252"/>
      <c r="D606" s="248" t="s">
        <v>178</v>
      </c>
      <c r="E606" s="253" t="s">
        <v>21</v>
      </c>
      <c r="F606" s="254" t="s">
        <v>615</v>
      </c>
      <c r="G606" s="252"/>
      <c r="H606" s="253" t="s">
        <v>21</v>
      </c>
      <c r="I606" s="255"/>
      <c r="J606" s="252"/>
      <c r="K606" s="252"/>
      <c r="L606" s="256"/>
      <c r="M606" s="257"/>
      <c r="N606" s="258"/>
      <c r="O606" s="258"/>
      <c r="P606" s="258"/>
      <c r="Q606" s="258"/>
      <c r="R606" s="258"/>
      <c r="S606" s="258"/>
      <c r="T606" s="259"/>
      <c r="AT606" s="260" t="s">
        <v>178</v>
      </c>
      <c r="AU606" s="260" t="s">
        <v>80</v>
      </c>
      <c r="AV606" s="12" t="s">
        <v>78</v>
      </c>
      <c r="AW606" s="12" t="s">
        <v>35</v>
      </c>
      <c r="AX606" s="12" t="s">
        <v>71</v>
      </c>
      <c r="AY606" s="260" t="s">
        <v>158</v>
      </c>
    </row>
    <row r="607" spans="2:51" s="12" customFormat="1" ht="13.5">
      <c r="B607" s="251"/>
      <c r="C607" s="252"/>
      <c r="D607" s="248" t="s">
        <v>178</v>
      </c>
      <c r="E607" s="253" t="s">
        <v>21</v>
      </c>
      <c r="F607" s="254" t="s">
        <v>235</v>
      </c>
      <c r="G607" s="252"/>
      <c r="H607" s="253" t="s">
        <v>21</v>
      </c>
      <c r="I607" s="255"/>
      <c r="J607" s="252"/>
      <c r="K607" s="252"/>
      <c r="L607" s="256"/>
      <c r="M607" s="257"/>
      <c r="N607" s="258"/>
      <c r="O607" s="258"/>
      <c r="P607" s="258"/>
      <c r="Q607" s="258"/>
      <c r="R607" s="258"/>
      <c r="S607" s="258"/>
      <c r="T607" s="259"/>
      <c r="AT607" s="260" t="s">
        <v>178</v>
      </c>
      <c r="AU607" s="260" t="s">
        <v>80</v>
      </c>
      <c r="AV607" s="12" t="s">
        <v>78</v>
      </c>
      <c r="AW607" s="12" t="s">
        <v>35</v>
      </c>
      <c r="AX607" s="12" t="s">
        <v>71</v>
      </c>
      <c r="AY607" s="260" t="s">
        <v>158</v>
      </c>
    </row>
    <row r="608" spans="2:51" s="13" customFormat="1" ht="13.5">
      <c r="B608" s="261"/>
      <c r="C608" s="262"/>
      <c r="D608" s="248" t="s">
        <v>178</v>
      </c>
      <c r="E608" s="263" t="s">
        <v>21</v>
      </c>
      <c r="F608" s="264" t="s">
        <v>534</v>
      </c>
      <c r="G608" s="262"/>
      <c r="H608" s="265">
        <v>2.72</v>
      </c>
      <c r="I608" s="266"/>
      <c r="J608" s="262"/>
      <c r="K608" s="262"/>
      <c r="L608" s="267"/>
      <c r="M608" s="268"/>
      <c r="N608" s="269"/>
      <c r="O608" s="269"/>
      <c r="P608" s="269"/>
      <c r="Q608" s="269"/>
      <c r="R608" s="269"/>
      <c r="S608" s="269"/>
      <c r="T608" s="270"/>
      <c r="AT608" s="271" t="s">
        <v>178</v>
      </c>
      <c r="AU608" s="271" t="s">
        <v>80</v>
      </c>
      <c r="AV608" s="13" t="s">
        <v>80</v>
      </c>
      <c r="AW608" s="13" t="s">
        <v>35</v>
      </c>
      <c r="AX608" s="13" t="s">
        <v>71</v>
      </c>
      <c r="AY608" s="271" t="s">
        <v>158</v>
      </c>
    </row>
    <row r="609" spans="2:51" s="12" customFormat="1" ht="13.5">
      <c r="B609" s="251"/>
      <c r="C609" s="252"/>
      <c r="D609" s="248" t="s">
        <v>178</v>
      </c>
      <c r="E609" s="253" t="s">
        <v>21</v>
      </c>
      <c r="F609" s="254" t="s">
        <v>239</v>
      </c>
      <c r="G609" s="252"/>
      <c r="H609" s="253" t="s">
        <v>21</v>
      </c>
      <c r="I609" s="255"/>
      <c r="J609" s="252"/>
      <c r="K609" s="252"/>
      <c r="L609" s="256"/>
      <c r="M609" s="257"/>
      <c r="N609" s="258"/>
      <c r="O609" s="258"/>
      <c r="P609" s="258"/>
      <c r="Q609" s="258"/>
      <c r="R609" s="258"/>
      <c r="S609" s="258"/>
      <c r="T609" s="259"/>
      <c r="AT609" s="260" t="s">
        <v>178</v>
      </c>
      <c r="AU609" s="260" t="s">
        <v>80</v>
      </c>
      <c r="AV609" s="12" t="s">
        <v>78</v>
      </c>
      <c r="AW609" s="12" t="s">
        <v>35</v>
      </c>
      <c r="AX609" s="12" t="s">
        <v>71</v>
      </c>
      <c r="AY609" s="260" t="s">
        <v>158</v>
      </c>
    </row>
    <row r="610" spans="2:51" s="13" customFormat="1" ht="13.5">
      <c r="B610" s="261"/>
      <c r="C610" s="262"/>
      <c r="D610" s="248" t="s">
        <v>178</v>
      </c>
      <c r="E610" s="263" t="s">
        <v>21</v>
      </c>
      <c r="F610" s="264" t="s">
        <v>535</v>
      </c>
      <c r="G610" s="262"/>
      <c r="H610" s="265">
        <v>1.08</v>
      </c>
      <c r="I610" s="266"/>
      <c r="J610" s="262"/>
      <c r="K610" s="262"/>
      <c r="L610" s="267"/>
      <c r="M610" s="268"/>
      <c r="N610" s="269"/>
      <c r="O610" s="269"/>
      <c r="P610" s="269"/>
      <c r="Q610" s="269"/>
      <c r="R610" s="269"/>
      <c r="S610" s="269"/>
      <c r="T610" s="270"/>
      <c r="AT610" s="271" t="s">
        <v>178</v>
      </c>
      <c r="AU610" s="271" t="s">
        <v>80</v>
      </c>
      <c r="AV610" s="13" t="s">
        <v>80</v>
      </c>
      <c r="AW610" s="13" t="s">
        <v>35</v>
      </c>
      <c r="AX610" s="13" t="s">
        <v>71</v>
      </c>
      <c r="AY610" s="271" t="s">
        <v>158</v>
      </c>
    </row>
    <row r="611" spans="2:51" s="12" customFormat="1" ht="13.5">
      <c r="B611" s="251"/>
      <c r="C611" s="252"/>
      <c r="D611" s="248" t="s">
        <v>178</v>
      </c>
      <c r="E611" s="253" t="s">
        <v>21</v>
      </c>
      <c r="F611" s="254" t="s">
        <v>291</v>
      </c>
      <c r="G611" s="252"/>
      <c r="H611" s="253" t="s">
        <v>21</v>
      </c>
      <c r="I611" s="255"/>
      <c r="J611" s="252"/>
      <c r="K611" s="252"/>
      <c r="L611" s="256"/>
      <c r="M611" s="257"/>
      <c r="N611" s="258"/>
      <c r="O611" s="258"/>
      <c r="P611" s="258"/>
      <c r="Q611" s="258"/>
      <c r="R611" s="258"/>
      <c r="S611" s="258"/>
      <c r="T611" s="259"/>
      <c r="AT611" s="260" t="s">
        <v>178</v>
      </c>
      <c r="AU611" s="260" t="s">
        <v>80</v>
      </c>
      <c r="AV611" s="12" t="s">
        <v>78</v>
      </c>
      <c r="AW611" s="12" t="s">
        <v>35</v>
      </c>
      <c r="AX611" s="12" t="s">
        <v>71</v>
      </c>
      <c r="AY611" s="260" t="s">
        <v>158</v>
      </c>
    </row>
    <row r="612" spans="2:51" s="13" customFormat="1" ht="13.5">
      <c r="B612" s="261"/>
      <c r="C612" s="262"/>
      <c r="D612" s="248" t="s">
        <v>178</v>
      </c>
      <c r="E612" s="263" t="s">
        <v>21</v>
      </c>
      <c r="F612" s="264" t="s">
        <v>536</v>
      </c>
      <c r="G612" s="262"/>
      <c r="H612" s="265">
        <v>3.38</v>
      </c>
      <c r="I612" s="266"/>
      <c r="J612" s="262"/>
      <c r="K612" s="262"/>
      <c r="L612" s="267"/>
      <c r="M612" s="268"/>
      <c r="N612" s="269"/>
      <c r="O612" s="269"/>
      <c r="P612" s="269"/>
      <c r="Q612" s="269"/>
      <c r="R612" s="269"/>
      <c r="S612" s="269"/>
      <c r="T612" s="270"/>
      <c r="AT612" s="271" t="s">
        <v>178</v>
      </c>
      <c r="AU612" s="271" t="s">
        <v>80</v>
      </c>
      <c r="AV612" s="13" t="s">
        <v>80</v>
      </c>
      <c r="AW612" s="13" t="s">
        <v>35</v>
      </c>
      <c r="AX612" s="13" t="s">
        <v>71</v>
      </c>
      <c r="AY612" s="271" t="s">
        <v>158</v>
      </c>
    </row>
    <row r="613" spans="2:51" s="14" customFormat="1" ht="13.5">
      <c r="B613" s="272"/>
      <c r="C613" s="273"/>
      <c r="D613" s="248" t="s">
        <v>178</v>
      </c>
      <c r="E613" s="274" t="s">
        <v>21</v>
      </c>
      <c r="F613" s="275" t="s">
        <v>189</v>
      </c>
      <c r="G613" s="273"/>
      <c r="H613" s="276">
        <v>7.18</v>
      </c>
      <c r="I613" s="277"/>
      <c r="J613" s="273"/>
      <c r="K613" s="273"/>
      <c r="L613" s="278"/>
      <c r="M613" s="279"/>
      <c r="N613" s="280"/>
      <c r="O613" s="280"/>
      <c r="P613" s="280"/>
      <c r="Q613" s="280"/>
      <c r="R613" s="280"/>
      <c r="S613" s="280"/>
      <c r="T613" s="281"/>
      <c r="AT613" s="282" t="s">
        <v>178</v>
      </c>
      <c r="AU613" s="282" t="s">
        <v>80</v>
      </c>
      <c r="AV613" s="14" t="s">
        <v>166</v>
      </c>
      <c r="AW613" s="14" t="s">
        <v>35</v>
      </c>
      <c r="AX613" s="14" t="s">
        <v>78</v>
      </c>
      <c r="AY613" s="282" t="s">
        <v>158</v>
      </c>
    </row>
    <row r="614" spans="2:65" s="1" customFormat="1" ht="16.5" customHeight="1">
      <c r="B614" s="47"/>
      <c r="C614" s="294" t="s">
        <v>616</v>
      </c>
      <c r="D614" s="294" t="s">
        <v>362</v>
      </c>
      <c r="E614" s="295" t="s">
        <v>617</v>
      </c>
      <c r="F614" s="296" t="s">
        <v>618</v>
      </c>
      <c r="G614" s="297" t="s">
        <v>184</v>
      </c>
      <c r="H614" s="298">
        <v>7.898</v>
      </c>
      <c r="I614" s="299"/>
      <c r="J614" s="300">
        <f>ROUND(I614*H614,2)</f>
        <v>0</v>
      </c>
      <c r="K614" s="296" t="s">
        <v>21</v>
      </c>
      <c r="L614" s="301"/>
      <c r="M614" s="302" t="s">
        <v>21</v>
      </c>
      <c r="N614" s="303" t="s">
        <v>42</v>
      </c>
      <c r="O614" s="48"/>
      <c r="P614" s="245">
        <f>O614*H614</f>
        <v>0</v>
      </c>
      <c r="Q614" s="245">
        <v>0.007</v>
      </c>
      <c r="R614" s="245">
        <f>Q614*H614</f>
        <v>0.055286</v>
      </c>
      <c r="S614" s="245">
        <v>0</v>
      </c>
      <c r="T614" s="246">
        <f>S614*H614</f>
        <v>0</v>
      </c>
      <c r="AR614" s="25" t="s">
        <v>211</v>
      </c>
      <c r="AT614" s="25" t="s">
        <v>362</v>
      </c>
      <c r="AU614" s="25" t="s">
        <v>80</v>
      </c>
      <c r="AY614" s="25" t="s">
        <v>158</v>
      </c>
      <c r="BE614" s="247">
        <f>IF(N614="základní",J614,0)</f>
        <v>0</v>
      </c>
      <c r="BF614" s="247">
        <f>IF(N614="snížená",J614,0)</f>
        <v>0</v>
      </c>
      <c r="BG614" s="247">
        <f>IF(N614="zákl. přenesená",J614,0)</f>
        <v>0</v>
      </c>
      <c r="BH614" s="247">
        <f>IF(N614="sníž. přenesená",J614,0)</f>
        <v>0</v>
      </c>
      <c r="BI614" s="247">
        <f>IF(N614="nulová",J614,0)</f>
        <v>0</v>
      </c>
      <c r="BJ614" s="25" t="s">
        <v>78</v>
      </c>
      <c r="BK614" s="247">
        <f>ROUND(I614*H614,2)</f>
        <v>0</v>
      </c>
      <c r="BL614" s="25" t="s">
        <v>166</v>
      </c>
      <c r="BM614" s="25" t="s">
        <v>619</v>
      </c>
    </row>
    <row r="615" spans="2:47" s="1" customFormat="1" ht="13.5">
      <c r="B615" s="47"/>
      <c r="C615" s="75"/>
      <c r="D615" s="248" t="s">
        <v>328</v>
      </c>
      <c r="E615" s="75"/>
      <c r="F615" s="249" t="s">
        <v>620</v>
      </c>
      <c r="G615" s="75"/>
      <c r="H615" s="75"/>
      <c r="I615" s="204"/>
      <c r="J615" s="75"/>
      <c r="K615" s="75"/>
      <c r="L615" s="73"/>
      <c r="M615" s="250"/>
      <c r="N615" s="48"/>
      <c r="O615" s="48"/>
      <c r="P615" s="48"/>
      <c r="Q615" s="48"/>
      <c r="R615" s="48"/>
      <c r="S615" s="48"/>
      <c r="T615" s="96"/>
      <c r="AT615" s="25" t="s">
        <v>328</v>
      </c>
      <c r="AU615" s="25" t="s">
        <v>80</v>
      </c>
    </row>
    <row r="616" spans="2:51" s="13" customFormat="1" ht="13.5">
      <c r="B616" s="261"/>
      <c r="C616" s="262"/>
      <c r="D616" s="248" t="s">
        <v>178</v>
      </c>
      <c r="E616" s="262"/>
      <c r="F616" s="264" t="s">
        <v>621</v>
      </c>
      <c r="G616" s="262"/>
      <c r="H616" s="265">
        <v>7.898</v>
      </c>
      <c r="I616" s="266"/>
      <c r="J616" s="262"/>
      <c r="K616" s="262"/>
      <c r="L616" s="267"/>
      <c r="M616" s="268"/>
      <c r="N616" s="269"/>
      <c r="O616" s="269"/>
      <c r="P616" s="269"/>
      <c r="Q616" s="269"/>
      <c r="R616" s="269"/>
      <c r="S616" s="269"/>
      <c r="T616" s="270"/>
      <c r="AT616" s="271" t="s">
        <v>178</v>
      </c>
      <c r="AU616" s="271" t="s">
        <v>80</v>
      </c>
      <c r="AV616" s="13" t="s">
        <v>80</v>
      </c>
      <c r="AW616" s="13" t="s">
        <v>6</v>
      </c>
      <c r="AX616" s="13" t="s">
        <v>78</v>
      </c>
      <c r="AY616" s="271" t="s">
        <v>158</v>
      </c>
    </row>
    <row r="617" spans="2:65" s="1" customFormat="1" ht="16.5" customHeight="1">
      <c r="B617" s="47"/>
      <c r="C617" s="236" t="s">
        <v>217</v>
      </c>
      <c r="D617" s="236" t="s">
        <v>161</v>
      </c>
      <c r="E617" s="237" t="s">
        <v>622</v>
      </c>
      <c r="F617" s="238" t="s">
        <v>623</v>
      </c>
      <c r="G617" s="239" t="s">
        <v>184</v>
      </c>
      <c r="H617" s="240">
        <v>5.06</v>
      </c>
      <c r="I617" s="241"/>
      <c r="J617" s="242">
        <f>ROUND(I617*H617,2)</f>
        <v>0</v>
      </c>
      <c r="K617" s="238" t="s">
        <v>165</v>
      </c>
      <c r="L617" s="73"/>
      <c r="M617" s="243" t="s">
        <v>21</v>
      </c>
      <c r="N617" s="244" t="s">
        <v>42</v>
      </c>
      <c r="O617" s="48"/>
      <c r="P617" s="245">
        <f>O617*H617</f>
        <v>0</v>
      </c>
      <c r="Q617" s="245">
        <v>0</v>
      </c>
      <c r="R617" s="245">
        <f>Q617*H617</f>
        <v>0</v>
      </c>
      <c r="S617" s="245">
        <v>0.01065</v>
      </c>
      <c r="T617" s="246">
        <f>S617*H617</f>
        <v>0.05388899999999999</v>
      </c>
      <c r="AR617" s="25" t="s">
        <v>341</v>
      </c>
      <c r="AT617" s="25" t="s">
        <v>161</v>
      </c>
      <c r="AU617" s="25" t="s">
        <v>80</v>
      </c>
      <c r="AY617" s="25" t="s">
        <v>158</v>
      </c>
      <c r="BE617" s="247">
        <f>IF(N617="základní",J617,0)</f>
        <v>0</v>
      </c>
      <c r="BF617" s="247">
        <f>IF(N617="snížená",J617,0)</f>
        <v>0</v>
      </c>
      <c r="BG617" s="247">
        <f>IF(N617="zákl. přenesená",J617,0)</f>
        <v>0</v>
      </c>
      <c r="BH617" s="247">
        <f>IF(N617="sníž. přenesená",J617,0)</f>
        <v>0</v>
      </c>
      <c r="BI617" s="247">
        <f>IF(N617="nulová",J617,0)</f>
        <v>0</v>
      </c>
      <c r="BJ617" s="25" t="s">
        <v>78</v>
      </c>
      <c r="BK617" s="247">
        <f>ROUND(I617*H617,2)</f>
        <v>0</v>
      </c>
      <c r="BL617" s="25" t="s">
        <v>341</v>
      </c>
      <c r="BM617" s="25" t="s">
        <v>624</v>
      </c>
    </row>
    <row r="618" spans="2:47" s="1" customFormat="1" ht="13.5">
      <c r="B618" s="47"/>
      <c r="C618" s="75"/>
      <c r="D618" s="248" t="s">
        <v>171</v>
      </c>
      <c r="E618" s="75"/>
      <c r="F618" s="249" t="s">
        <v>625</v>
      </c>
      <c r="G618" s="75"/>
      <c r="H618" s="75"/>
      <c r="I618" s="204"/>
      <c r="J618" s="75"/>
      <c r="K618" s="75"/>
      <c r="L618" s="73"/>
      <c r="M618" s="250"/>
      <c r="N618" s="48"/>
      <c r="O618" s="48"/>
      <c r="P618" s="48"/>
      <c r="Q618" s="48"/>
      <c r="R618" s="48"/>
      <c r="S618" s="48"/>
      <c r="T618" s="96"/>
      <c r="AT618" s="25" t="s">
        <v>171</v>
      </c>
      <c r="AU618" s="25" t="s">
        <v>80</v>
      </c>
    </row>
    <row r="619" spans="2:51" s="12" customFormat="1" ht="13.5">
      <c r="B619" s="251"/>
      <c r="C619" s="252"/>
      <c r="D619" s="248" t="s">
        <v>178</v>
      </c>
      <c r="E619" s="253" t="s">
        <v>21</v>
      </c>
      <c r="F619" s="254" t="s">
        <v>235</v>
      </c>
      <c r="G619" s="252"/>
      <c r="H619" s="253" t="s">
        <v>21</v>
      </c>
      <c r="I619" s="255"/>
      <c r="J619" s="252"/>
      <c r="K619" s="252"/>
      <c r="L619" s="256"/>
      <c r="M619" s="257"/>
      <c r="N619" s="258"/>
      <c r="O619" s="258"/>
      <c r="P619" s="258"/>
      <c r="Q619" s="258"/>
      <c r="R619" s="258"/>
      <c r="S619" s="258"/>
      <c r="T619" s="259"/>
      <c r="AT619" s="260" t="s">
        <v>178</v>
      </c>
      <c r="AU619" s="260" t="s">
        <v>80</v>
      </c>
      <c r="AV619" s="12" t="s">
        <v>78</v>
      </c>
      <c r="AW619" s="12" t="s">
        <v>35</v>
      </c>
      <c r="AX619" s="12" t="s">
        <v>71</v>
      </c>
      <c r="AY619" s="260" t="s">
        <v>158</v>
      </c>
    </row>
    <row r="620" spans="2:51" s="13" customFormat="1" ht="13.5">
      <c r="B620" s="261"/>
      <c r="C620" s="262"/>
      <c r="D620" s="248" t="s">
        <v>178</v>
      </c>
      <c r="E620" s="263" t="s">
        <v>21</v>
      </c>
      <c r="F620" s="264" t="s">
        <v>534</v>
      </c>
      <c r="G620" s="262"/>
      <c r="H620" s="265">
        <v>2.72</v>
      </c>
      <c r="I620" s="266"/>
      <c r="J620" s="262"/>
      <c r="K620" s="262"/>
      <c r="L620" s="267"/>
      <c r="M620" s="268"/>
      <c r="N620" s="269"/>
      <c r="O620" s="269"/>
      <c r="P620" s="269"/>
      <c r="Q620" s="269"/>
      <c r="R620" s="269"/>
      <c r="S620" s="269"/>
      <c r="T620" s="270"/>
      <c r="AT620" s="271" t="s">
        <v>178</v>
      </c>
      <c r="AU620" s="271" t="s">
        <v>80</v>
      </c>
      <c r="AV620" s="13" t="s">
        <v>80</v>
      </c>
      <c r="AW620" s="13" t="s">
        <v>35</v>
      </c>
      <c r="AX620" s="13" t="s">
        <v>71</v>
      </c>
      <c r="AY620" s="271" t="s">
        <v>158</v>
      </c>
    </row>
    <row r="621" spans="2:51" s="12" customFormat="1" ht="13.5">
      <c r="B621" s="251"/>
      <c r="C621" s="252"/>
      <c r="D621" s="248" t="s">
        <v>178</v>
      </c>
      <c r="E621" s="253" t="s">
        <v>21</v>
      </c>
      <c r="F621" s="254" t="s">
        <v>239</v>
      </c>
      <c r="G621" s="252"/>
      <c r="H621" s="253" t="s">
        <v>21</v>
      </c>
      <c r="I621" s="255"/>
      <c r="J621" s="252"/>
      <c r="K621" s="252"/>
      <c r="L621" s="256"/>
      <c r="M621" s="257"/>
      <c r="N621" s="258"/>
      <c r="O621" s="258"/>
      <c r="P621" s="258"/>
      <c r="Q621" s="258"/>
      <c r="R621" s="258"/>
      <c r="S621" s="258"/>
      <c r="T621" s="259"/>
      <c r="AT621" s="260" t="s">
        <v>178</v>
      </c>
      <c r="AU621" s="260" t="s">
        <v>80</v>
      </c>
      <c r="AV621" s="12" t="s">
        <v>78</v>
      </c>
      <c r="AW621" s="12" t="s">
        <v>35</v>
      </c>
      <c r="AX621" s="12" t="s">
        <v>71</v>
      </c>
      <c r="AY621" s="260" t="s">
        <v>158</v>
      </c>
    </row>
    <row r="622" spans="2:51" s="13" customFormat="1" ht="13.5">
      <c r="B622" s="261"/>
      <c r="C622" s="262"/>
      <c r="D622" s="248" t="s">
        <v>178</v>
      </c>
      <c r="E622" s="263" t="s">
        <v>21</v>
      </c>
      <c r="F622" s="264" t="s">
        <v>422</v>
      </c>
      <c r="G622" s="262"/>
      <c r="H622" s="265">
        <v>2.34</v>
      </c>
      <c r="I622" s="266"/>
      <c r="J622" s="262"/>
      <c r="K622" s="262"/>
      <c r="L622" s="267"/>
      <c r="M622" s="268"/>
      <c r="N622" s="269"/>
      <c r="O622" s="269"/>
      <c r="P622" s="269"/>
      <c r="Q622" s="269"/>
      <c r="R622" s="269"/>
      <c r="S622" s="269"/>
      <c r="T622" s="270"/>
      <c r="AT622" s="271" t="s">
        <v>178</v>
      </c>
      <c r="AU622" s="271" t="s">
        <v>80</v>
      </c>
      <c r="AV622" s="13" t="s">
        <v>80</v>
      </c>
      <c r="AW622" s="13" t="s">
        <v>35</v>
      </c>
      <c r="AX622" s="13" t="s">
        <v>71</v>
      </c>
      <c r="AY622" s="271" t="s">
        <v>158</v>
      </c>
    </row>
    <row r="623" spans="2:51" s="14" customFormat="1" ht="13.5">
      <c r="B623" s="272"/>
      <c r="C623" s="273"/>
      <c r="D623" s="248" t="s">
        <v>178</v>
      </c>
      <c r="E623" s="274" t="s">
        <v>21</v>
      </c>
      <c r="F623" s="275" t="s">
        <v>189</v>
      </c>
      <c r="G623" s="273"/>
      <c r="H623" s="276">
        <v>5.06</v>
      </c>
      <c r="I623" s="277"/>
      <c r="J623" s="273"/>
      <c r="K623" s="273"/>
      <c r="L623" s="278"/>
      <c r="M623" s="279"/>
      <c r="N623" s="280"/>
      <c r="O623" s="280"/>
      <c r="P623" s="280"/>
      <c r="Q623" s="280"/>
      <c r="R623" s="280"/>
      <c r="S623" s="280"/>
      <c r="T623" s="281"/>
      <c r="AT623" s="282" t="s">
        <v>178</v>
      </c>
      <c r="AU623" s="282" t="s">
        <v>80</v>
      </c>
      <c r="AV623" s="14" t="s">
        <v>166</v>
      </c>
      <c r="AW623" s="14" t="s">
        <v>35</v>
      </c>
      <c r="AX623" s="14" t="s">
        <v>78</v>
      </c>
      <c r="AY623" s="282" t="s">
        <v>158</v>
      </c>
    </row>
    <row r="624" spans="2:65" s="1" customFormat="1" ht="25.5" customHeight="1">
      <c r="B624" s="47"/>
      <c r="C624" s="236" t="s">
        <v>626</v>
      </c>
      <c r="D624" s="236" t="s">
        <v>161</v>
      </c>
      <c r="E624" s="237" t="s">
        <v>627</v>
      </c>
      <c r="F624" s="238" t="s">
        <v>628</v>
      </c>
      <c r="G624" s="239" t="s">
        <v>561</v>
      </c>
      <c r="H624" s="304"/>
      <c r="I624" s="241"/>
      <c r="J624" s="242">
        <f>ROUND(I624*H624,2)</f>
        <v>0</v>
      </c>
      <c r="K624" s="238" t="s">
        <v>165</v>
      </c>
      <c r="L624" s="73"/>
      <c r="M624" s="243" t="s">
        <v>21</v>
      </c>
      <c r="N624" s="244" t="s">
        <v>42</v>
      </c>
      <c r="O624" s="48"/>
      <c r="P624" s="245">
        <f>O624*H624</f>
        <v>0</v>
      </c>
      <c r="Q624" s="245">
        <v>0</v>
      </c>
      <c r="R624" s="245">
        <f>Q624*H624</f>
        <v>0</v>
      </c>
      <c r="S624" s="245">
        <v>0</v>
      </c>
      <c r="T624" s="246">
        <f>S624*H624</f>
        <v>0</v>
      </c>
      <c r="AR624" s="25" t="s">
        <v>341</v>
      </c>
      <c r="AT624" s="25" t="s">
        <v>161</v>
      </c>
      <c r="AU624" s="25" t="s">
        <v>80</v>
      </c>
      <c r="AY624" s="25" t="s">
        <v>158</v>
      </c>
      <c r="BE624" s="247">
        <f>IF(N624="základní",J624,0)</f>
        <v>0</v>
      </c>
      <c r="BF624" s="247">
        <f>IF(N624="snížená",J624,0)</f>
        <v>0</v>
      </c>
      <c r="BG624" s="247">
        <f>IF(N624="zákl. přenesená",J624,0)</f>
        <v>0</v>
      </c>
      <c r="BH624" s="247">
        <f>IF(N624="sníž. přenesená",J624,0)</f>
        <v>0</v>
      </c>
      <c r="BI624" s="247">
        <f>IF(N624="nulová",J624,0)</f>
        <v>0</v>
      </c>
      <c r="BJ624" s="25" t="s">
        <v>78</v>
      </c>
      <c r="BK624" s="247">
        <f>ROUND(I624*H624,2)</f>
        <v>0</v>
      </c>
      <c r="BL624" s="25" t="s">
        <v>341</v>
      </c>
      <c r="BM624" s="25" t="s">
        <v>629</v>
      </c>
    </row>
    <row r="625" spans="2:47" s="1" customFormat="1" ht="13.5">
      <c r="B625" s="47"/>
      <c r="C625" s="75"/>
      <c r="D625" s="248" t="s">
        <v>171</v>
      </c>
      <c r="E625" s="75"/>
      <c r="F625" s="249" t="s">
        <v>630</v>
      </c>
      <c r="G625" s="75"/>
      <c r="H625" s="75"/>
      <c r="I625" s="204"/>
      <c r="J625" s="75"/>
      <c r="K625" s="75"/>
      <c r="L625" s="73"/>
      <c r="M625" s="250"/>
      <c r="N625" s="48"/>
      <c r="O625" s="48"/>
      <c r="P625" s="48"/>
      <c r="Q625" s="48"/>
      <c r="R625" s="48"/>
      <c r="S625" s="48"/>
      <c r="T625" s="96"/>
      <c r="AT625" s="25" t="s">
        <v>171</v>
      </c>
      <c r="AU625" s="25" t="s">
        <v>80</v>
      </c>
    </row>
    <row r="626" spans="2:65" s="1" customFormat="1" ht="25.5" customHeight="1">
      <c r="B626" s="47"/>
      <c r="C626" s="236" t="s">
        <v>631</v>
      </c>
      <c r="D626" s="236" t="s">
        <v>161</v>
      </c>
      <c r="E626" s="237" t="s">
        <v>632</v>
      </c>
      <c r="F626" s="238" t="s">
        <v>633</v>
      </c>
      <c r="G626" s="239" t="s">
        <v>561</v>
      </c>
      <c r="H626" s="304"/>
      <c r="I626" s="241"/>
      <c r="J626" s="242">
        <f>ROUND(I626*H626,2)</f>
        <v>0</v>
      </c>
      <c r="K626" s="238" t="s">
        <v>165</v>
      </c>
      <c r="L626" s="73"/>
      <c r="M626" s="243" t="s">
        <v>21</v>
      </c>
      <c r="N626" s="244" t="s">
        <v>42</v>
      </c>
      <c r="O626" s="48"/>
      <c r="P626" s="245">
        <f>O626*H626</f>
        <v>0</v>
      </c>
      <c r="Q626" s="245">
        <v>0</v>
      </c>
      <c r="R626" s="245">
        <f>Q626*H626</f>
        <v>0</v>
      </c>
      <c r="S626" s="245">
        <v>0</v>
      </c>
      <c r="T626" s="246">
        <f>S626*H626</f>
        <v>0</v>
      </c>
      <c r="AR626" s="25" t="s">
        <v>341</v>
      </c>
      <c r="AT626" s="25" t="s">
        <v>161</v>
      </c>
      <c r="AU626" s="25" t="s">
        <v>80</v>
      </c>
      <c r="AY626" s="25" t="s">
        <v>158</v>
      </c>
      <c r="BE626" s="247">
        <f>IF(N626="základní",J626,0)</f>
        <v>0</v>
      </c>
      <c r="BF626" s="247">
        <f>IF(N626="snížená",J626,0)</f>
        <v>0</v>
      </c>
      <c r="BG626" s="247">
        <f>IF(N626="zákl. přenesená",J626,0)</f>
        <v>0</v>
      </c>
      <c r="BH626" s="247">
        <f>IF(N626="sníž. přenesená",J626,0)</f>
        <v>0</v>
      </c>
      <c r="BI626" s="247">
        <f>IF(N626="nulová",J626,0)</f>
        <v>0</v>
      </c>
      <c r="BJ626" s="25" t="s">
        <v>78</v>
      </c>
      <c r="BK626" s="247">
        <f>ROUND(I626*H626,2)</f>
        <v>0</v>
      </c>
      <c r="BL626" s="25" t="s">
        <v>341</v>
      </c>
      <c r="BM626" s="25" t="s">
        <v>634</v>
      </c>
    </row>
    <row r="627" spans="2:47" s="1" customFormat="1" ht="13.5">
      <c r="B627" s="47"/>
      <c r="C627" s="75"/>
      <c r="D627" s="248" t="s">
        <v>171</v>
      </c>
      <c r="E627" s="75"/>
      <c r="F627" s="249" t="s">
        <v>630</v>
      </c>
      <c r="G627" s="75"/>
      <c r="H627" s="75"/>
      <c r="I627" s="204"/>
      <c r="J627" s="75"/>
      <c r="K627" s="75"/>
      <c r="L627" s="73"/>
      <c r="M627" s="250"/>
      <c r="N627" s="48"/>
      <c r="O627" s="48"/>
      <c r="P627" s="48"/>
      <c r="Q627" s="48"/>
      <c r="R627" s="48"/>
      <c r="S627" s="48"/>
      <c r="T627" s="96"/>
      <c r="AT627" s="25" t="s">
        <v>171</v>
      </c>
      <c r="AU627" s="25" t="s">
        <v>80</v>
      </c>
    </row>
    <row r="628" spans="2:63" s="11" customFormat="1" ht="29.85" customHeight="1">
      <c r="B628" s="220"/>
      <c r="C628" s="221"/>
      <c r="D628" s="222" t="s">
        <v>70</v>
      </c>
      <c r="E628" s="234" t="s">
        <v>635</v>
      </c>
      <c r="F628" s="234" t="s">
        <v>636</v>
      </c>
      <c r="G628" s="221"/>
      <c r="H628" s="221"/>
      <c r="I628" s="224"/>
      <c r="J628" s="235">
        <f>BK628</f>
        <v>0</v>
      </c>
      <c r="K628" s="221"/>
      <c r="L628" s="226"/>
      <c r="M628" s="227"/>
      <c r="N628" s="228"/>
      <c r="O628" s="228"/>
      <c r="P628" s="229">
        <f>SUM(P629:P663)</f>
        <v>0</v>
      </c>
      <c r="Q628" s="228"/>
      <c r="R628" s="229">
        <f>SUM(R629:R663)</f>
        <v>0.21608</v>
      </c>
      <c r="S628" s="228"/>
      <c r="T628" s="230">
        <f>SUM(T629:T663)</f>
        <v>0.7546644</v>
      </c>
      <c r="AR628" s="231" t="s">
        <v>80</v>
      </c>
      <c r="AT628" s="232" t="s">
        <v>70</v>
      </c>
      <c r="AU628" s="232" t="s">
        <v>78</v>
      </c>
      <c r="AY628" s="231" t="s">
        <v>158</v>
      </c>
      <c r="BK628" s="233">
        <f>SUM(BK629:BK663)</f>
        <v>0</v>
      </c>
    </row>
    <row r="629" spans="2:65" s="1" customFormat="1" ht="16.5" customHeight="1">
      <c r="B629" s="47"/>
      <c r="C629" s="236" t="s">
        <v>637</v>
      </c>
      <c r="D629" s="236" t="s">
        <v>161</v>
      </c>
      <c r="E629" s="237" t="s">
        <v>638</v>
      </c>
      <c r="F629" s="238" t="s">
        <v>639</v>
      </c>
      <c r="G629" s="239" t="s">
        <v>184</v>
      </c>
      <c r="H629" s="240">
        <v>7.992</v>
      </c>
      <c r="I629" s="241"/>
      <c r="J629" s="242">
        <f>ROUND(I629*H629,2)</f>
        <v>0</v>
      </c>
      <c r="K629" s="238" t="s">
        <v>165</v>
      </c>
      <c r="L629" s="73"/>
      <c r="M629" s="243" t="s">
        <v>21</v>
      </c>
      <c r="N629" s="244" t="s">
        <v>42</v>
      </c>
      <c r="O629" s="48"/>
      <c r="P629" s="245">
        <f>O629*H629</f>
        <v>0</v>
      </c>
      <c r="Q629" s="245">
        <v>0</v>
      </c>
      <c r="R629" s="245">
        <f>Q629*H629</f>
        <v>0</v>
      </c>
      <c r="S629" s="245">
        <v>0.01695</v>
      </c>
      <c r="T629" s="246">
        <f>S629*H629</f>
        <v>0.13546439999999998</v>
      </c>
      <c r="AR629" s="25" t="s">
        <v>341</v>
      </c>
      <c r="AT629" s="25" t="s">
        <v>161</v>
      </c>
      <c r="AU629" s="25" t="s">
        <v>80</v>
      </c>
      <c r="AY629" s="25" t="s">
        <v>158</v>
      </c>
      <c r="BE629" s="247">
        <f>IF(N629="základní",J629,0)</f>
        <v>0</v>
      </c>
      <c r="BF629" s="247">
        <f>IF(N629="snížená",J629,0)</f>
        <v>0</v>
      </c>
      <c r="BG629" s="247">
        <f>IF(N629="zákl. přenesená",J629,0)</f>
        <v>0</v>
      </c>
      <c r="BH629" s="247">
        <f>IF(N629="sníž. přenesená",J629,0)</f>
        <v>0</v>
      </c>
      <c r="BI629" s="247">
        <f>IF(N629="nulová",J629,0)</f>
        <v>0</v>
      </c>
      <c r="BJ629" s="25" t="s">
        <v>78</v>
      </c>
      <c r="BK629" s="247">
        <f>ROUND(I629*H629,2)</f>
        <v>0</v>
      </c>
      <c r="BL629" s="25" t="s">
        <v>341</v>
      </c>
      <c r="BM629" s="25" t="s">
        <v>640</v>
      </c>
    </row>
    <row r="630" spans="2:47" s="1" customFormat="1" ht="13.5">
      <c r="B630" s="47"/>
      <c r="C630" s="75"/>
      <c r="D630" s="248" t="s">
        <v>171</v>
      </c>
      <c r="E630" s="75"/>
      <c r="F630" s="249" t="s">
        <v>641</v>
      </c>
      <c r="G630" s="75"/>
      <c r="H630" s="75"/>
      <c r="I630" s="204"/>
      <c r="J630" s="75"/>
      <c r="K630" s="75"/>
      <c r="L630" s="73"/>
      <c r="M630" s="250"/>
      <c r="N630" s="48"/>
      <c r="O630" s="48"/>
      <c r="P630" s="48"/>
      <c r="Q630" s="48"/>
      <c r="R630" s="48"/>
      <c r="S630" s="48"/>
      <c r="T630" s="96"/>
      <c r="AT630" s="25" t="s">
        <v>171</v>
      </c>
      <c r="AU630" s="25" t="s">
        <v>80</v>
      </c>
    </row>
    <row r="631" spans="2:51" s="13" customFormat="1" ht="13.5">
      <c r="B631" s="261"/>
      <c r="C631" s="262"/>
      <c r="D631" s="248" t="s">
        <v>178</v>
      </c>
      <c r="E631" s="263" t="s">
        <v>21</v>
      </c>
      <c r="F631" s="264" t="s">
        <v>642</v>
      </c>
      <c r="G631" s="262"/>
      <c r="H631" s="265">
        <v>7.992</v>
      </c>
      <c r="I631" s="266"/>
      <c r="J631" s="262"/>
      <c r="K631" s="262"/>
      <c r="L631" s="267"/>
      <c r="M631" s="268"/>
      <c r="N631" s="269"/>
      <c r="O631" s="269"/>
      <c r="P631" s="269"/>
      <c r="Q631" s="269"/>
      <c r="R631" s="269"/>
      <c r="S631" s="269"/>
      <c r="T631" s="270"/>
      <c r="AT631" s="271" t="s">
        <v>178</v>
      </c>
      <c r="AU631" s="271" t="s">
        <v>80</v>
      </c>
      <c r="AV631" s="13" t="s">
        <v>80</v>
      </c>
      <c r="AW631" s="13" t="s">
        <v>35</v>
      </c>
      <c r="AX631" s="13" t="s">
        <v>78</v>
      </c>
      <c r="AY631" s="271" t="s">
        <v>158</v>
      </c>
    </row>
    <row r="632" spans="2:65" s="1" customFormat="1" ht="16.5" customHeight="1">
      <c r="B632" s="47"/>
      <c r="C632" s="236" t="s">
        <v>643</v>
      </c>
      <c r="D632" s="236" t="s">
        <v>161</v>
      </c>
      <c r="E632" s="237" t="s">
        <v>644</v>
      </c>
      <c r="F632" s="238" t="s">
        <v>645</v>
      </c>
      <c r="G632" s="239" t="s">
        <v>646</v>
      </c>
      <c r="H632" s="240">
        <v>1</v>
      </c>
      <c r="I632" s="241"/>
      <c r="J632" s="242">
        <f>ROUND(I632*H632,2)</f>
        <v>0</v>
      </c>
      <c r="K632" s="238" t="s">
        <v>21</v>
      </c>
      <c r="L632" s="73"/>
      <c r="M632" s="243" t="s">
        <v>21</v>
      </c>
      <c r="N632" s="244" t="s">
        <v>42</v>
      </c>
      <c r="O632" s="48"/>
      <c r="P632" s="245">
        <f>O632*H632</f>
        <v>0</v>
      </c>
      <c r="Q632" s="245">
        <v>0</v>
      </c>
      <c r="R632" s="245">
        <f>Q632*H632</f>
        <v>0</v>
      </c>
      <c r="S632" s="245">
        <v>0</v>
      </c>
      <c r="T632" s="246">
        <f>S632*H632</f>
        <v>0</v>
      </c>
      <c r="AR632" s="25" t="s">
        <v>341</v>
      </c>
      <c r="AT632" s="25" t="s">
        <v>161</v>
      </c>
      <c r="AU632" s="25" t="s">
        <v>80</v>
      </c>
      <c r="AY632" s="25" t="s">
        <v>158</v>
      </c>
      <c r="BE632" s="247">
        <f>IF(N632="základní",J632,0)</f>
        <v>0</v>
      </c>
      <c r="BF632" s="247">
        <f>IF(N632="snížená",J632,0)</f>
        <v>0</v>
      </c>
      <c r="BG632" s="247">
        <f>IF(N632="zákl. přenesená",J632,0)</f>
        <v>0</v>
      </c>
      <c r="BH632" s="247">
        <f>IF(N632="sníž. přenesená",J632,0)</f>
        <v>0</v>
      </c>
      <c r="BI632" s="247">
        <f>IF(N632="nulová",J632,0)</f>
        <v>0</v>
      </c>
      <c r="BJ632" s="25" t="s">
        <v>78</v>
      </c>
      <c r="BK632" s="247">
        <f>ROUND(I632*H632,2)</f>
        <v>0</v>
      </c>
      <c r="BL632" s="25" t="s">
        <v>341</v>
      </c>
      <c r="BM632" s="25" t="s">
        <v>647</v>
      </c>
    </row>
    <row r="633" spans="2:65" s="1" customFormat="1" ht="16.5" customHeight="1">
      <c r="B633" s="47"/>
      <c r="C633" s="236" t="s">
        <v>648</v>
      </c>
      <c r="D633" s="236" t="s">
        <v>161</v>
      </c>
      <c r="E633" s="237" t="s">
        <v>649</v>
      </c>
      <c r="F633" s="238" t="s">
        <v>650</v>
      </c>
      <c r="G633" s="239" t="s">
        <v>646</v>
      </c>
      <c r="H633" s="240">
        <v>1</v>
      </c>
      <c r="I633" s="241"/>
      <c r="J633" s="242">
        <f>ROUND(I633*H633,2)</f>
        <v>0</v>
      </c>
      <c r="K633" s="238" t="s">
        <v>21</v>
      </c>
      <c r="L633" s="73"/>
      <c r="M633" s="243" t="s">
        <v>21</v>
      </c>
      <c r="N633" s="244" t="s">
        <v>42</v>
      </c>
      <c r="O633" s="48"/>
      <c r="P633" s="245">
        <f>O633*H633</f>
        <v>0</v>
      </c>
      <c r="Q633" s="245">
        <v>0</v>
      </c>
      <c r="R633" s="245">
        <f>Q633*H633</f>
        <v>0</v>
      </c>
      <c r="S633" s="245">
        <v>0</v>
      </c>
      <c r="T633" s="246">
        <f>S633*H633</f>
        <v>0</v>
      </c>
      <c r="AR633" s="25" t="s">
        <v>341</v>
      </c>
      <c r="AT633" s="25" t="s">
        <v>161</v>
      </c>
      <c r="AU633" s="25" t="s">
        <v>80</v>
      </c>
      <c r="AY633" s="25" t="s">
        <v>158</v>
      </c>
      <c r="BE633" s="247">
        <f>IF(N633="základní",J633,0)</f>
        <v>0</v>
      </c>
      <c r="BF633" s="247">
        <f>IF(N633="snížená",J633,0)</f>
        <v>0</v>
      </c>
      <c r="BG633" s="247">
        <f>IF(N633="zákl. přenesená",J633,0)</f>
        <v>0</v>
      </c>
      <c r="BH633" s="247">
        <f>IF(N633="sníž. přenesená",J633,0)</f>
        <v>0</v>
      </c>
      <c r="BI633" s="247">
        <f>IF(N633="nulová",J633,0)</f>
        <v>0</v>
      </c>
      <c r="BJ633" s="25" t="s">
        <v>78</v>
      </c>
      <c r="BK633" s="247">
        <f>ROUND(I633*H633,2)</f>
        <v>0</v>
      </c>
      <c r="BL633" s="25" t="s">
        <v>341</v>
      </c>
      <c r="BM633" s="25" t="s">
        <v>651</v>
      </c>
    </row>
    <row r="634" spans="2:65" s="1" customFormat="1" ht="16.5" customHeight="1">
      <c r="B634" s="47"/>
      <c r="C634" s="236" t="s">
        <v>652</v>
      </c>
      <c r="D634" s="236" t="s">
        <v>161</v>
      </c>
      <c r="E634" s="237" t="s">
        <v>653</v>
      </c>
      <c r="F634" s="238" t="s">
        <v>654</v>
      </c>
      <c r="G634" s="239" t="s">
        <v>655</v>
      </c>
      <c r="H634" s="240">
        <v>1</v>
      </c>
      <c r="I634" s="241"/>
      <c r="J634" s="242">
        <f>ROUND(I634*H634,2)</f>
        <v>0</v>
      </c>
      <c r="K634" s="238" t="s">
        <v>21</v>
      </c>
      <c r="L634" s="73"/>
      <c r="M634" s="243" t="s">
        <v>21</v>
      </c>
      <c r="N634" s="244" t="s">
        <v>42</v>
      </c>
      <c r="O634" s="48"/>
      <c r="P634" s="245">
        <f>O634*H634</f>
        <v>0</v>
      </c>
      <c r="Q634" s="245">
        <v>0</v>
      </c>
      <c r="R634" s="245">
        <f>Q634*H634</f>
        <v>0</v>
      </c>
      <c r="S634" s="245">
        <v>0</v>
      </c>
      <c r="T634" s="246">
        <f>S634*H634</f>
        <v>0</v>
      </c>
      <c r="AR634" s="25" t="s">
        <v>341</v>
      </c>
      <c r="AT634" s="25" t="s">
        <v>161</v>
      </c>
      <c r="AU634" s="25" t="s">
        <v>80</v>
      </c>
      <c r="AY634" s="25" t="s">
        <v>158</v>
      </c>
      <c r="BE634" s="247">
        <f>IF(N634="základní",J634,0)</f>
        <v>0</v>
      </c>
      <c r="BF634" s="247">
        <f>IF(N634="snížená",J634,0)</f>
        <v>0</v>
      </c>
      <c r="BG634" s="247">
        <f>IF(N634="zákl. přenesená",J634,0)</f>
        <v>0</v>
      </c>
      <c r="BH634" s="247">
        <f>IF(N634="sníž. přenesená",J634,0)</f>
        <v>0</v>
      </c>
      <c r="BI634" s="247">
        <f>IF(N634="nulová",J634,0)</f>
        <v>0</v>
      </c>
      <c r="BJ634" s="25" t="s">
        <v>78</v>
      </c>
      <c r="BK634" s="247">
        <f>ROUND(I634*H634,2)</f>
        <v>0</v>
      </c>
      <c r="BL634" s="25" t="s">
        <v>341</v>
      </c>
      <c r="BM634" s="25" t="s">
        <v>656</v>
      </c>
    </row>
    <row r="635" spans="2:65" s="1" customFormat="1" ht="25.5" customHeight="1">
      <c r="B635" s="47"/>
      <c r="C635" s="236" t="s">
        <v>657</v>
      </c>
      <c r="D635" s="236" t="s">
        <v>161</v>
      </c>
      <c r="E635" s="237" t="s">
        <v>658</v>
      </c>
      <c r="F635" s="238" t="s">
        <v>659</v>
      </c>
      <c r="G635" s="239" t="s">
        <v>164</v>
      </c>
      <c r="H635" s="240">
        <v>2</v>
      </c>
      <c r="I635" s="241"/>
      <c r="J635" s="242">
        <f>ROUND(I635*H635,2)</f>
        <v>0</v>
      </c>
      <c r="K635" s="238" t="s">
        <v>165</v>
      </c>
      <c r="L635" s="73"/>
      <c r="M635" s="243" t="s">
        <v>21</v>
      </c>
      <c r="N635" s="244" t="s">
        <v>42</v>
      </c>
      <c r="O635" s="48"/>
      <c r="P635" s="245">
        <f>O635*H635</f>
        <v>0</v>
      </c>
      <c r="Q635" s="245">
        <v>0</v>
      </c>
      <c r="R635" s="245">
        <f>Q635*H635</f>
        <v>0</v>
      </c>
      <c r="S635" s="245">
        <v>0</v>
      </c>
      <c r="T635" s="246">
        <f>S635*H635</f>
        <v>0</v>
      </c>
      <c r="AR635" s="25" t="s">
        <v>341</v>
      </c>
      <c r="AT635" s="25" t="s">
        <v>161</v>
      </c>
      <c r="AU635" s="25" t="s">
        <v>80</v>
      </c>
      <c r="AY635" s="25" t="s">
        <v>158</v>
      </c>
      <c r="BE635" s="247">
        <f>IF(N635="základní",J635,0)</f>
        <v>0</v>
      </c>
      <c r="BF635" s="247">
        <f>IF(N635="snížená",J635,0)</f>
        <v>0</v>
      </c>
      <c r="BG635" s="247">
        <f>IF(N635="zákl. přenesená",J635,0)</f>
        <v>0</v>
      </c>
      <c r="BH635" s="247">
        <f>IF(N635="sníž. přenesená",J635,0)</f>
        <v>0</v>
      </c>
      <c r="BI635" s="247">
        <f>IF(N635="nulová",J635,0)</f>
        <v>0</v>
      </c>
      <c r="BJ635" s="25" t="s">
        <v>78</v>
      </c>
      <c r="BK635" s="247">
        <f>ROUND(I635*H635,2)</f>
        <v>0</v>
      </c>
      <c r="BL635" s="25" t="s">
        <v>341</v>
      </c>
      <c r="BM635" s="25" t="s">
        <v>660</v>
      </c>
    </row>
    <row r="636" spans="2:47" s="1" customFormat="1" ht="13.5">
      <c r="B636" s="47"/>
      <c r="C636" s="75"/>
      <c r="D636" s="248" t="s">
        <v>171</v>
      </c>
      <c r="E636" s="75"/>
      <c r="F636" s="249" t="s">
        <v>661</v>
      </c>
      <c r="G636" s="75"/>
      <c r="H636" s="75"/>
      <c r="I636" s="204"/>
      <c r="J636" s="75"/>
      <c r="K636" s="75"/>
      <c r="L636" s="73"/>
      <c r="M636" s="250"/>
      <c r="N636" s="48"/>
      <c r="O636" s="48"/>
      <c r="P636" s="48"/>
      <c r="Q636" s="48"/>
      <c r="R636" s="48"/>
      <c r="S636" s="48"/>
      <c r="T636" s="96"/>
      <c r="AT636" s="25" t="s">
        <v>171</v>
      </c>
      <c r="AU636" s="25" t="s">
        <v>80</v>
      </c>
    </row>
    <row r="637" spans="2:51" s="12" customFormat="1" ht="13.5">
      <c r="B637" s="251"/>
      <c r="C637" s="252"/>
      <c r="D637" s="248" t="s">
        <v>178</v>
      </c>
      <c r="E637" s="253" t="s">
        <v>21</v>
      </c>
      <c r="F637" s="254" t="s">
        <v>662</v>
      </c>
      <c r="G637" s="252"/>
      <c r="H637" s="253" t="s">
        <v>21</v>
      </c>
      <c r="I637" s="255"/>
      <c r="J637" s="252"/>
      <c r="K637" s="252"/>
      <c r="L637" s="256"/>
      <c r="M637" s="257"/>
      <c r="N637" s="258"/>
      <c r="O637" s="258"/>
      <c r="P637" s="258"/>
      <c r="Q637" s="258"/>
      <c r="R637" s="258"/>
      <c r="S637" s="258"/>
      <c r="T637" s="259"/>
      <c r="AT637" s="260" t="s">
        <v>178</v>
      </c>
      <c r="AU637" s="260" t="s">
        <v>80</v>
      </c>
      <c r="AV637" s="12" t="s">
        <v>78</v>
      </c>
      <c r="AW637" s="12" t="s">
        <v>35</v>
      </c>
      <c r="AX637" s="12" t="s">
        <v>71</v>
      </c>
      <c r="AY637" s="260" t="s">
        <v>158</v>
      </c>
    </row>
    <row r="638" spans="2:51" s="13" customFormat="1" ht="13.5">
      <c r="B638" s="261"/>
      <c r="C638" s="262"/>
      <c r="D638" s="248" t="s">
        <v>178</v>
      </c>
      <c r="E638" s="263" t="s">
        <v>21</v>
      </c>
      <c r="F638" s="264" t="s">
        <v>78</v>
      </c>
      <c r="G638" s="262"/>
      <c r="H638" s="265">
        <v>1</v>
      </c>
      <c r="I638" s="266"/>
      <c r="J638" s="262"/>
      <c r="K638" s="262"/>
      <c r="L638" s="267"/>
      <c r="M638" s="268"/>
      <c r="N638" s="269"/>
      <c r="O638" s="269"/>
      <c r="P638" s="269"/>
      <c r="Q638" s="269"/>
      <c r="R638" s="269"/>
      <c r="S638" s="269"/>
      <c r="T638" s="270"/>
      <c r="AT638" s="271" t="s">
        <v>178</v>
      </c>
      <c r="AU638" s="271" t="s">
        <v>80</v>
      </c>
      <c r="AV638" s="13" t="s">
        <v>80</v>
      </c>
      <c r="AW638" s="13" t="s">
        <v>35</v>
      </c>
      <c r="AX638" s="13" t="s">
        <v>71</v>
      </c>
      <c r="AY638" s="271" t="s">
        <v>158</v>
      </c>
    </row>
    <row r="639" spans="2:51" s="12" customFormat="1" ht="13.5">
      <c r="B639" s="251"/>
      <c r="C639" s="252"/>
      <c r="D639" s="248" t="s">
        <v>178</v>
      </c>
      <c r="E639" s="253" t="s">
        <v>21</v>
      </c>
      <c r="F639" s="254" t="s">
        <v>663</v>
      </c>
      <c r="G639" s="252"/>
      <c r="H639" s="253" t="s">
        <v>21</v>
      </c>
      <c r="I639" s="255"/>
      <c r="J639" s="252"/>
      <c r="K639" s="252"/>
      <c r="L639" s="256"/>
      <c r="M639" s="257"/>
      <c r="N639" s="258"/>
      <c r="O639" s="258"/>
      <c r="P639" s="258"/>
      <c r="Q639" s="258"/>
      <c r="R639" s="258"/>
      <c r="S639" s="258"/>
      <c r="T639" s="259"/>
      <c r="AT639" s="260" t="s">
        <v>178</v>
      </c>
      <c r="AU639" s="260" t="s">
        <v>80</v>
      </c>
      <c r="AV639" s="12" t="s">
        <v>78</v>
      </c>
      <c r="AW639" s="12" t="s">
        <v>35</v>
      </c>
      <c r="AX639" s="12" t="s">
        <v>71</v>
      </c>
      <c r="AY639" s="260" t="s">
        <v>158</v>
      </c>
    </row>
    <row r="640" spans="2:51" s="13" customFormat="1" ht="13.5">
      <c r="B640" s="261"/>
      <c r="C640" s="262"/>
      <c r="D640" s="248" t="s">
        <v>178</v>
      </c>
      <c r="E640" s="263" t="s">
        <v>21</v>
      </c>
      <c r="F640" s="264" t="s">
        <v>78</v>
      </c>
      <c r="G640" s="262"/>
      <c r="H640" s="265">
        <v>1</v>
      </c>
      <c r="I640" s="266"/>
      <c r="J640" s="262"/>
      <c r="K640" s="262"/>
      <c r="L640" s="267"/>
      <c r="M640" s="268"/>
      <c r="N640" s="269"/>
      <c r="O640" s="269"/>
      <c r="P640" s="269"/>
      <c r="Q640" s="269"/>
      <c r="R640" s="269"/>
      <c r="S640" s="269"/>
      <c r="T640" s="270"/>
      <c r="AT640" s="271" t="s">
        <v>178</v>
      </c>
      <c r="AU640" s="271" t="s">
        <v>80</v>
      </c>
      <c r="AV640" s="13" t="s">
        <v>80</v>
      </c>
      <c r="AW640" s="13" t="s">
        <v>35</v>
      </c>
      <c r="AX640" s="13" t="s">
        <v>71</v>
      </c>
      <c r="AY640" s="271" t="s">
        <v>158</v>
      </c>
    </row>
    <row r="641" spans="2:51" s="14" customFormat="1" ht="13.5">
      <c r="B641" s="272"/>
      <c r="C641" s="273"/>
      <c r="D641" s="248" t="s">
        <v>178</v>
      </c>
      <c r="E641" s="274" t="s">
        <v>21</v>
      </c>
      <c r="F641" s="275" t="s">
        <v>189</v>
      </c>
      <c r="G641" s="273"/>
      <c r="H641" s="276">
        <v>2</v>
      </c>
      <c r="I641" s="277"/>
      <c r="J641" s="273"/>
      <c r="K641" s="273"/>
      <c r="L641" s="278"/>
      <c r="M641" s="279"/>
      <c r="N641" s="280"/>
      <c r="O641" s="280"/>
      <c r="P641" s="280"/>
      <c r="Q641" s="280"/>
      <c r="R641" s="280"/>
      <c r="S641" s="280"/>
      <c r="T641" s="281"/>
      <c r="AT641" s="282" t="s">
        <v>178</v>
      </c>
      <c r="AU641" s="282" t="s">
        <v>80</v>
      </c>
      <c r="AV641" s="14" t="s">
        <v>166</v>
      </c>
      <c r="AW641" s="14" t="s">
        <v>35</v>
      </c>
      <c r="AX641" s="14" t="s">
        <v>78</v>
      </c>
      <c r="AY641" s="282" t="s">
        <v>158</v>
      </c>
    </row>
    <row r="642" spans="2:65" s="1" customFormat="1" ht="16.5" customHeight="1">
      <c r="B642" s="47"/>
      <c r="C642" s="294" t="s">
        <v>664</v>
      </c>
      <c r="D642" s="294" t="s">
        <v>362</v>
      </c>
      <c r="E642" s="295" t="s">
        <v>665</v>
      </c>
      <c r="F642" s="296" t="s">
        <v>666</v>
      </c>
      <c r="G642" s="297" t="s">
        <v>164</v>
      </c>
      <c r="H642" s="298">
        <v>1</v>
      </c>
      <c r="I642" s="299"/>
      <c r="J642" s="300">
        <f>ROUND(I642*H642,2)</f>
        <v>0</v>
      </c>
      <c r="K642" s="296" t="s">
        <v>21</v>
      </c>
      <c r="L642" s="301"/>
      <c r="M642" s="302" t="s">
        <v>21</v>
      </c>
      <c r="N642" s="303" t="s">
        <v>42</v>
      </c>
      <c r="O642" s="48"/>
      <c r="P642" s="245">
        <f>O642*H642</f>
        <v>0</v>
      </c>
      <c r="Q642" s="245">
        <v>0.01</v>
      </c>
      <c r="R642" s="245">
        <f>Q642*H642</f>
        <v>0.01</v>
      </c>
      <c r="S642" s="245">
        <v>0</v>
      </c>
      <c r="T642" s="246">
        <f>S642*H642</f>
        <v>0</v>
      </c>
      <c r="AR642" s="25" t="s">
        <v>211</v>
      </c>
      <c r="AT642" s="25" t="s">
        <v>362</v>
      </c>
      <c r="AU642" s="25" t="s">
        <v>80</v>
      </c>
      <c r="AY642" s="25" t="s">
        <v>158</v>
      </c>
      <c r="BE642" s="247">
        <f>IF(N642="základní",J642,0)</f>
        <v>0</v>
      </c>
      <c r="BF642" s="247">
        <f>IF(N642="snížená",J642,0)</f>
        <v>0</v>
      </c>
      <c r="BG642" s="247">
        <f>IF(N642="zákl. přenesená",J642,0)</f>
        <v>0</v>
      </c>
      <c r="BH642" s="247">
        <f>IF(N642="sníž. přenesená",J642,0)</f>
        <v>0</v>
      </c>
      <c r="BI642" s="247">
        <f>IF(N642="nulová",J642,0)</f>
        <v>0</v>
      </c>
      <c r="BJ642" s="25" t="s">
        <v>78</v>
      </c>
      <c r="BK642" s="247">
        <f>ROUND(I642*H642,2)</f>
        <v>0</v>
      </c>
      <c r="BL642" s="25" t="s">
        <v>166</v>
      </c>
      <c r="BM642" s="25" t="s">
        <v>667</v>
      </c>
    </row>
    <row r="643" spans="2:47" s="1" customFormat="1" ht="13.5">
      <c r="B643" s="47"/>
      <c r="C643" s="75"/>
      <c r="D643" s="248" t="s">
        <v>328</v>
      </c>
      <c r="E643" s="75"/>
      <c r="F643" s="249" t="s">
        <v>668</v>
      </c>
      <c r="G643" s="75"/>
      <c r="H643" s="75"/>
      <c r="I643" s="204"/>
      <c r="J643" s="75"/>
      <c r="K643" s="75"/>
      <c r="L643" s="73"/>
      <c r="M643" s="250"/>
      <c r="N643" s="48"/>
      <c r="O643" s="48"/>
      <c r="P643" s="48"/>
      <c r="Q643" s="48"/>
      <c r="R643" s="48"/>
      <c r="S643" s="48"/>
      <c r="T643" s="96"/>
      <c r="AT643" s="25" t="s">
        <v>328</v>
      </c>
      <c r="AU643" s="25" t="s">
        <v>80</v>
      </c>
    </row>
    <row r="644" spans="2:65" s="1" customFormat="1" ht="16.5" customHeight="1">
      <c r="B644" s="47"/>
      <c r="C644" s="294" t="s">
        <v>669</v>
      </c>
      <c r="D644" s="294" t="s">
        <v>362</v>
      </c>
      <c r="E644" s="295" t="s">
        <v>670</v>
      </c>
      <c r="F644" s="296" t="s">
        <v>671</v>
      </c>
      <c r="G644" s="297" t="s">
        <v>164</v>
      </c>
      <c r="H644" s="298">
        <v>1</v>
      </c>
      <c r="I644" s="299"/>
      <c r="J644" s="300">
        <f>ROUND(I644*H644,2)</f>
        <v>0</v>
      </c>
      <c r="K644" s="296" t="s">
        <v>21</v>
      </c>
      <c r="L644" s="301"/>
      <c r="M644" s="302" t="s">
        <v>21</v>
      </c>
      <c r="N644" s="303" t="s">
        <v>42</v>
      </c>
      <c r="O644" s="48"/>
      <c r="P644" s="245">
        <f>O644*H644</f>
        <v>0</v>
      </c>
      <c r="Q644" s="245">
        <v>0.01</v>
      </c>
      <c r="R644" s="245">
        <f>Q644*H644</f>
        <v>0.01</v>
      </c>
      <c r="S644" s="245">
        <v>0</v>
      </c>
      <c r="T644" s="246">
        <f>S644*H644</f>
        <v>0</v>
      </c>
      <c r="AR644" s="25" t="s">
        <v>211</v>
      </c>
      <c r="AT644" s="25" t="s">
        <v>362</v>
      </c>
      <c r="AU644" s="25" t="s">
        <v>80</v>
      </c>
      <c r="AY644" s="25" t="s">
        <v>158</v>
      </c>
      <c r="BE644" s="247">
        <f>IF(N644="základní",J644,0)</f>
        <v>0</v>
      </c>
      <c r="BF644" s="247">
        <f>IF(N644="snížená",J644,0)</f>
        <v>0</v>
      </c>
      <c r="BG644" s="247">
        <f>IF(N644="zákl. přenesená",J644,0)</f>
        <v>0</v>
      </c>
      <c r="BH644" s="247">
        <f>IF(N644="sníž. přenesená",J644,0)</f>
        <v>0</v>
      </c>
      <c r="BI644" s="247">
        <f>IF(N644="nulová",J644,0)</f>
        <v>0</v>
      </c>
      <c r="BJ644" s="25" t="s">
        <v>78</v>
      </c>
      <c r="BK644" s="247">
        <f>ROUND(I644*H644,2)</f>
        <v>0</v>
      </c>
      <c r="BL644" s="25" t="s">
        <v>166</v>
      </c>
      <c r="BM644" s="25" t="s">
        <v>672</v>
      </c>
    </row>
    <row r="645" spans="2:47" s="1" customFormat="1" ht="13.5">
      <c r="B645" s="47"/>
      <c r="C645" s="75"/>
      <c r="D645" s="248" t="s">
        <v>328</v>
      </c>
      <c r="E645" s="75"/>
      <c r="F645" s="249" t="s">
        <v>673</v>
      </c>
      <c r="G645" s="75"/>
      <c r="H645" s="75"/>
      <c r="I645" s="204"/>
      <c r="J645" s="75"/>
      <c r="K645" s="75"/>
      <c r="L645" s="73"/>
      <c r="M645" s="250"/>
      <c r="N645" s="48"/>
      <c r="O645" s="48"/>
      <c r="P645" s="48"/>
      <c r="Q645" s="48"/>
      <c r="R645" s="48"/>
      <c r="S645" s="48"/>
      <c r="T645" s="96"/>
      <c r="AT645" s="25" t="s">
        <v>328</v>
      </c>
      <c r="AU645" s="25" t="s">
        <v>80</v>
      </c>
    </row>
    <row r="646" spans="2:65" s="1" customFormat="1" ht="25.5" customHeight="1">
      <c r="B646" s="47"/>
      <c r="C646" s="236" t="s">
        <v>674</v>
      </c>
      <c r="D646" s="236" t="s">
        <v>161</v>
      </c>
      <c r="E646" s="237" t="s">
        <v>675</v>
      </c>
      <c r="F646" s="238" t="s">
        <v>676</v>
      </c>
      <c r="G646" s="239" t="s">
        <v>164</v>
      </c>
      <c r="H646" s="240">
        <v>16</v>
      </c>
      <c r="I646" s="241"/>
      <c r="J646" s="242">
        <f>ROUND(I646*H646,2)</f>
        <v>0</v>
      </c>
      <c r="K646" s="238" t="s">
        <v>165</v>
      </c>
      <c r="L646" s="73"/>
      <c r="M646" s="243" t="s">
        <v>21</v>
      </c>
      <c r="N646" s="244" t="s">
        <v>42</v>
      </c>
      <c r="O646" s="48"/>
      <c r="P646" s="245">
        <f>O646*H646</f>
        <v>0</v>
      </c>
      <c r="Q646" s="245">
        <v>0</v>
      </c>
      <c r="R646" s="245">
        <f>Q646*H646</f>
        <v>0</v>
      </c>
      <c r="S646" s="245">
        <v>0</v>
      </c>
      <c r="T646" s="246">
        <f>S646*H646</f>
        <v>0</v>
      </c>
      <c r="AR646" s="25" t="s">
        <v>166</v>
      </c>
      <c r="AT646" s="25" t="s">
        <v>161</v>
      </c>
      <c r="AU646" s="25" t="s">
        <v>80</v>
      </c>
      <c r="AY646" s="25" t="s">
        <v>158</v>
      </c>
      <c r="BE646" s="247">
        <f>IF(N646="základní",J646,0)</f>
        <v>0</v>
      </c>
      <c r="BF646" s="247">
        <f>IF(N646="snížená",J646,0)</f>
        <v>0</v>
      </c>
      <c r="BG646" s="247">
        <f>IF(N646="zákl. přenesená",J646,0)</f>
        <v>0</v>
      </c>
      <c r="BH646" s="247">
        <f>IF(N646="sníž. přenesená",J646,0)</f>
        <v>0</v>
      </c>
      <c r="BI646" s="247">
        <f>IF(N646="nulová",J646,0)</f>
        <v>0</v>
      </c>
      <c r="BJ646" s="25" t="s">
        <v>78</v>
      </c>
      <c r="BK646" s="247">
        <f>ROUND(I646*H646,2)</f>
        <v>0</v>
      </c>
      <c r="BL646" s="25" t="s">
        <v>166</v>
      </c>
      <c r="BM646" s="25" t="s">
        <v>677</v>
      </c>
    </row>
    <row r="647" spans="2:47" s="1" customFormat="1" ht="13.5">
      <c r="B647" s="47"/>
      <c r="C647" s="75"/>
      <c r="D647" s="248" t="s">
        <v>171</v>
      </c>
      <c r="E647" s="75"/>
      <c r="F647" s="249" t="s">
        <v>661</v>
      </c>
      <c r="G647" s="75"/>
      <c r="H647" s="75"/>
      <c r="I647" s="204"/>
      <c r="J647" s="75"/>
      <c r="K647" s="75"/>
      <c r="L647" s="73"/>
      <c r="M647" s="250"/>
      <c r="N647" s="48"/>
      <c r="O647" s="48"/>
      <c r="P647" s="48"/>
      <c r="Q647" s="48"/>
      <c r="R647" s="48"/>
      <c r="S647" s="48"/>
      <c r="T647" s="96"/>
      <c r="AT647" s="25" t="s">
        <v>171</v>
      </c>
      <c r="AU647" s="25" t="s">
        <v>80</v>
      </c>
    </row>
    <row r="648" spans="2:51" s="12" customFormat="1" ht="13.5">
      <c r="B648" s="251"/>
      <c r="C648" s="252"/>
      <c r="D648" s="248" t="s">
        <v>178</v>
      </c>
      <c r="E648" s="253" t="s">
        <v>21</v>
      </c>
      <c r="F648" s="254" t="s">
        <v>678</v>
      </c>
      <c r="G648" s="252"/>
      <c r="H648" s="253" t="s">
        <v>21</v>
      </c>
      <c r="I648" s="255"/>
      <c r="J648" s="252"/>
      <c r="K648" s="252"/>
      <c r="L648" s="256"/>
      <c r="M648" s="257"/>
      <c r="N648" s="258"/>
      <c r="O648" s="258"/>
      <c r="P648" s="258"/>
      <c r="Q648" s="258"/>
      <c r="R648" s="258"/>
      <c r="S648" s="258"/>
      <c r="T648" s="259"/>
      <c r="AT648" s="260" t="s">
        <v>178</v>
      </c>
      <c r="AU648" s="260" t="s">
        <v>80</v>
      </c>
      <c r="AV648" s="12" t="s">
        <v>78</v>
      </c>
      <c r="AW648" s="12" t="s">
        <v>35</v>
      </c>
      <c r="AX648" s="12" t="s">
        <v>71</v>
      </c>
      <c r="AY648" s="260" t="s">
        <v>158</v>
      </c>
    </row>
    <row r="649" spans="2:51" s="13" customFormat="1" ht="13.5">
      <c r="B649" s="261"/>
      <c r="C649" s="262"/>
      <c r="D649" s="248" t="s">
        <v>178</v>
      </c>
      <c r="E649" s="263" t="s">
        <v>21</v>
      </c>
      <c r="F649" s="264" t="s">
        <v>341</v>
      </c>
      <c r="G649" s="262"/>
      <c r="H649" s="265">
        <v>16</v>
      </c>
      <c r="I649" s="266"/>
      <c r="J649" s="262"/>
      <c r="K649" s="262"/>
      <c r="L649" s="267"/>
      <c r="M649" s="268"/>
      <c r="N649" s="269"/>
      <c r="O649" s="269"/>
      <c r="P649" s="269"/>
      <c r="Q649" s="269"/>
      <c r="R649" s="269"/>
      <c r="S649" s="269"/>
      <c r="T649" s="270"/>
      <c r="AT649" s="271" t="s">
        <v>178</v>
      </c>
      <c r="AU649" s="271" t="s">
        <v>80</v>
      </c>
      <c r="AV649" s="13" t="s">
        <v>80</v>
      </c>
      <c r="AW649" s="13" t="s">
        <v>35</v>
      </c>
      <c r="AX649" s="13" t="s">
        <v>78</v>
      </c>
      <c r="AY649" s="271" t="s">
        <v>158</v>
      </c>
    </row>
    <row r="650" spans="2:65" s="1" customFormat="1" ht="16.5" customHeight="1">
      <c r="B650" s="47"/>
      <c r="C650" s="294" t="s">
        <v>679</v>
      </c>
      <c r="D650" s="294" t="s">
        <v>362</v>
      </c>
      <c r="E650" s="295" t="s">
        <v>680</v>
      </c>
      <c r="F650" s="296" t="s">
        <v>681</v>
      </c>
      <c r="G650" s="297" t="s">
        <v>164</v>
      </c>
      <c r="H650" s="298">
        <v>16</v>
      </c>
      <c r="I650" s="299"/>
      <c r="J650" s="300">
        <f>ROUND(I650*H650,2)</f>
        <v>0</v>
      </c>
      <c r="K650" s="296" t="s">
        <v>21</v>
      </c>
      <c r="L650" s="301"/>
      <c r="M650" s="302" t="s">
        <v>21</v>
      </c>
      <c r="N650" s="303" t="s">
        <v>42</v>
      </c>
      <c r="O650" s="48"/>
      <c r="P650" s="245">
        <f>O650*H650</f>
        <v>0</v>
      </c>
      <c r="Q650" s="245">
        <v>0.01</v>
      </c>
      <c r="R650" s="245">
        <f>Q650*H650</f>
        <v>0.16</v>
      </c>
      <c r="S650" s="245">
        <v>0</v>
      </c>
      <c r="T650" s="246">
        <f>S650*H650</f>
        <v>0</v>
      </c>
      <c r="AR650" s="25" t="s">
        <v>211</v>
      </c>
      <c r="AT650" s="25" t="s">
        <v>362</v>
      </c>
      <c r="AU650" s="25" t="s">
        <v>80</v>
      </c>
      <c r="AY650" s="25" t="s">
        <v>158</v>
      </c>
      <c r="BE650" s="247">
        <f>IF(N650="základní",J650,0)</f>
        <v>0</v>
      </c>
      <c r="BF650" s="247">
        <f>IF(N650="snížená",J650,0)</f>
        <v>0</v>
      </c>
      <c r="BG650" s="247">
        <f>IF(N650="zákl. přenesená",J650,0)</f>
        <v>0</v>
      </c>
      <c r="BH650" s="247">
        <f>IF(N650="sníž. přenesená",J650,0)</f>
        <v>0</v>
      </c>
      <c r="BI650" s="247">
        <f>IF(N650="nulová",J650,0)</f>
        <v>0</v>
      </c>
      <c r="BJ650" s="25" t="s">
        <v>78</v>
      </c>
      <c r="BK650" s="247">
        <f>ROUND(I650*H650,2)</f>
        <v>0</v>
      </c>
      <c r="BL650" s="25" t="s">
        <v>166</v>
      </c>
      <c r="BM650" s="25" t="s">
        <v>682</v>
      </c>
    </row>
    <row r="651" spans="2:47" s="1" customFormat="1" ht="13.5">
      <c r="B651" s="47"/>
      <c r="C651" s="75"/>
      <c r="D651" s="248" t="s">
        <v>328</v>
      </c>
      <c r="E651" s="75"/>
      <c r="F651" s="249" t="s">
        <v>683</v>
      </c>
      <c r="G651" s="75"/>
      <c r="H651" s="75"/>
      <c r="I651" s="204"/>
      <c r="J651" s="75"/>
      <c r="K651" s="75"/>
      <c r="L651" s="73"/>
      <c r="M651" s="250"/>
      <c r="N651" s="48"/>
      <c r="O651" s="48"/>
      <c r="P651" s="48"/>
      <c r="Q651" s="48"/>
      <c r="R651" s="48"/>
      <c r="S651" s="48"/>
      <c r="T651" s="96"/>
      <c r="AT651" s="25" t="s">
        <v>328</v>
      </c>
      <c r="AU651" s="25" t="s">
        <v>80</v>
      </c>
    </row>
    <row r="652" spans="2:65" s="1" customFormat="1" ht="16.5" customHeight="1">
      <c r="B652" s="47"/>
      <c r="C652" s="236" t="s">
        <v>684</v>
      </c>
      <c r="D652" s="236" t="s">
        <v>161</v>
      </c>
      <c r="E652" s="237" t="s">
        <v>685</v>
      </c>
      <c r="F652" s="238" t="s">
        <v>686</v>
      </c>
      <c r="G652" s="239" t="s">
        <v>164</v>
      </c>
      <c r="H652" s="240">
        <v>24</v>
      </c>
      <c r="I652" s="241"/>
      <c r="J652" s="242">
        <f>ROUND(I652*H652,2)</f>
        <v>0</v>
      </c>
      <c r="K652" s="238" t="s">
        <v>165</v>
      </c>
      <c r="L652" s="73"/>
      <c r="M652" s="243" t="s">
        <v>21</v>
      </c>
      <c r="N652" s="244" t="s">
        <v>42</v>
      </c>
      <c r="O652" s="48"/>
      <c r="P652" s="245">
        <f>O652*H652</f>
        <v>0</v>
      </c>
      <c r="Q652" s="245">
        <v>0</v>
      </c>
      <c r="R652" s="245">
        <f>Q652*H652</f>
        <v>0</v>
      </c>
      <c r="S652" s="245">
        <v>0.0018</v>
      </c>
      <c r="T652" s="246">
        <f>S652*H652</f>
        <v>0.0432</v>
      </c>
      <c r="AR652" s="25" t="s">
        <v>341</v>
      </c>
      <c r="AT652" s="25" t="s">
        <v>161</v>
      </c>
      <c r="AU652" s="25" t="s">
        <v>80</v>
      </c>
      <c r="AY652" s="25" t="s">
        <v>158</v>
      </c>
      <c r="BE652" s="247">
        <f>IF(N652="základní",J652,0)</f>
        <v>0</v>
      </c>
      <c r="BF652" s="247">
        <f>IF(N652="snížená",J652,0)</f>
        <v>0</v>
      </c>
      <c r="BG652" s="247">
        <f>IF(N652="zákl. přenesená",J652,0)</f>
        <v>0</v>
      </c>
      <c r="BH652" s="247">
        <f>IF(N652="sníž. přenesená",J652,0)</f>
        <v>0</v>
      </c>
      <c r="BI652" s="247">
        <f>IF(N652="nulová",J652,0)</f>
        <v>0</v>
      </c>
      <c r="BJ652" s="25" t="s">
        <v>78</v>
      </c>
      <c r="BK652" s="247">
        <f>ROUND(I652*H652,2)</f>
        <v>0</v>
      </c>
      <c r="BL652" s="25" t="s">
        <v>341</v>
      </c>
      <c r="BM652" s="25" t="s">
        <v>687</v>
      </c>
    </row>
    <row r="653" spans="2:65" s="1" customFormat="1" ht="16.5" customHeight="1">
      <c r="B653" s="47"/>
      <c r="C653" s="236" t="s">
        <v>688</v>
      </c>
      <c r="D653" s="236" t="s">
        <v>161</v>
      </c>
      <c r="E653" s="237" t="s">
        <v>689</v>
      </c>
      <c r="F653" s="238" t="s">
        <v>690</v>
      </c>
      <c r="G653" s="239" t="s">
        <v>164</v>
      </c>
      <c r="H653" s="240">
        <v>24</v>
      </c>
      <c r="I653" s="241"/>
      <c r="J653" s="242">
        <f>ROUND(I653*H653,2)</f>
        <v>0</v>
      </c>
      <c r="K653" s="238" t="s">
        <v>165</v>
      </c>
      <c r="L653" s="73"/>
      <c r="M653" s="243" t="s">
        <v>21</v>
      </c>
      <c r="N653" s="244" t="s">
        <v>42</v>
      </c>
      <c r="O653" s="48"/>
      <c r="P653" s="245">
        <f>O653*H653</f>
        <v>0</v>
      </c>
      <c r="Q653" s="245">
        <v>0</v>
      </c>
      <c r="R653" s="245">
        <f>Q653*H653</f>
        <v>0</v>
      </c>
      <c r="S653" s="245">
        <v>0.024</v>
      </c>
      <c r="T653" s="246">
        <f>S653*H653</f>
        <v>0.5760000000000001</v>
      </c>
      <c r="AR653" s="25" t="s">
        <v>341</v>
      </c>
      <c r="AT653" s="25" t="s">
        <v>161</v>
      </c>
      <c r="AU653" s="25" t="s">
        <v>80</v>
      </c>
      <c r="AY653" s="25" t="s">
        <v>158</v>
      </c>
      <c r="BE653" s="247">
        <f>IF(N653="základní",J653,0)</f>
        <v>0</v>
      </c>
      <c r="BF653" s="247">
        <f>IF(N653="snížená",J653,0)</f>
        <v>0</v>
      </c>
      <c r="BG653" s="247">
        <f>IF(N653="zákl. přenesená",J653,0)</f>
        <v>0</v>
      </c>
      <c r="BH653" s="247">
        <f>IF(N653="sníž. přenesená",J653,0)</f>
        <v>0</v>
      </c>
      <c r="BI653" s="247">
        <f>IF(N653="nulová",J653,0)</f>
        <v>0</v>
      </c>
      <c r="BJ653" s="25" t="s">
        <v>78</v>
      </c>
      <c r="BK653" s="247">
        <f>ROUND(I653*H653,2)</f>
        <v>0</v>
      </c>
      <c r="BL653" s="25" t="s">
        <v>341</v>
      </c>
      <c r="BM653" s="25" t="s">
        <v>691</v>
      </c>
    </row>
    <row r="654" spans="2:47" s="1" customFormat="1" ht="13.5">
      <c r="B654" s="47"/>
      <c r="C654" s="75"/>
      <c r="D654" s="248" t="s">
        <v>171</v>
      </c>
      <c r="E654" s="75"/>
      <c r="F654" s="249" t="s">
        <v>692</v>
      </c>
      <c r="G654" s="75"/>
      <c r="H654" s="75"/>
      <c r="I654" s="204"/>
      <c r="J654" s="75"/>
      <c r="K654" s="75"/>
      <c r="L654" s="73"/>
      <c r="M654" s="250"/>
      <c r="N654" s="48"/>
      <c r="O654" s="48"/>
      <c r="P654" s="48"/>
      <c r="Q654" s="48"/>
      <c r="R654" s="48"/>
      <c r="S654" s="48"/>
      <c r="T654" s="96"/>
      <c r="AT654" s="25" t="s">
        <v>171</v>
      </c>
      <c r="AU654" s="25" t="s">
        <v>80</v>
      </c>
    </row>
    <row r="655" spans="2:51" s="13" customFormat="1" ht="13.5">
      <c r="B655" s="261"/>
      <c r="C655" s="262"/>
      <c r="D655" s="248" t="s">
        <v>178</v>
      </c>
      <c r="E655" s="263" t="s">
        <v>21</v>
      </c>
      <c r="F655" s="264" t="s">
        <v>389</v>
      </c>
      <c r="G655" s="262"/>
      <c r="H655" s="265">
        <v>24</v>
      </c>
      <c r="I655" s="266"/>
      <c r="J655" s="262"/>
      <c r="K655" s="262"/>
      <c r="L655" s="267"/>
      <c r="M655" s="268"/>
      <c r="N655" s="269"/>
      <c r="O655" s="269"/>
      <c r="P655" s="269"/>
      <c r="Q655" s="269"/>
      <c r="R655" s="269"/>
      <c r="S655" s="269"/>
      <c r="T655" s="270"/>
      <c r="AT655" s="271" t="s">
        <v>178</v>
      </c>
      <c r="AU655" s="271" t="s">
        <v>80</v>
      </c>
      <c r="AV655" s="13" t="s">
        <v>80</v>
      </c>
      <c r="AW655" s="13" t="s">
        <v>35</v>
      </c>
      <c r="AX655" s="13" t="s">
        <v>78</v>
      </c>
      <c r="AY655" s="271" t="s">
        <v>158</v>
      </c>
    </row>
    <row r="656" spans="2:65" s="1" customFormat="1" ht="16.5" customHeight="1">
      <c r="B656" s="47"/>
      <c r="C656" s="236" t="s">
        <v>693</v>
      </c>
      <c r="D656" s="236" t="s">
        <v>161</v>
      </c>
      <c r="E656" s="237" t="s">
        <v>694</v>
      </c>
      <c r="F656" s="238" t="s">
        <v>695</v>
      </c>
      <c r="G656" s="239" t="s">
        <v>164</v>
      </c>
      <c r="H656" s="240">
        <v>18</v>
      </c>
      <c r="I656" s="241"/>
      <c r="J656" s="242">
        <f>ROUND(I656*H656,2)</f>
        <v>0</v>
      </c>
      <c r="K656" s="238" t="s">
        <v>165</v>
      </c>
      <c r="L656" s="73"/>
      <c r="M656" s="243" t="s">
        <v>21</v>
      </c>
      <c r="N656" s="244" t="s">
        <v>42</v>
      </c>
      <c r="O656" s="48"/>
      <c r="P656" s="245">
        <f>O656*H656</f>
        <v>0</v>
      </c>
      <c r="Q656" s="245">
        <v>0</v>
      </c>
      <c r="R656" s="245">
        <f>Q656*H656</f>
        <v>0</v>
      </c>
      <c r="S656" s="245">
        <v>0</v>
      </c>
      <c r="T656" s="246">
        <f>S656*H656</f>
        <v>0</v>
      </c>
      <c r="AR656" s="25" t="s">
        <v>341</v>
      </c>
      <c r="AT656" s="25" t="s">
        <v>161</v>
      </c>
      <c r="AU656" s="25" t="s">
        <v>80</v>
      </c>
      <c r="AY656" s="25" t="s">
        <v>158</v>
      </c>
      <c r="BE656" s="247">
        <f>IF(N656="základní",J656,0)</f>
        <v>0</v>
      </c>
      <c r="BF656" s="247">
        <f>IF(N656="snížená",J656,0)</f>
        <v>0</v>
      </c>
      <c r="BG656" s="247">
        <f>IF(N656="zákl. přenesená",J656,0)</f>
        <v>0</v>
      </c>
      <c r="BH656" s="247">
        <f>IF(N656="sníž. přenesená",J656,0)</f>
        <v>0</v>
      </c>
      <c r="BI656" s="247">
        <f>IF(N656="nulová",J656,0)</f>
        <v>0</v>
      </c>
      <c r="BJ656" s="25" t="s">
        <v>78</v>
      </c>
      <c r="BK656" s="247">
        <f>ROUND(I656*H656,2)</f>
        <v>0</v>
      </c>
      <c r="BL656" s="25" t="s">
        <v>341</v>
      </c>
      <c r="BM656" s="25" t="s">
        <v>696</v>
      </c>
    </row>
    <row r="657" spans="2:47" s="1" customFormat="1" ht="13.5">
      <c r="B657" s="47"/>
      <c r="C657" s="75"/>
      <c r="D657" s="248" t="s">
        <v>171</v>
      </c>
      <c r="E657" s="75"/>
      <c r="F657" s="249" t="s">
        <v>697</v>
      </c>
      <c r="G657" s="75"/>
      <c r="H657" s="75"/>
      <c r="I657" s="204"/>
      <c r="J657" s="75"/>
      <c r="K657" s="75"/>
      <c r="L657" s="73"/>
      <c r="M657" s="250"/>
      <c r="N657" s="48"/>
      <c r="O657" s="48"/>
      <c r="P657" s="48"/>
      <c r="Q657" s="48"/>
      <c r="R657" s="48"/>
      <c r="S657" s="48"/>
      <c r="T657" s="96"/>
      <c r="AT657" s="25" t="s">
        <v>171</v>
      </c>
      <c r="AU657" s="25" t="s">
        <v>80</v>
      </c>
    </row>
    <row r="658" spans="2:65" s="1" customFormat="1" ht="16.5" customHeight="1">
      <c r="B658" s="47"/>
      <c r="C658" s="294" t="s">
        <v>698</v>
      </c>
      <c r="D658" s="294" t="s">
        <v>362</v>
      </c>
      <c r="E658" s="295" t="s">
        <v>699</v>
      </c>
      <c r="F658" s="296" t="s">
        <v>700</v>
      </c>
      <c r="G658" s="297" t="s">
        <v>164</v>
      </c>
      <c r="H658" s="298">
        <v>2</v>
      </c>
      <c r="I658" s="299"/>
      <c r="J658" s="300">
        <f>ROUND(I658*H658,2)</f>
        <v>0</v>
      </c>
      <c r="K658" s="296" t="s">
        <v>165</v>
      </c>
      <c r="L658" s="301"/>
      <c r="M658" s="302" t="s">
        <v>21</v>
      </c>
      <c r="N658" s="303" t="s">
        <v>42</v>
      </c>
      <c r="O658" s="48"/>
      <c r="P658" s="245">
        <f>O658*H658</f>
        <v>0</v>
      </c>
      <c r="Q658" s="245">
        <v>0.0018</v>
      </c>
      <c r="R658" s="245">
        <f>Q658*H658</f>
        <v>0.0036</v>
      </c>
      <c r="S658" s="245">
        <v>0</v>
      </c>
      <c r="T658" s="246">
        <f>S658*H658</f>
        <v>0</v>
      </c>
      <c r="AR658" s="25" t="s">
        <v>452</v>
      </c>
      <c r="AT658" s="25" t="s">
        <v>362</v>
      </c>
      <c r="AU658" s="25" t="s">
        <v>80</v>
      </c>
      <c r="AY658" s="25" t="s">
        <v>158</v>
      </c>
      <c r="BE658" s="247">
        <f>IF(N658="základní",J658,0)</f>
        <v>0</v>
      </c>
      <c r="BF658" s="247">
        <f>IF(N658="snížená",J658,0)</f>
        <v>0</v>
      </c>
      <c r="BG658" s="247">
        <f>IF(N658="zákl. přenesená",J658,0)</f>
        <v>0</v>
      </c>
      <c r="BH658" s="247">
        <f>IF(N658="sníž. přenesená",J658,0)</f>
        <v>0</v>
      </c>
      <c r="BI658" s="247">
        <f>IF(N658="nulová",J658,0)</f>
        <v>0</v>
      </c>
      <c r="BJ658" s="25" t="s">
        <v>78</v>
      </c>
      <c r="BK658" s="247">
        <f>ROUND(I658*H658,2)</f>
        <v>0</v>
      </c>
      <c r="BL658" s="25" t="s">
        <v>341</v>
      </c>
      <c r="BM658" s="25" t="s">
        <v>701</v>
      </c>
    </row>
    <row r="659" spans="2:65" s="1" customFormat="1" ht="16.5" customHeight="1">
      <c r="B659" s="47"/>
      <c r="C659" s="294" t="s">
        <v>702</v>
      </c>
      <c r="D659" s="294" t="s">
        <v>362</v>
      </c>
      <c r="E659" s="295" t="s">
        <v>703</v>
      </c>
      <c r="F659" s="296" t="s">
        <v>704</v>
      </c>
      <c r="G659" s="297" t="s">
        <v>164</v>
      </c>
      <c r="H659" s="298">
        <v>16</v>
      </c>
      <c r="I659" s="299"/>
      <c r="J659" s="300">
        <f>ROUND(I659*H659,2)</f>
        <v>0</v>
      </c>
      <c r="K659" s="296" t="s">
        <v>165</v>
      </c>
      <c r="L659" s="301"/>
      <c r="M659" s="302" t="s">
        <v>21</v>
      </c>
      <c r="N659" s="303" t="s">
        <v>42</v>
      </c>
      <c r="O659" s="48"/>
      <c r="P659" s="245">
        <f>O659*H659</f>
        <v>0</v>
      </c>
      <c r="Q659" s="245">
        <v>0.00203</v>
      </c>
      <c r="R659" s="245">
        <f>Q659*H659</f>
        <v>0.03248</v>
      </c>
      <c r="S659" s="245">
        <v>0</v>
      </c>
      <c r="T659" s="246">
        <f>S659*H659</f>
        <v>0</v>
      </c>
      <c r="AR659" s="25" t="s">
        <v>452</v>
      </c>
      <c r="AT659" s="25" t="s">
        <v>362</v>
      </c>
      <c r="AU659" s="25" t="s">
        <v>80</v>
      </c>
      <c r="AY659" s="25" t="s">
        <v>158</v>
      </c>
      <c r="BE659" s="247">
        <f>IF(N659="základní",J659,0)</f>
        <v>0</v>
      </c>
      <c r="BF659" s="247">
        <f>IF(N659="snížená",J659,0)</f>
        <v>0</v>
      </c>
      <c r="BG659" s="247">
        <f>IF(N659="zákl. přenesená",J659,0)</f>
        <v>0</v>
      </c>
      <c r="BH659" s="247">
        <f>IF(N659="sníž. přenesená",J659,0)</f>
        <v>0</v>
      </c>
      <c r="BI659" s="247">
        <f>IF(N659="nulová",J659,0)</f>
        <v>0</v>
      </c>
      <c r="BJ659" s="25" t="s">
        <v>78</v>
      </c>
      <c r="BK659" s="247">
        <f>ROUND(I659*H659,2)</f>
        <v>0</v>
      </c>
      <c r="BL659" s="25" t="s">
        <v>341</v>
      </c>
      <c r="BM659" s="25" t="s">
        <v>705</v>
      </c>
    </row>
    <row r="660" spans="2:65" s="1" customFormat="1" ht="16.5" customHeight="1">
      <c r="B660" s="47"/>
      <c r="C660" s="236" t="s">
        <v>706</v>
      </c>
      <c r="D660" s="236" t="s">
        <v>161</v>
      </c>
      <c r="E660" s="237" t="s">
        <v>707</v>
      </c>
      <c r="F660" s="238" t="s">
        <v>708</v>
      </c>
      <c r="G660" s="239" t="s">
        <v>561</v>
      </c>
      <c r="H660" s="304"/>
      <c r="I660" s="241"/>
      <c r="J660" s="242">
        <f>ROUND(I660*H660,2)</f>
        <v>0</v>
      </c>
      <c r="K660" s="238" t="s">
        <v>165</v>
      </c>
      <c r="L660" s="73"/>
      <c r="M660" s="243" t="s">
        <v>21</v>
      </c>
      <c r="N660" s="244" t="s">
        <v>42</v>
      </c>
      <c r="O660" s="48"/>
      <c r="P660" s="245">
        <f>O660*H660</f>
        <v>0</v>
      </c>
      <c r="Q660" s="245">
        <v>0</v>
      </c>
      <c r="R660" s="245">
        <f>Q660*H660</f>
        <v>0</v>
      </c>
      <c r="S660" s="245">
        <v>0</v>
      </c>
      <c r="T660" s="246">
        <f>S660*H660</f>
        <v>0</v>
      </c>
      <c r="AR660" s="25" t="s">
        <v>341</v>
      </c>
      <c r="AT660" s="25" t="s">
        <v>161</v>
      </c>
      <c r="AU660" s="25" t="s">
        <v>80</v>
      </c>
      <c r="AY660" s="25" t="s">
        <v>158</v>
      </c>
      <c r="BE660" s="247">
        <f>IF(N660="základní",J660,0)</f>
        <v>0</v>
      </c>
      <c r="BF660" s="247">
        <f>IF(N660="snížená",J660,0)</f>
        <v>0</v>
      </c>
      <c r="BG660" s="247">
        <f>IF(N660="zákl. přenesená",J660,0)</f>
        <v>0</v>
      </c>
      <c r="BH660" s="247">
        <f>IF(N660="sníž. přenesená",J660,0)</f>
        <v>0</v>
      </c>
      <c r="BI660" s="247">
        <f>IF(N660="nulová",J660,0)</f>
        <v>0</v>
      </c>
      <c r="BJ660" s="25" t="s">
        <v>78</v>
      </c>
      <c r="BK660" s="247">
        <f>ROUND(I660*H660,2)</f>
        <v>0</v>
      </c>
      <c r="BL660" s="25" t="s">
        <v>341</v>
      </c>
      <c r="BM660" s="25" t="s">
        <v>709</v>
      </c>
    </row>
    <row r="661" spans="2:47" s="1" customFormat="1" ht="13.5">
      <c r="B661" s="47"/>
      <c r="C661" s="75"/>
      <c r="D661" s="248" t="s">
        <v>171</v>
      </c>
      <c r="E661" s="75"/>
      <c r="F661" s="249" t="s">
        <v>710</v>
      </c>
      <c r="G661" s="75"/>
      <c r="H661" s="75"/>
      <c r="I661" s="204"/>
      <c r="J661" s="75"/>
      <c r="K661" s="75"/>
      <c r="L661" s="73"/>
      <c r="M661" s="250"/>
      <c r="N661" s="48"/>
      <c r="O661" s="48"/>
      <c r="P661" s="48"/>
      <c r="Q661" s="48"/>
      <c r="R661" s="48"/>
      <c r="S661" s="48"/>
      <c r="T661" s="96"/>
      <c r="AT661" s="25" t="s">
        <v>171</v>
      </c>
      <c r="AU661" s="25" t="s">
        <v>80</v>
      </c>
    </row>
    <row r="662" spans="2:65" s="1" customFormat="1" ht="16.5" customHeight="1">
      <c r="B662" s="47"/>
      <c r="C662" s="236" t="s">
        <v>711</v>
      </c>
      <c r="D662" s="236" t="s">
        <v>161</v>
      </c>
      <c r="E662" s="237" t="s">
        <v>712</v>
      </c>
      <c r="F662" s="238" t="s">
        <v>713</v>
      </c>
      <c r="G662" s="239" t="s">
        <v>561</v>
      </c>
      <c r="H662" s="304"/>
      <c r="I662" s="241"/>
      <c r="J662" s="242">
        <f>ROUND(I662*H662,2)</f>
        <v>0</v>
      </c>
      <c r="K662" s="238" t="s">
        <v>165</v>
      </c>
      <c r="L662" s="73"/>
      <c r="M662" s="243" t="s">
        <v>21</v>
      </c>
      <c r="N662" s="244" t="s">
        <v>42</v>
      </c>
      <c r="O662" s="48"/>
      <c r="P662" s="245">
        <f>O662*H662</f>
        <v>0</v>
      </c>
      <c r="Q662" s="245">
        <v>0</v>
      </c>
      <c r="R662" s="245">
        <f>Q662*H662</f>
        <v>0</v>
      </c>
      <c r="S662" s="245">
        <v>0</v>
      </c>
      <c r="T662" s="246">
        <f>S662*H662</f>
        <v>0</v>
      </c>
      <c r="AR662" s="25" t="s">
        <v>341</v>
      </c>
      <c r="AT662" s="25" t="s">
        <v>161</v>
      </c>
      <c r="AU662" s="25" t="s">
        <v>80</v>
      </c>
      <c r="AY662" s="25" t="s">
        <v>158</v>
      </c>
      <c r="BE662" s="247">
        <f>IF(N662="základní",J662,0)</f>
        <v>0</v>
      </c>
      <c r="BF662" s="247">
        <f>IF(N662="snížená",J662,0)</f>
        <v>0</v>
      </c>
      <c r="BG662" s="247">
        <f>IF(N662="zákl. přenesená",J662,0)</f>
        <v>0</v>
      </c>
      <c r="BH662" s="247">
        <f>IF(N662="sníž. přenesená",J662,0)</f>
        <v>0</v>
      </c>
      <c r="BI662" s="247">
        <f>IF(N662="nulová",J662,0)</f>
        <v>0</v>
      </c>
      <c r="BJ662" s="25" t="s">
        <v>78</v>
      </c>
      <c r="BK662" s="247">
        <f>ROUND(I662*H662,2)</f>
        <v>0</v>
      </c>
      <c r="BL662" s="25" t="s">
        <v>341</v>
      </c>
      <c r="BM662" s="25" t="s">
        <v>714</v>
      </c>
    </row>
    <row r="663" spans="2:47" s="1" customFormat="1" ht="13.5">
      <c r="B663" s="47"/>
      <c r="C663" s="75"/>
      <c r="D663" s="248" t="s">
        <v>171</v>
      </c>
      <c r="E663" s="75"/>
      <c r="F663" s="249" t="s">
        <v>710</v>
      </c>
      <c r="G663" s="75"/>
      <c r="H663" s="75"/>
      <c r="I663" s="204"/>
      <c r="J663" s="75"/>
      <c r="K663" s="75"/>
      <c r="L663" s="73"/>
      <c r="M663" s="250"/>
      <c r="N663" s="48"/>
      <c r="O663" s="48"/>
      <c r="P663" s="48"/>
      <c r="Q663" s="48"/>
      <c r="R663" s="48"/>
      <c r="S663" s="48"/>
      <c r="T663" s="96"/>
      <c r="AT663" s="25" t="s">
        <v>171</v>
      </c>
      <c r="AU663" s="25" t="s">
        <v>80</v>
      </c>
    </row>
    <row r="664" spans="2:63" s="11" customFormat="1" ht="29.85" customHeight="1">
      <c r="B664" s="220"/>
      <c r="C664" s="221"/>
      <c r="D664" s="222" t="s">
        <v>70</v>
      </c>
      <c r="E664" s="234" t="s">
        <v>715</v>
      </c>
      <c r="F664" s="234" t="s">
        <v>716</v>
      </c>
      <c r="G664" s="221"/>
      <c r="H664" s="221"/>
      <c r="I664" s="224"/>
      <c r="J664" s="235">
        <f>BK664</f>
        <v>0</v>
      </c>
      <c r="K664" s="221"/>
      <c r="L664" s="226"/>
      <c r="M664" s="227"/>
      <c r="N664" s="228"/>
      <c r="O664" s="228"/>
      <c r="P664" s="229">
        <f>SUM(P665:P675)</f>
        <v>0</v>
      </c>
      <c r="Q664" s="228"/>
      <c r="R664" s="229">
        <f>SUM(R665:R675)</f>
        <v>0</v>
      </c>
      <c r="S664" s="228"/>
      <c r="T664" s="230">
        <f>SUM(T665:T675)</f>
        <v>0.15</v>
      </c>
      <c r="AR664" s="231" t="s">
        <v>80</v>
      </c>
      <c r="AT664" s="232" t="s">
        <v>70</v>
      </c>
      <c r="AU664" s="232" t="s">
        <v>78</v>
      </c>
      <c r="AY664" s="231" t="s">
        <v>158</v>
      </c>
      <c r="BK664" s="233">
        <f>SUM(BK665:BK675)</f>
        <v>0</v>
      </c>
    </row>
    <row r="665" spans="2:65" s="1" customFormat="1" ht="25.5" customHeight="1">
      <c r="B665" s="47"/>
      <c r="C665" s="236" t="s">
        <v>717</v>
      </c>
      <c r="D665" s="236" t="s">
        <v>161</v>
      </c>
      <c r="E665" s="237" t="s">
        <v>718</v>
      </c>
      <c r="F665" s="238" t="s">
        <v>719</v>
      </c>
      <c r="G665" s="239" t="s">
        <v>164</v>
      </c>
      <c r="H665" s="240">
        <v>1</v>
      </c>
      <c r="I665" s="241"/>
      <c r="J665" s="242">
        <f>ROUND(I665*H665,2)</f>
        <v>0</v>
      </c>
      <c r="K665" s="238" t="s">
        <v>165</v>
      </c>
      <c r="L665" s="73"/>
      <c r="M665" s="243" t="s">
        <v>21</v>
      </c>
      <c r="N665" s="244" t="s">
        <v>42</v>
      </c>
      <c r="O665" s="48"/>
      <c r="P665" s="245">
        <f>O665*H665</f>
        <v>0</v>
      </c>
      <c r="Q665" s="245">
        <v>0</v>
      </c>
      <c r="R665" s="245">
        <f>Q665*H665</f>
        <v>0</v>
      </c>
      <c r="S665" s="245">
        <v>0</v>
      </c>
      <c r="T665" s="246">
        <f>S665*H665</f>
        <v>0</v>
      </c>
      <c r="AR665" s="25" t="s">
        <v>341</v>
      </c>
      <c r="AT665" s="25" t="s">
        <v>161</v>
      </c>
      <c r="AU665" s="25" t="s">
        <v>80</v>
      </c>
      <c r="AY665" s="25" t="s">
        <v>158</v>
      </c>
      <c r="BE665" s="247">
        <f>IF(N665="základní",J665,0)</f>
        <v>0</v>
      </c>
      <c r="BF665" s="247">
        <f>IF(N665="snížená",J665,0)</f>
        <v>0</v>
      </c>
      <c r="BG665" s="247">
        <f>IF(N665="zákl. přenesená",J665,0)</f>
        <v>0</v>
      </c>
      <c r="BH665" s="247">
        <f>IF(N665="sníž. přenesená",J665,0)</f>
        <v>0</v>
      </c>
      <c r="BI665" s="247">
        <f>IF(N665="nulová",J665,0)</f>
        <v>0</v>
      </c>
      <c r="BJ665" s="25" t="s">
        <v>78</v>
      </c>
      <c r="BK665" s="247">
        <f>ROUND(I665*H665,2)</f>
        <v>0</v>
      </c>
      <c r="BL665" s="25" t="s">
        <v>341</v>
      </c>
      <c r="BM665" s="25" t="s">
        <v>720</v>
      </c>
    </row>
    <row r="666" spans="2:47" s="1" customFormat="1" ht="13.5">
      <c r="B666" s="47"/>
      <c r="C666" s="75"/>
      <c r="D666" s="248" t="s">
        <v>171</v>
      </c>
      <c r="E666" s="75"/>
      <c r="F666" s="249" t="s">
        <v>721</v>
      </c>
      <c r="G666" s="75"/>
      <c r="H666" s="75"/>
      <c r="I666" s="204"/>
      <c r="J666" s="75"/>
      <c r="K666" s="75"/>
      <c r="L666" s="73"/>
      <c r="M666" s="250"/>
      <c r="N666" s="48"/>
      <c r="O666" s="48"/>
      <c r="P666" s="48"/>
      <c r="Q666" s="48"/>
      <c r="R666" s="48"/>
      <c r="S666" s="48"/>
      <c r="T666" s="96"/>
      <c r="AT666" s="25" t="s">
        <v>171</v>
      </c>
      <c r="AU666" s="25" t="s">
        <v>80</v>
      </c>
    </row>
    <row r="667" spans="2:65" s="1" customFormat="1" ht="25.5" customHeight="1">
      <c r="B667" s="47"/>
      <c r="C667" s="294" t="s">
        <v>324</v>
      </c>
      <c r="D667" s="294" t="s">
        <v>362</v>
      </c>
      <c r="E667" s="295" t="s">
        <v>722</v>
      </c>
      <c r="F667" s="296" t="s">
        <v>723</v>
      </c>
      <c r="G667" s="297" t="s">
        <v>655</v>
      </c>
      <c r="H667" s="298">
        <v>1</v>
      </c>
      <c r="I667" s="299"/>
      <c r="J667" s="300">
        <f>ROUND(I667*H667,2)</f>
        <v>0</v>
      </c>
      <c r="K667" s="296" t="s">
        <v>21</v>
      </c>
      <c r="L667" s="301"/>
      <c r="M667" s="302" t="s">
        <v>21</v>
      </c>
      <c r="N667" s="303" t="s">
        <v>42</v>
      </c>
      <c r="O667" s="48"/>
      <c r="P667" s="245">
        <f>O667*H667</f>
        <v>0</v>
      </c>
      <c r="Q667" s="245">
        <v>0</v>
      </c>
      <c r="R667" s="245">
        <f>Q667*H667</f>
        <v>0</v>
      </c>
      <c r="S667" s="245">
        <v>0</v>
      </c>
      <c r="T667" s="246">
        <f>S667*H667</f>
        <v>0</v>
      </c>
      <c r="AR667" s="25" t="s">
        <v>452</v>
      </c>
      <c r="AT667" s="25" t="s">
        <v>362</v>
      </c>
      <c r="AU667" s="25" t="s">
        <v>80</v>
      </c>
      <c r="AY667" s="25" t="s">
        <v>158</v>
      </c>
      <c r="BE667" s="247">
        <f>IF(N667="základní",J667,0)</f>
        <v>0</v>
      </c>
      <c r="BF667" s="247">
        <f>IF(N667="snížená",J667,0)</f>
        <v>0</v>
      </c>
      <c r="BG667" s="247">
        <f>IF(N667="zákl. přenesená",J667,0)</f>
        <v>0</v>
      </c>
      <c r="BH667" s="247">
        <f>IF(N667="sníž. přenesená",J667,0)</f>
        <v>0</v>
      </c>
      <c r="BI667" s="247">
        <f>IF(N667="nulová",J667,0)</f>
        <v>0</v>
      </c>
      <c r="BJ667" s="25" t="s">
        <v>78</v>
      </c>
      <c r="BK667" s="247">
        <f>ROUND(I667*H667,2)</f>
        <v>0</v>
      </c>
      <c r="BL667" s="25" t="s">
        <v>341</v>
      </c>
      <c r="BM667" s="25" t="s">
        <v>724</v>
      </c>
    </row>
    <row r="668" spans="2:65" s="1" customFormat="1" ht="25.5" customHeight="1">
      <c r="B668" s="47"/>
      <c r="C668" s="236" t="s">
        <v>725</v>
      </c>
      <c r="D668" s="236" t="s">
        <v>161</v>
      </c>
      <c r="E668" s="237" t="s">
        <v>726</v>
      </c>
      <c r="F668" s="238" t="s">
        <v>727</v>
      </c>
      <c r="G668" s="239" t="s">
        <v>728</v>
      </c>
      <c r="H668" s="240">
        <v>150</v>
      </c>
      <c r="I668" s="241"/>
      <c r="J668" s="242">
        <f>ROUND(I668*H668,2)</f>
        <v>0</v>
      </c>
      <c r="K668" s="238" t="s">
        <v>165</v>
      </c>
      <c r="L668" s="73"/>
      <c r="M668" s="243" t="s">
        <v>21</v>
      </c>
      <c r="N668" s="244" t="s">
        <v>42</v>
      </c>
      <c r="O668" s="48"/>
      <c r="P668" s="245">
        <f>O668*H668</f>
        <v>0</v>
      </c>
      <c r="Q668" s="245">
        <v>0</v>
      </c>
      <c r="R668" s="245">
        <f>Q668*H668</f>
        <v>0</v>
      </c>
      <c r="S668" s="245">
        <v>0.001</v>
      </c>
      <c r="T668" s="246">
        <f>S668*H668</f>
        <v>0.15</v>
      </c>
      <c r="AR668" s="25" t="s">
        <v>341</v>
      </c>
      <c r="AT668" s="25" t="s">
        <v>161</v>
      </c>
      <c r="AU668" s="25" t="s">
        <v>80</v>
      </c>
      <c r="AY668" s="25" t="s">
        <v>158</v>
      </c>
      <c r="BE668" s="247">
        <f>IF(N668="základní",J668,0)</f>
        <v>0</v>
      </c>
      <c r="BF668" s="247">
        <f>IF(N668="snížená",J668,0)</f>
        <v>0</v>
      </c>
      <c r="BG668" s="247">
        <f>IF(N668="zákl. přenesená",J668,0)</f>
        <v>0</v>
      </c>
      <c r="BH668" s="247">
        <f>IF(N668="sníž. přenesená",J668,0)</f>
        <v>0</v>
      </c>
      <c r="BI668" s="247">
        <f>IF(N668="nulová",J668,0)</f>
        <v>0</v>
      </c>
      <c r="BJ668" s="25" t="s">
        <v>78</v>
      </c>
      <c r="BK668" s="247">
        <f>ROUND(I668*H668,2)</f>
        <v>0</v>
      </c>
      <c r="BL668" s="25" t="s">
        <v>341</v>
      </c>
      <c r="BM668" s="25" t="s">
        <v>729</v>
      </c>
    </row>
    <row r="669" spans="2:47" s="1" customFormat="1" ht="13.5">
      <c r="B669" s="47"/>
      <c r="C669" s="75"/>
      <c r="D669" s="248" t="s">
        <v>171</v>
      </c>
      <c r="E669" s="75"/>
      <c r="F669" s="249" t="s">
        <v>730</v>
      </c>
      <c r="G669" s="75"/>
      <c r="H669" s="75"/>
      <c r="I669" s="204"/>
      <c r="J669" s="75"/>
      <c r="K669" s="75"/>
      <c r="L669" s="73"/>
      <c r="M669" s="250"/>
      <c r="N669" s="48"/>
      <c r="O669" s="48"/>
      <c r="P669" s="48"/>
      <c r="Q669" s="48"/>
      <c r="R669" s="48"/>
      <c r="S669" s="48"/>
      <c r="T669" s="96"/>
      <c r="AT669" s="25" t="s">
        <v>171</v>
      </c>
      <c r="AU669" s="25" t="s">
        <v>80</v>
      </c>
    </row>
    <row r="670" spans="2:51" s="12" customFormat="1" ht="13.5">
      <c r="B670" s="251"/>
      <c r="C670" s="252"/>
      <c r="D670" s="248" t="s">
        <v>178</v>
      </c>
      <c r="E670" s="253" t="s">
        <v>21</v>
      </c>
      <c r="F670" s="254" t="s">
        <v>731</v>
      </c>
      <c r="G670" s="252"/>
      <c r="H670" s="253" t="s">
        <v>21</v>
      </c>
      <c r="I670" s="255"/>
      <c r="J670" s="252"/>
      <c r="K670" s="252"/>
      <c r="L670" s="256"/>
      <c r="M670" s="257"/>
      <c r="N670" s="258"/>
      <c r="O670" s="258"/>
      <c r="P670" s="258"/>
      <c r="Q670" s="258"/>
      <c r="R670" s="258"/>
      <c r="S670" s="258"/>
      <c r="T670" s="259"/>
      <c r="AT670" s="260" t="s">
        <v>178</v>
      </c>
      <c r="AU670" s="260" t="s">
        <v>80</v>
      </c>
      <c r="AV670" s="12" t="s">
        <v>78</v>
      </c>
      <c r="AW670" s="12" t="s">
        <v>35</v>
      </c>
      <c r="AX670" s="12" t="s">
        <v>71</v>
      </c>
      <c r="AY670" s="260" t="s">
        <v>158</v>
      </c>
    </row>
    <row r="671" spans="2:51" s="13" customFormat="1" ht="13.5">
      <c r="B671" s="261"/>
      <c r="C671" s="262"/>
      <c r="D671" s="248" t="s">
        <v>178</v>
      </c>
      <c r="E671" s="263" t="s">
        <v>21</v>
      </c>
      <c r="F671" s="264" t="s">
        <v>732</v>
      </c>
      <c r="G671" s="262"/>
      <c r="H671" s="265">
        <v>150</v>
      </c>
      <c r="I671" s="266"/>
      <c r="J671" s="262"/>
      <c r="K671" s="262"/>
      <c r="L671" s="267"/>
      <c r="M671" s="268"/>
      <c r="N671" s="269"/>
      <c r="O671" s="269"/>
      <c r="P671" s="269"/>
      <c r="Q671" s="269"/>
      <c r="R671" s="269"/>
      <c r="S671" s="269"/>
      <c r="T671" s="270"/>
      <c r="AT671" s="271" t="s">
        <v>178</v>
      </c>
      <c r="AU671" s="271" t="s">
        <v>80</v>
      </c>
      <c r="AV671" s="13" t="s">
        <v>80</v>
      </c>
      <c r="AW671" s="13" t="s">
        <v>35</v>
      </c>
      <c r="AX671" s="13" t="s">
        <v>78</v>
      </c>
      <c r="AY671" s="271" t="s">
        <v>158</v>
      </c>
    </row>
    <row r="672" spans="2:65" s="1" customFormat="1" ht="16.5" customHeight="1">
      <c r="B672" s="47"/>
      <c r="C672" s="236" t="s">
        <v>733</v>
      </c>
      <c r="D672" s="236" t="s">
        <v>161</v>
      </c>
      <c r="E672" s="237" t="s">
        <v>734</v>
      </c>
      <c r="F672" s="238" t="s">
        <v>735</v>
      </c>
      <c r="G672" s="239" t="s">
        <v>561</v>
      </c>
      <c r="H672" s="304"/>
      <c r="I672" s="241"/>
      <c r="J672" s="242">
        <f>ROUND(I672*H672,2)</f>
        <v>0</v>
      </c>
      <c r="K672" s="238" t="s">
        <v>165</v>
      </c>
      <c r="L672" s="73"/>
      <c r="M672" s="243" t="s">
        <v>21</v>
      </c>
      <c r="N672" s="244" t="s">
        <v>42</v>
      </c>
      <c r="O672" s="48"/>
      <c r="P672" s="245">
        <f>O672*H672</f>
        <v>0</v>
      </c>
      <c r="Q672" s="245">
        <v>0</v>
      </c>
      <c r="R672" s="245">
        <f>Q672*H672</f>
        <v>0</v>
      </c>
      <c r="S672" s="245">
        <v>0</v>
      </c>
      <c r="T672" s="246">
        <f>S672*H672</f>
        <v>0</v>
      </c>
      <c r="AR672" s="25" t="s">
        <v>341</v>
      </c>
      <c r="AT672" s="25" t="s">
        <v>161</v>
      </c>
      <c r="AU672" s="25" t="s">
        <v>80</v>
      </c>
      <c r="AY672" s="25" t="s">
        <v>158</v>
      </c>
      <c r="BE672" s="247">
        <f>IF(N672="základní",J672,0)</f>
        <v>0</v>
      </c>
      <c r="BF672" s="247">
        <f>IF(N672="snížená",J672,0)</f>
        <v>0</v>
      </c>
      <c r="BG672" s="247">
        <f>IF(N672="zákl. přenesená",J672,0)</f>
        <v>0</v>
      </c>
      <c r="BH672" s="247">
        <f>IF(N672="sníž. přenesená",J672,0)</f>
        <v>0</v>
      </c>
      <c r="BI672" s="247">
        <f>IF(N672="nulová",J672,0)</f>
        <v>0</v>
      </c>
      <c r="BJ672" s="25" t="s">
        <v>78</v>
      </c>
      <c r="BK672" s="247">
        <f>ROUND(I672*H672,2)</f>
        <v>0</v>
      </c>
      <c r="BL672" s="25" t="s">
        <v>341</v>
      </c>
      <c r="BM672" s="25" t="s">
        <v>736</v>
      </c>
    </row>
    <row r="673" spans="2:47" s="1" customFormat="1" ht="13.5">
      <c r="B673" s="47"/>
      <c r="C673" s="75"/>
      <c r="D673" s="248" t="s">
        <v>171</v>
      </c>
      <c r="E673" s="75"/>
      <c r="F673" s="249" t="s">
        <v>737</v>
      </c>
      <c r="G673" s="75"/>
      <c r="H673" s="75"/>
      <c r="I673" s="204"/>
      <c r="J673" s="75"/>
      <c r="K673" s="75"/>
      <c r="L673" s="73"/>
      <c r="M673" s="250"/>
      <c r="N673" s="48"/>
      <c r="O673" s="48"/>
      <c r="P673" s="48"/>
      <c r="Q673" s="48"/>
      <c r="R673" s="48"/>
      <c r="S673" s="48"/>
      <c r="T673" s="96"/>
      <c r="AT673" s="25" t="s">
        <v>171</v>
      </c>
      <c r="AU673" s="25" t="s">
        <v>80</v>
      </c>
    </row>
    <row r="674" spans="2:65" s="1" customFormat="1" ht="16.5" customHeight="1">
      <c r="B674" s="47"/>
      <c r="C674" s="236" t="s">
        <v>738</v>
      </c>
      <c r="D674" s="236" t="s">
        <v>161</v>
      </c>
      <c r="E674" s="237" t="s">
        <v>739</v>
      </c>
      <c r="F674" s="238" t="s">
        <v>740</v>
      </c>
      <c r="G674" s="239" t="s">
        <v>561</v>
      </c>
      <c r="H674" s="304"/>
      <c r="I674" s="241"/>
      <c r="J674" s="242">
        <f>ROUND(I674*H674,2)</f>
        <v>0</v>
      </c>
      <c r="K674" s="238" t="s">
        <v>165</v>
      </c>
      <c r="L674" s="73"/>
      <c r="M674" s="243" t="s">
        <v>21</v>
      </c>
      <c r="N674" s="244" t="s">
        <v>42</v>
      </c>
      <c r="O674" s="48"/>
      <c r="P674" s="245">
        <f>O674*H674</f>
        <v>0</v>
      </c>
      <c r="Q674" s="245">
        <v>0</v>
      </c>
      <c r="R674" s="245">
        <f>Q674*H674</f>
        <v>0</v>
      </c>
      <c r="S674" s="245">
        <v>0</v>
      </c>
      <c r="T674" s="246">
        <f>S674*H674</f>
        <v>0</v>
      </c>
      <c r="AR674" s="25" t="s">
        <v>341</v>
      </c>
      <c r="AT674" s="25" t="s">
        <v>161</v>
      </c>
      <c r="AU674" s="25" t="s">
        <v>80</v>
      </c>
      <c r="AY674" s="25" t="s">
        <v>158</v>
      </c>
      <c r="BE674" s="247">
        <f>IF(N674="základní",J674,0)</f>
        <v>0</v>
      </c>
      <c r="BF674" s="247">
        <f>IF(N674="snížená",J674,0)</f>
        <v>0</v>
      </c>
      <c r="BG674" s="247">
        <f>IF(N674="zákl. přenesená",J674,0)</f>
        <v>0</v>
      </c>
      <c r="BH674" s="247">
        <f>IF(N674="sníž. přenesená",J674,0)</f>
        <v>0</v>
      </c>
      <c r="BI674" s="247">
        <f>IF(N674="nulová",J674,0)</f>
        <v>0</v>
      </c>
      <c r="BJ674" s="25" t="s">
        <v>78</v>
      </c>
      <c r="BK674" s="247">
        <f>ROUND(I674*H674,2)</f>
        <v>0</v>
      </c>
      <c r="BL674" s="25" t="s">
        <v>341</v>
      </c>
      <c r="BM674" s="25" t="s">
        <v>741</v>
      </c>
    </row>
    <row r="675" spans="2:47" s="1" customFormat="1" ht="13.5">
      <c r="B675" s="47"/>
      <c r="C675" s="75"/>
      <c r="D675" s="248" t="s">
        <v>171</v>
      </c>
      <c r="E675" s="75"/>
      <c r="F675" s="249" t="s">
        <v>737</v>
      </c>
      <c r="G675" s="75"/>
      <c r="H675" s="75"/>
      <c r="I675" s="204"/>
      <c r="J675" s="75"/>
      <c r="K675" s="75"/>
      <c r="L675" s="73"/>
      <c r="M675" s="250"/>
      <c r="N675" s="48"/>
      <c r="O675" s="48"/>
      <c r="P675" s="48"/>
      <c r="Q675" s="48"/>
      <c r="R675" s="48"/>
      <c r="S675" s="48"/>
      <c r="T675" s="96"/>
      <c r="AT675" s="25" t="s">
        <v>171</v>
      </c>
      <c r="AU675" s="25" t="s">
        <v>80</v>
      </c>
    </row>
    <row r="676" spans="2:63" s="11" customFormat="1" ht="29.85" customHeight="1">
      <c r="B676" s="220"/>
      <c r="C676" s="221"/>
      <c r="D676" s="222" t="s">
        <v>70</v>
      </c>
      <c r="E676" s="234" t="s">
        <v>742</v>
      </c>
      <c r="F676" s="234" t="s">
        <v>743</v>
      </c>
      <c r="G676" s="221"/>
      <c r="H676" s="221"/>
      <c r="I676" s="224"/>
      <c r="J676" s="235">
        <f>BK676</f>
        <v>0</v>
      </c>
      <c r="K676" s="221"/>
      <c r="L676" s="226"/>
      <c r="M676" s="227"/>
      <c r="N676" s="228"/>
      <c r="O676" s="228"/>
      <c r="P676" s="229">
        <f>SUM(P677:P731)</f>
        <v>0</v>
      </c>
      <c r="Q676" s="228"/>
      <c r="R676" s="229">
        <f>SUM(R677:R731)</f>
        <v>0.1764136</v>
      </c>
      <c r="S676" s="228"/>
      <c r="T676" s="230">
        <f>SUM(T677:T731)</f>
        <v>1.6230550000000001</v>
      </c>
      <c r="AR676" s="231" t="s">
        <v>80</v>
      </c>
      <c r="AT676" s="232" t="s">
        <v>70</v>
      </c>
      <c r="AU676" s="232" t="s">
        <v>78</v>
      </c>
      <c r="AY676" s="231" t="s">
        <v>158</v>
      </c>
      <c r="BK676" s="233">
        <f>SUM(BK677:BK731)</f>
        <v>0</v>
      </c>
    </row>
    <row r="677" spans="2:65" s="1" customFormat="1" ht="16.5" customHeight="1">
      <c r="B677" s="47"/>
      <c r="C677" s="236" t="s">
        <v>744</v>
      </c>
      <c r="D677" s="236" t="s">
        <v>161</v>
      </c>
      <c r="E677" s="237" t="s">
        <v>745</v>
      </c>
      <c r="F677" s="238" t="s">
        <v>746</v>
      </c>
      <c r="G677" s="239" t="s">
        <v>193</v>
      </c>
      <c r="H677" s="240">
        <v>138.25</v>
      </c>
      <c r="I677" s="241"/>
      <c r="J677" s="242">
        <f>ROUND(I677*H677,2)</f>
        <v>0</v>
      </c>
      <c r="K677" s="238" t="s">
        <v>165</v>
      </c>
      <c r="L677" s="73"/>
      <c r="M677" s="243" t="s">
        <v>21</v>
      </c>
      <c r="N677" s="244" t="s">
        <v>42</v>
      </c>
      <c r="O677" s="48"/>
      <c r="P677" s="245">
        <f>O677*H677</f>
        <v>0</v>
      </c>
      <c r="Q677" s="245">
        <v>0</v>
      </c>
      <c r="R677" s="245">
        <f>Q677*H677</f>
        <v>0</v>
      </c>
      <c r="S677" s="245">
        <v>0.01174</v>
      </c>
      <c r="T677" s="246">
        <f>S677*H677</f>
        <v>1.6230550000000001</v>
      </c>
      <c r="AR677" s="25" t="s">
        <v>341</v>
      </c>
      <c r="AT677" s="25" t="s">
        <v>161</v>
      </c>
      <c r="AU677" s="25" t="s">
        <v>80</v>
      </c>
      <c r="AY677" s="25" t="s">
        <v>158</v>
      </c>
      <c r="BE677" s="247">
        <f>IF(N677="základní",J677,0)</f>
        <v>0</v>
      </c>
      <c r="BF677" s="247">
        <f>IF(N677="snížená",J677,0)</f>
        <v>0</v>
      </c>
      <c r="BG677" s="247">
        <f>IF(N677="zákl. přenesená",J677,0)</f>
        <v>0</v>
      </c>
      <c r="BH677" s="247">
        <f>IF(N677="sníž. přenesená",J677,0)</f>
        <v>0</v>
      </c>
      <c r="BI677" s="247">
        <f>IF(N677="nulová",J677,0)</f>
        <v>0</v>
      </c>
      <c r="BJ677" s="25" t="s">
        <v>78</v>
      </c>
      <c r="BK677" s="247">
        <f>ROUND(I677*H677,2)</f>
        <v>0</v>
      </c>
      <c r="BL677" s="25" t="s">
        <v>341</v>
      </c>
      <c r="BM677" s="25" t="s">
        <v>747</v>
      </c>
    </row>
    <row r="678" spans="2:51" s="12" customFormat="1" ht="13.5">
      <c r="B678" s="251"/>
      <c r="C678" s="252"/>
      <c r="D678" s="248" t="s">
        <v>178</v>
      </c>
      <c r="E678" s="253" t="s">
        <v>21</v>
      </c>
      <c r="F678" s="254" t="s">
        <v>748</v>
      </c>
      <c r="G678" s="252"/>
      <c r="H678" s="253" t="s">
        <v>21</v>
      </c>
      <c r="I678" s="255"/>
      <c r="J678" s="252"/>
      <c r="K678" s="252"/>
      <c r="L678" s="256"/>
      <c r="M678" s="257"/>
      <c r="N678" s="258"/>
      <c r="O678" s="258"/>
      <c r="P678" s="258"/>
      <c r="Q678" s="258"/>
      <c r="R678" s="258"/>
      <c r="S678" s="258"/>
      <c r="T678" s="259"/>
      <c r="AT678" s="260" t="s">
        <v>178</v>
      </c>
      <c r="AU678" s="260" t="s">
        <v>80</v>
      </c>
      <c r="AV678" s="12" t="s">
        <v>78</v>
      </c>
      <c r="AW678" s="12" t="s">
        <v>35</v>
      </c>
      <c r="AX678" s="12" t="s">
        <v>71</v>
      </c>
      <c r="AY678" s="260" t="s">
        <v>158</v>
      </c>
    </row>
    <row r="679" spans="2:51" s="12" customFormat="1" ht="13.5">
      <c r="B679" s="251"/>
      <c r="C679" s="252"/>
      <c r="D679" s="248" t="s">
        <v>178</v>
      </c>
      <c r="E679" s="253" t="s">
        <v>21</v>
      </c>
      <c r="F679" s="254" t="s">
        <v>224</v>
      </c>
      <c r="G679" s="252"/>
      <c r="H679" s="253" t="s">
        <v>21</v>
      </c>
      <c r="I679" s="255"/>
      <c r="J679" s="252"/>
      <c r="K679" s="252"/>
      <c r="L679" s="256"/>
      <c r="M679" s="257"/>
      <c r="N679" s="258"/>
      <c r="O679" s="258"/>
      <c r="P679" s="258"/>
      <c r="Q679" s="258"/>
      <c r="R679" s="258"/>
      <c r="S679" s="258"/>
      <c r="T679" s="259"/>
      <c r="AT679" s="260" t="s">
        <v>178</v>
      </c>
      <c r="AU679" s="260" t="s">
        <v>80</v>
      </c>
      <c r="AV679" s="12" t="s">
        <v>78</v>
      </c>
      <c r="AW679" s="12" t="s">
        <v>35</v>
      </c>
      <c r="AX679" s="12" t="s">
        <v>71</v>
      </c>
      <c r="AY679" s="260" t="s">
        <v>158</v>
      </c>
    </row>
    <row r="680" spans="2:51" s="13" customFormat="1" ht="13.5">
      <c r="B680" s="261"/>
      <c r="C680" s="262"/>
      <c r="D680" s="248" t="s">
        <v>178</v>
      </c>
      <c r="E680" s="263" t="s">
        <v>21</v>
      </c>
      <c r="F680" s="264" t="s">
        <v>749</v>
      </c>
      <c r="G680" s="262"/>
      <c r="H680" s="265">
        <v>15.65</v>
      </c>
      <c r="I680" s="266"/>
      <c r="J680" s="262"/>
      <c r="K680" s="262"/>
      <c r="L680" s="267"/>
      <c r="M680" s="268"/>
      <c r="N680" s="269"/>
      <c r="O680" s="269"/>
      <c r="P680" s="269"/>
      <c r="Q680" s="269"/>
      <c r="R680" s="269"/>
      <c r="S680" s="269"/>
      <c r="T680" s="270"/>
      <c r="AT680" s="271" t="s">
        <v>178</v>
      </c>
      <c r="AU680" s="271" t="s">
        <v>80</v>
      </c>
      <c r="AV680" s="13" t="s">
        <v>80</v>
      </c>
      <c r="AW680" s="13" t="s">
        <v>35</v>
      </c>
      <c r="AX680" s="13" t="s">
        <v>71</v>
      </c>
      <c r="AY680" s="271" t="s">
        <v>158</v>
      </c>
    </row>
    <row r="681" spans="2:51" s="13" customFormat="1" ht="13.5">
      <c r="B681" s="261"/>
      <c r="C681" s="262"/>
      <c r="D681" s="248" t="s">
        <v>178</v>
      </c>
      <c r="E681" s="263" t="s">
        <v>21</v>
      </c>
      <c r="F681" s="264" t="s">
        <v>750</v>
      </c>
      <c r="G681" s="262"/>
      <c r="H681" s="265">
        <v>-0.9</v>
      </c>
      <c r="I681" s="266"/>
      <c r="J681" s="262"/>
      <c r="K681" s="262"/>
      <c r="L681" s="267"/>
      <c r="M681" s="268"/>
      <c r="N681" s="269"/>
      <c r="O681" s="269"/>
      <c r="P681" s="269"/>
      <c r="Q681" s="269"/>
      <c r="R681" s="269"/>
      <c r="S681" s="269"/>
      <c r="T681" s="270"/>
      <c r="AT681" s="271" t="s">
        <v>178</v>
      </c>
      <c r="AU681" s="271" t="s">
        <v>80</v>
      </c>
      <c r="AV681" s="13" t="s">
        <v>80</v>
      </c>
      <c r="AW681" s="13" t="s">
        <v>35</v>
      </c>
      <c r="AX681" s="13" t="s">
        <v>71</v>
      </c>
      <c r="AY681" s="271" t="s">
        <v>158</v>
      </c>
    </row>
    <row r="682" spans="2:51" s="12" customFormat="1" ht="13.5">
      <c r="B682" s="251"/>
      <c r="C682" s="252"/>
      <c r="D682" s="248" t="s">
        <v>178</v>
      </c>
      <c r="E682" s="253" t="s">
        <v>21</v>
      </c>
      <c r="F682" s="254" t="s">
        <v>276</v>
      </c>
      <c r="G682" s="252"/>
      <c r="H682" s="253" t="s">
        <v>21</v>
      </c>
      <c r="I682" s="255"/>
      <c r="J682" s="252"/>
      <c r="K682" s="252"/>
      <c r="L682" s="256"/>
      <c r="M682" s="257"/>
      <c r="N682" s="258"/>
      <c r="O682" s="258"/>
      <c r="P682" s="258"/>
      <c r="Q682" s="258"/>
      <c r="R682" s="258"/>
      <c r="S682" s="258"/>
      <c r="T682" s="259"/>
      <c r="AT682" s="260" t="s">
        <v>178</v>
      </c>
      <c r="AU682" s="260" t="s">
        <v>80</v>
      </c>
      <c r="AV682" s="12" t="s">
        <v>78</v>
      </c>
      <c r="AW682" s="12" t="s">
        <v>35</v>
      </c>
      <c r="AX682" s="12" t="s">
        <v>71</v>
      </c>
      <c r="AY682" s="260" t="s">
        <v>158</v>
      </c>
    </row>
    <row r="683" spans="2:51" s="13" customFormat="1" ht="13.5">
      <c r="B683" s="261"/>
      <c r="C683" s="262"/>
      <c r="D683" s="248" t="s">
        <v>178</v>
      </c>
      <c r="E683" s="263" t="s">
        <v>21</v>
      </c>
      <c r="F683" s="264" t="s">
        <v>751</v>
      </c>
      <c r="G683" s="262"/>
      <c r="H683" s="265">
        <v>57.35</v>
      </c>
      <c r="I683" s="266"/>
      <c r="J683" s="262"/>
      <c r="K683" s="262"/>
      <c r="L683" s="267"/>
      <c r="M683" s="268"/>
      <c r="N683" s="269"/>
      <c r="O683" s="269"/>
      <c r="P683" s="269"/>
      <c r="Q683" s="269"/>
      <c r="R683" s="269"/>
      <c r="S683" s="269"/>
      <c r="T683" s="270"/>
      <c r="AT683" s="271" t="s">
        <v>178</v>
      </c>
      <c r="AU683" s="271" t="s">
        <v>80</v>
      </c>
      <c r="AV683" s="13" t="s">
        <v>80</v>
      </c>
      <c r="AW683" s="13" t="s">
        <v>35</v>
      </c>
      <c r="AX683" s="13" t="s">
        <v>71</v>
      </c>
      <c r="AY683" s="271" t="s">
        <v>158</v>
      </c>
    </row>
    <row r="684" spans="2:51" s="13" customFormat="1" ht="13.5">
      <c r="B684" s="261"/>
      <c r="C684" s="262"/>
      <c r="D684" s="248" t="s">
        <v>178</v>
      </c>
      <c r="E684" s="263" t="s">
        <v>21</v>
      </c>
      <c r="F684" s="264" t="s">
        <v>752</v>
      </c>
      <c r="G684" s="262"/>
      <c r="H684" s="265">
        <v>-14.4</v>
      </c>
      <c r="I684" s="266"/>
      <c r="J684" s="262"/>
      <c r="K684" s="262"/>
      <c r="L684" s="267"/>
      <c r="M684" s="268"/>
      <c r="N684" s="269"/>
      <c r="O684" s="269"/>
      <c r="P684" s="269"/>
      <c r="Q684" s="269"/>
      <c r="R684" s="269"/>
      <c r="S684" s="269"/>
      <c r="T684" s="270"/>
      <c r="AT684" s="271" t="s">
        <v>178</v>
      </c>
      <c r="AU684" s="271" t="s">
        <v>80</v>
      </c>
      <c r="AV684" s="13" t="s">
        <v>80</v>
      </c>
      <c r="AW684" s="13" t="s">
        <v>35</v>
      </c>
      <c r="AX684" s="13" t="s">
        <v>71</v>
      </c>
      <c r="AY684" s="271" t="s">
        <v>158</v>
      </c>
    </row>
    <row r="685" spans="2:51" s="12" customFormat="1" ht="13.5">
      <c r="B685" s="251"/>
      <c r="C685" s="252"/>
      <c r="D685" s="248" t="s">
        <v>178</v>
      </c>
      <c r="E685" s="253" t="s">
        <v>21</v>
      </c>
      <c r="F685" s="254" t="s">
        <v>229</v>
      </c>
      <c r="G685" s="252"/>
      <c r="H685" s="253" t="s">
        <v>21</v>
      </c>
      <c r="I685" s="255"/>
      <c r="J685" s="252"/>
      <c r="K685" s="252"/>
      <c r="L685" s="256"/>
      <c r="M685" s="257"/>
      <c r="N685" s="258"/>
      <c r="O685" s="258"/>
      <c r="P685" s="258"/>
      <c r="Q685" s="258"/>
      <c r="R685" s="258"/>
      <c r="S685" s="258"/>
      <c r="T685" s="259"/>
      <c r="AT685" s="260" t="s">
        <v>178</v>
      </c>
      <c r="AU685" s="260" t="s">
        <v>80</v>
      </c>
      <c r="AV685" s="12" t="s">
        <v>78</v>
      </c>
      <c r="AW685" s="12" t="s">
        <v>35</v>
      </c>
      <c r="AX685" s="12" t="s">
        <v>71</v>
      </c>
      <c r="AY685" s="260" t="s">
        <v>158</v>
      </c>
    </row>
    <row r="686" spans="2:51" s="13" customFormat="1" ht="13.5">
      <c r="B686" s="261"/>
      <c r="C686" s="262"/>
      <c r="D686" s="248" t="s">
        <v>178</v>
      </c>
      <c r="E686" s="263" t="s">
        <v>21</v>
      </c>
      <c r="F686" s="264" t="s">
        <v>753</v>
      </c>
      <c r="G686" s="262"/>
      <c r="H686" s="265">
        <v>3</v>
      </c>
      <c r="I686" s="266"/>
      <c r="J686" s="262"/>
      <c r="K686" s="262"/>
      <c r="L686" s="267"/>
      <c r="M686" s="268"/>
      <c r="N686" s="269"/>
      <c r="O686" s="269"/>
      <c r="P686" s="269"/>
      <c r="Q686" s="269"/>
      <c r="R686" s="269"/>
      <c r="S686" s="269"/>
      <c r="T686" s="270"/>
      <c r="AT686" s="271" t="s">
        <v>178</v>
      </c>
      <c r="AU686" s="271" t="s">
        <v>80</v>
      </c>
      <c r="AV686" s="13" t="s">
        <v>80</v>
      </c>
      <c r="AW686" s="13" t="s">
        <v>35</v>
      </c>
      <c r="AX686" s="13" t="s">
        <v>71</v>
      </c>
      <c r="AY686" s="271" t="s">
        <v>158</v>
      </c>
    </row>
    <row r="687" spans="2:51" s="13" customFormat="1" ht="13.5">
      <c r="B687" s="261"/>
      <c r="C687" s="262"/>
      <c r="D687" s="248" t="s">
        <v>178</v>
      </c>
      <c r="E687" s="263" t="s">
        <v>21</v>
      </c>
      <c r="F687" s="264" t="s">
        <v>754</v>
      </c>
      <c r="G687" s="262"/>
      <c r="H687" s="265">
        <v>-0.8</v>
      </c>
      <c r="I687" s="266"/>
      <c r="J687" s="262"/>
      <c r="K687" s="262"/>
      <c r="L687" s="267"/>
      <c r="M687" s="268"/>
      <c r="N687" s="269"/>
      <c r="O687" s="269"/>
      <c r="P687" s="269"/>
      <c r="Q687" s="269"/>
      <c r="R687" s="269"/>
      <c r="S687" s="269"/>
      <c r="T687" s="270"/>
      <c r="AT687" s="271" t="s">
        <v>178</v>
      </c>
      <c r="AU687" s="271" t="s">
        <v>80</v>
      </c>
      <c r="AV687" s="13" t="s">
        <v>80</v>
      </c>
      <c r="AW687" s="13" t="s">
        <v>35</v>
      </c>
      <c r="AX687" s="13" t="s">
        <v>71</v>
      </c>
      <c r="AY687" s="271" t="s">
        <v>158</v>
      </c>
    </row>
    <row r="688" spans="2:51" s="12" customFormat="1" ht="13.5">
      <c r="B688" s="251"/>
      <c r="C688" s="252"/>
      <c r="D688" s="248" t="s">
        <v>178</v>
      </c>
      <c r="E688" s="253" t="s">
        <v>21</v>
      </c>
      <c r="F688" s="254" t="s">
        <v>232</v>
      </c>
      <c r="G688" s="252"/>
      <c r="H688" s="253" t="s">
        <v>21</v>
      </c>
      <c r="I688" s="255"/>
      <c r="J688" s="252"/>
      <c r="K688" s="252"/>
      <c r="L688" s="256"/>
      <c r="M688" s="257"/>
      <c r="N688" s="258"/>
      <c r="O688" s="258"/>
      <c r="P688" s="258"/>
      <c r="Q688" s="258"/>
      <c r="R688" s="258"/>
      <c r="S688" s="258"/>
      <c r="T688" s="259"/>
      <c r="AT688" s="260" t="s">
        <v>178</v>
      </c>
      <c r="AU688" s="260" t="s">
        <v>80</v>
      </c>
      <c r="AV688" s="12" t="s">
        <v>78</v>
      </c>
      <c r="AW688" s="12" t="s">
        <v>35</v>
      </c>
      <c r="AX688" s="12" t="s">
        <v>71</v>
      </c>
      <c r="AY688" s="260" t="s">
        <v>158</v>
      </c>
    </row>
    <row r="689" spans="2:51" s="13" customFormat="1" ht="13.5">
      <c r="B689" s="261"/>
      <c r="C689" s="262"/>
      <c r="D689" s="248" t="s">
        <v>178</v>
      </c>
      <c r="E689" s="263" t="s">
        <v>21</v>
      </c>
      <c r="F689" s="264" t="s">
        <v>755</v>
      </c>
      <c r="G689" s="262"/>
      <c r="H689" s="265">
        <v>2.1</v>
      </c>
      <c r="I689" s="266"/>
      <c r="J689" s="262"/>
      <c r="K689" s="262"/>
      <c r="L689" s="267"/>
      <c r="M689" s="268"/>
      <c r="N689" s="269"/>
      <c r="O689" s="269"/>
      <c r="P689" s="269"/>
      <c r="Q689" s="269"/>
      <c r="R689" s="269"/>
      <c r="S689" s="269"/>
      <c r="T689" s="270"/>
      <c r="AT689" s="271" t="s">
        <v>178</v>
      </c>
      <c r="AU689" s="271" t="s">
        <v>80</v>
      </c>
      <c r="AV689" s="13" t="s">
        <v>80</v>
      </c>
      <c r="AW689" s="13" t="s">
        <v>35</v>
      </c>
      <c r="AX689" s="13" t="s">
        <v>71</v>
      </c>
      <c r="AY689" s="271" t="s">
        <v>158</v>
      </c>
    </row>
    <row r="690" spans="2:51" s="13" customFormat="1" ht="13.5">
      <c r="B690" s="261"/>
      <c r="C690" s="262"/>
      <c r="D690" s="248" t="s">
        <v>178</v>
      </c>
      <c r="E690" s="263" t="s">
        <v>21</v>
      </c>
      <c r="F690" s="264" t="s">
        <v>756</v>
      </c>
      <c r="G690" s="262"/>
      <c r="H690" s="265">
        <v>-0.7</v>
      </c>
      <c r="I690" s="266"/>
      <c r="J690" s="262"/>
      <c r="K690" s="262"/>
      <c r="L690" s="267"/>
      <c r="M690" s="268"/>
      <c r="N690" s="269"/>
      <c r="O690" s="269"/>
      <c r="P690" s="269"/>
      <c r="Q690" s="269"/>
      <c r="R690" s="269"/>
      <c r="S690" s="269"/>
      <c r="T690" s="270"/>
      <c r="AT690" s="271" t="s">
        <v>178</v>
      </c>
      <c r="AU690" s="271" t="s">
        <v>80</v>
      </c>
      <c r="AV690" s="13" t="s">
        <v>80</v>
      </c>
      <c r="AW690" s="13" t="s">
        <v>35</v>
      </c>
      <c r="AX690" s="13" t="s">
        <v>71</v>
      </c>
      <c r="AY690" s="271" t="s">
        <v>158</v>
      </c>
    </row>
    <row r="691" spans="2:51" s="12" customFormat="1" ht="13.5">
      <c r="B691" s="251"/>
      <c r="C691" s="252"/>
      <c r="D691" s="248" t="s">
        <v>178</v>
      </c>
      <c r="E691" s="253" t="s">
        <v>21</v>
      </c>
      <c r="F691" s="254" t="s">
        <v>286</v>
      </c>
      <c r="G691" s="252"/>
      <c r="H691" s="253" t="s">
        <v>21</v>
      </c>
      <c r="I691" s="255"/>
      <c r="J691" s="252"/>
      <c r="K691" s="252"/>
      <c r="L691" s="256"/>
      <c r="M691" s="257"/>
      <c r="N691" s="258"/>
      <c r="O691" s="258"/>
      <c r="P691" s="258"/>
      <c r="Q691" s="258"/>
      <c r="R691" s="258"/>
      <c r="S691" s="258"/>
      <c r="T691" s="259"/>
      <c r="AT691" s="260" t="s">
        <v>178</v>
      </c>
      <c r="AU691" s="260" t="s">
        <v>80</v>
      </c>
      <c r="AV691" s="12" t="s">
        <v>78</v>
      </c>
      <c r="AW691" s="12" t="s">
        <v>35</v>
      </c>
      <c r="AX691" s="12" t="s">
        <v>71</v>
      </c>
      <c r="AY691" s="260" t="s">
        <v>158</v>
      </c>
    </row>
    <row r="692" spans="2:51" s="13" customFormat="1" ht="13.5">
      <c r="B692" s="261"/>
      <c r="C692" s="262"/>
      <c r="D692" s="248" t="s">
        <v>178</v>
      </c>
      <c r="E692" s="263" t="s">
        <v>21</v>
      </c>
      <c r="F692" s="264" t="s">
        <v>757</v>
      </c>
      <c r="G692" s="262"/>
      <c r="H692" s="265">
        <v>4.75</v>
      </c>
      <c r="I692" s="266"/>
      <c r="J692" s="262"/>
      <c r="K692" s="262"/>
      <c r="L692" s="267"/>
      <c r="M692" s="268"/>
      <c r="N692" s="269"/>
      <c r="O692" s="269"/>
      <c r="P692" s="269"/>
      <c r="Q692" s="269"/>
      <c r="R692" s="269"/>
      <c r="S692" s="269"/>
      <c r="T692" s="270"/>
      <c r="AT692" s="271" t="s">
        <v>178</v>
      </c>
      <c r="AU692" s="271" t="s">
        <v>80</v>
      </c>
      <c r="AV692" s="13" t="s">
        <v>80</v>
      </c>
      <c r="AW692" s="13" t="s">
        <v>35</v>
      </c>
      <c r="AX692" s="13" t="s">
        <v>71</v>
      </c>
      <c r="AY692" s="271" t="s">
        <v>158</v>
      </c>
    </row>
    <row r="693" spans="2:51" s="13" customFormat="1" ht="13.5">
      <c r="B693" s="261"/>
      <c r="C693" s="262"/>
      <c r="D693" s="248" t="s">
        <v>178</v>
      </c>
      <c r="E693" s="263" t="s">
        <v>21</v>
      </c>
      <c r="F693" s="264" t="s">
        <v>758</v>
      </c>
      <c r="G693" s="262"/>
      <c r="H693" s="265">
        <v>-0.6</v>
      </c>
      <c r="I693" s="266"/>
      <c r="J693" s="262"/>
      <c r="K693" s="262"/>
      <c r="L693" s="267"/>
      <c r="M693" s="268"/>
      <c r="N693" s="269"/>
      <c r="O693" s="269"/>
      <c r="P693" s="269"/>
      <c r="Q693" s="269"/>
      <c r="R693" s="269"/>
      <c r="S693" s="269"/>
      <c r="T693" s="270"/>
      <c r="AT693" s="271" t="s">
        <v>178</v>
      </c>
      <c r="AU693" s="271" t="s">
        <v>80</v>
      </c>
      <c r="AV693" s="13" t="s">
        <v>80</v>
      </c>
      <c r="AW693" s="13" t="s">
        <v>35</v>
      </c>
      <c r="AX693" s="13" t="s">
        <v>71</v>
      </c>
      <c r="AY693" s="271" t="s">
        <v>158</v>
      </c>
    </row>
    <row r="694" spans="2:51" s="12" customFormat="1" ht="13.5">
      <c r="B694" s="251"/>
      <c r="C694" s="252"/>
      <c r="D694" s="248" t="s">
        <v>178</v>
      </c>
      <c r="E694" s="253" t="s">
        <v>21</v>
      </c>
      <c r="F694" s="254" t="s">
        <v>245</v>
      </c>
      <c r="G694" s="252"/>
      <c r="H694" s="253" t="s">
        <v>21</v>
      </c>
      <c r="I694" s="255"/>
      <c r="J694" s="252"/>
      <c r="K694" s="252"/>
      <c r="L694" s="256"/>
      <c r="M694" s="257"/>
      <c r="N694" s="258"/>
      <c r="O694" s="258"/>
      <c r="P694" s="258"/>
      <c r="Q694" s="258"/>
      <c r="R694" s="258"/>
      <c r="S694" s="258"/>
      <c r="T694" s="259"/>
      <c r="AT694" s="260" t="s">
        <v>178</v>
      </c>
      <c r="AU694" s="260" t="s">
        <v>80</v>
      </c>
      <c r="AV694" s="12" t="s">
        <v>78</v>
      </c>
      <c r="AW694" s="12" t="s">
        <v>35</v>
      </c>
      <c r="AX694" s="12" t="s">
        <v>71</v>
      </c>
      <c r="AY694" s="260" t="s">
        <v>158</v>
      </c>
    </row>
    <row r="695" spans="2:51" s="13" customFormat="1" ht="13.5">
      <c r="B695" s="261"/>
      <c r="C695" s="262"/>
      <c r="D695" s="248" t="s">
        <v>178</v>
      </c>
      <c r="E695" s="263" t="s">
        <v>21</v>
      </c>
      <c r="F695" s="264" t="s">
        <v>759</v>
      </c>
      <c r="G695" s="262"/>
      <c r="H695" s="265">
        <v>19.1</v>
      </c>
      <c r="I695" s="266"/>
      <c r="J695" s="262"/>
      <c r="K695" s="262"/>
      <c r="L695" s="267"/>
      <c r="M695" s="268"/>
      <c r="N695" s="269"/>
      <c r="O695" s="269"/>
      <c r="P695" s="269"/>
      <c r="Q695" s="269"/>
      <c r="R695" s="269"/>
      <c r="S695" s="269"/>
      <c r="T695" s="270"/>
      <c r="AT695" s="271" t="s">
        <v>178</v>
      </c>
      <c r="AU695" s="271" t="s">
        <v>80</v>
      </c>
      <c r="AV695" s="13" t="s">
        <v>80</v>
      </c>
      <c r="AW695" s="13" t="s">
        <v>35</v>
      </c>
      <c r="AX695" s="13" t="s">
        <v>71</v>
      </c>
      <c r="AY695" s="271" t="s">
        <v>158</v>
      </c>
    </row>
    <row r="696" spans="2:51" s="13" customFormat="1" ht="13.5">
      <c r="B696" s="261"/>
      <c r="C696" s="262"/>
      <c r="D696" s="248" t="s">
        <v>178</v>
      </c>
      <c r="E696" s="263" t="s">
        <v>21</v>
      </c>
      <c r="F696" s="264" t="s">
        <v>750</v>
      </c>
      <c r="G696" s="262"/>
      <c r="H696" s="265">
        <v>-0.9</v>
      </c>
      <c r="I696" s="266"/>
      <c r="J696" s="262"/>
      <c r="K696" s="262"/>
      <c r="L696" s="267"/>
      <c r="M696" s="268"/>
      <c r="N696" s="269"/>
      <c r="O696" s="269"/>
      <c r="P696" s="269"/>
      <c r="Q696" s="269"/>
      <c r="R696" s="269"/>
      <c r="S696" s="269"/>
      <c r="T696" s="270"/>
      <c r="AT696" s="271" t="s">
        <v>178</v>
      </c>
      <c r="AU696" s="271" t="s">
        <v>80</v>
      </c>
      <c r="AV696" s="13" t="s">
        <v>80</v>
      </c>
      <c r="AW696" s="13" t="s">
        <v>35</v>
      </c>
      <c r="AX696" s="13" t="s">
        <v>71</v>
      </c>
      <c r="AY696" s="271" t="s">
        <v>158</v>
      </c>
    </row>
    <row r="697" spans="2:51" s="12" customFormat="1" ht="13.5">
      <c r="B697" s="251"/>
      <c r="C697" s="252"/>
      <c r="D697" s="248" t="s">
        <v>178</v>
      </c>
      <c r="E697" s="253" t="s">
        <v>21</v>
      </c>
      <c r="F697" s="254" t="s">
        <v>248</v>
      </c>
      <c r="G697" s="252"/>
      <c r="H697" s="253" t="s">
        <v>21</v>
      </c>
      <c r="I697" s="255"/>
      <c r="J697" s="252"/>
      <c r="K697" s="252"/>
      <c r="L697" s="256"/>
      <c r="M697" s="257"/>
      <c r="N697" s="258"/>
      <c r="O697" s="258"/>
      <c r="P697" s="258"/>
      <c r="Q697" s="258"/>
      <c r="R697" s="258"/>
      <c r="S697" s="258"/>
      <c r="T697" s="259"/>
      <c r="AT697" s="260" t="s">
        <v>178</v>
      </c>
      <c r="AU697" s="260" t="s">
        <v>80</v>
      </c>
      <c r="AV697" s="12" t="s">
        <v>78</v>
      </c>
      <c r="AW697" s="12" t="s">
        <v>35</v>
      </c>
      <c r="AX697" s="12" t="s">
        <v>71</v>
      </c>
      <c r="AY697" s="260" t="s">
        <v>158</v>
      </c>
    </row>
    <row r="698" spans="2:51" s="13" customFormat="1" ht="13.5">
      <c r="B698" s="261"/>
      <c r="C698" s="262"/>
      <c r="D698" s="248" t="s">
        <v>178</v>
      </c>
      <c r="E698" s="263" t="s">
        <v>21</v>
      </c>
      <c r="F698" s="264" t="s">
        <v>759</v>
      </c>
      <c r="G698" s="262"/>
      <c r="H698" s="265">
        <v>19.1</v>
      </c>
      <c r="I698" s="266"/>
      <c r="J698" s="262"/>
      <c r="K698" s="262"/>
      <c r="L698" s="267"/>
      <c r="M698" s="268"/>
      <c r="N698" s="269"/>
      <c r="O698" s="269"/>
      <c r="P698" s="269"/>
      <c r="Q698" s="269"/>
      <c r="R698" s="269"/>
      <c r="S698" s="269"/>
      <c r="T698" s="270"/>
      <c r="AT698" s="271" t="s">
        <v>178</v>
      </c>
      <c r="AU698" s="271" t="s">
        <v>80</v>
      </c>
      <c r="AV698" s="13" t="s">
        <v>80</v>
      </c>
      <c r="AW698" s="13" t="s">
        <v>35</v>
      </c>
      <c r="AX698" s="13" t="s">
        <v>71</v>
      </c>
      <c r="AY698" s="271" t="s">
        <v>158</v>
      </c>
    </row>
    <row r="699" spans="2:51" s="13" customFormat="1" ht="13.5">
      <c r="B699" s="261"/>
      <c r="C699" s="262"/>
      <c r="D699" s="248" t="s">
        <v>178</v>
      </c>
      <c r="E699" s="263" t="s">
        <v>21</v>
      </c>
      <c r="F699" s="264" t="s">
        <v>750</v>
      </c>
      <c r="G699" s="262"/>
      <c r="H699" s="265">
        <v>-0.9</v>
      </c>
      <c r="I699" s="266"/>
      <c r="J699" s="262"/>
      <c r="K699" s="262"/>
      <c r="L699" s="267"/>
      <c r="M699" s="268"/>
      <c r="N699" s="269"/>
      <c r="O699" s="269"/>
      <c r="P699" s="269"/>
      <c r="Q699" s="269"/>
      <c r="R699" s="269"/>
      <c r="S699" s="269"/>
      <c r="T699" s="270"/>
      <c r="AT699" s="271" t="s">
        <v>178</v>
      </c>
      <c r="AU699" s="271" t="s">
        <v>80</v>
      </c>
      <c r="AV699" s="13" t="s">
        <v>80</v>
      </c>
      <c r="AW699" s="13" t="s">
        <v>35</v>
      </c>
      <c r="AX699" s="13" t="s">
        <v>71</v>
      </c>
      <c r="AY699" s="271" t="s">
        <v>158</v>
      </c>
    </row>
    <row r="700" spans="2:51" s="12" customFormat="1" ht="13.5">
      <c r="B700" s="251"/>
      <c r="C700" s="252"/>
      <c r="D700" s="248" t="s">
        <v>178</v>
      </c>
      <c r="E700" s="253" t="s">
        <v>21</v>
      </c>
      <c r="F700" s="254" t="s">
        <v>249</v>
      </c>
      <c r="G700" s="252"/>
      <c r="H700" s="253" t="s">
        <v>21</v>
      </c>
      <c r="I700" s="255"/>
      <c r="J700" s="252"/>
      <c r="K700" s="252"/>
      <c r="L700" s="256"/>
      <c r="M700" s="257"/>
      <c r="N700" s="258"/>
      <c r="O700" s="258"/>
      <c r="P700" s="258"/>
      <c r="Q700" s="258"/>
      <c r="R700" s="258"/>
      <c r="S700" s="258"/>
      <c r="T700" s="259"/>
      <c r="AT700" s="260" t="s">
        <v>178</v>
      </c>
      <c r="AU700" s="260" t="s">
        <v>80</v>
      </c>
      <c r="AV700" s="12" t="s">
        <v>78</v>
      </c>
      <c r="AW700" s="12" t="s">
        <v>35</v>
      </c>
      <c r="AX700" s="12" t="s">
        <v>71</v>
      </c>
      <c r="AY700" s="260" t="s">
        <v>158</v>
      </c>
    </row>
    <row r="701" spans="2:51" s="13" customFormat="1" ht="13.5">
      <c r="B701" s="261"/>
      <c r="C701" s="262"/>
      <c r="D701" s="248" t="s">
        <v>178</v>
      </c>
      <c r="E701" s="263" t="s">
        <v>21</v>
      </c>
      <c r="F701" s="264" t="s">
        <v>759</v>
      </c>
      <c r="G701" s="262"/>
      <c r="H701" s="265">
        <v>19.1</v>
      </c>
      <c r="I701" s="266"/>
      <c r="J701" s="262"/>
      <c r="K701" s="262"/>
      <c r="L701" s="267"/>
      <c r="M701" s="268"/>
      <c r="N701" s="269"/>
      <c r="O701" s="269"/>
      <c r="P701" s="269"/>
      <c r="Q701" s="269"/>
      <c r="R701" s="269"/>
      <c r="S701" s="269"/>
      <c r="T701" s="270"/>
      <c r="AT701" s="271" t="s">
        <v>178</v>
      </c>
      <c r="AU701" s="271" t="s">
        <v>80</v>
      </c>
      <c r="AV701" s="13" t="s">
        <v>80</v>
      </c>
      <c r="AW701" s="13" t="s">
        <v>35</v>
      </c>
      <c r="AX701" s="13" t="s">
        <v>71</v>
      </c>
      <c r="AY701" s="271" t="s">
        <v>158</v>
      </c>
    </row>
    <row r="702" spans="2:51" s="13" customFormat="1" ht="13.5">
      <c r="B702" s="261"/>
      <c r="C702" s="262"/>
      <c r="D702" s="248" t="s">
        <v>178</v>
      </c>
      <c r="E702" s="263" t="s">
        <v>21</v>
      </c>
      <c r="F702" s="264" t="s">
        <v>750</v>
      </c>
      <c r="G702" s="262"/>
      <c r="H702" s="265">
        <v>-0.9</v>
      </c>
      <c r="I702" s="266"/>
      <c r="J702" s="262"/>
      <c r="K702" s="262"/>
      <c r="L702" s="267"/>
      <c r="M702" s="268"/>
      <c r="N702" s="269"/>
      <c r="O702" s="269"/>
      <c r="P702" s="269"/>
      <c r="Q702" s="269"/>
      <c r="R702" s="269"/>
      <c r="S702" s="269"/>
      <c r="T702" s="270"/>
      <c r="AT702" s="271" t="s">
        <v>178</v>
      </c>
      <c r="AU702" s="271" t="s">
        <v>80</v>
      </c>
      <c r="AV702" s="13" t="s">
        <v>80</v>
      </c>
      <c r="AW702" s="13" t="s">
        <v>35</v>
      </c>
      <c r="AX702" s="13" t="s">
        <v>71</v>
      </c>
      <c r="AY702" s="271" t="s">
        <v>158</v>
      </c>
    </row>
    <row r="703" spans="2:51" s="12" customFormat="1" ht="13.5">
      <c r="B703" s="251"/>
      <c r="C703" s="252"/>
      <c r="D703" s="248" t="s">
        <v>178</v>
      </c>
      <c r="E703" s="253" t="s">
        <v>21</v>
      </c>
      <c r="F703" s="254" t="s">
        <v>252</v>
      </c>
      <c r="G703" s="252"/>
      <c r="H703" s="253" t="s">
        <v>21</v>
      </c>
      <c r="I703" s="255"/>
      <c r="J703" s="252"/>
      <c r="K703" s="252"/>
      <c r="L703" s="256"/>
      <c r="M703" s="257"/>
      <c r="N703" s="258"/>
      <c r="O703" s="258"/>
      <c r="P703" s="258"/>
      <c r="Q703" s="258"/>
      <c r="R703" s="258"/>
      <c r="S703" s="258"/>
      <c r="T703" s="259"/>
      <c r="AT703" s="260" t="s">
        <v>178</v>
      </c>
      <c r="AU703" s="260" t="s">
        <v>80</v>
      </c>
      <c r="AV703" s="12" t="s">
        <v>78</v>
      </c>
      <c r="AW703" s="12" t="s">
        <v>35</v>
      </c>
      <c r="AX703" s="12" t="s">
        <v>71</v>
      </c>
      <c r="AY703" s="260" t="s">
        <v>158</v>
      </c>
    </row>
    <row r="704" spans="2:51" s="13" customFormat="1" ht="13.5">
      <c r="B704" s="261"/>
      <c r="C704" s="262"/>
      <c r="D704" s="248" t="s">
        <v>178</v>
      </c>
      <c r="E704" s="263" t="s">
        <v>21</v>
      </c>
      <c r="F704" s="264" t="s">
        <v>759</v>
      </c>
      <c r="G704" s="262"/>
      <c r="H704" s="265">
        <v>19.1</v>
      </c>
      <c r="I704" s="266"/>
      <c r="J704" s="262"/>
      <c r="K704" s="262"/>
      <c r="L704" s="267"/>
      <c r="M704" s="268"/>
      <c r="N704" s="269"/>
      <c r="O704" s="269"/>
      <c r="P704" s="269"/>
      <c r="Q704" s="269"/>
      <c r="R704" s="269"/>
      <c r="S704" s="269"/>
      <c r="T704" s="270"/>
      <c r="AT704" s="271" t="s">
        <v>178</v>
      </c>
      <c r="AU704" s="271" t="s">
        <v>80</v>
      </c>
      <c r="AV704" s="13" t="s">
        <v>80</v>
      </c>
      <c r="AW704" s="13" t="s">
        <v>35</v>
      </c>
      <c r="AX704" s="13" t="s">
        <v>71</v>
      </c>
      <c r="AY704" s="271" t="s">
        <v>158</v>
      </c>
    </row>
    <row r="705" spans="2:51" s="13" customFormat="1" ht="13.5">
      <c r="B705" s="261"/>
      <c r="C705" s="262"/>
      <c r="D705" s="248" t="s">
        <v>178</v>
      </c>
      <c r="E705" s="263" t="s">
        <v>21</v>
      </c>
      <c r="F705" s="264" t="s">
        <v>750</v>
      </c>
      <c r="G705" s="262"/>
      <c r="H705" s="265">
        <v>-0.9</v>
      </c>
      <c r="I705" s="266"/>
      <c r="J705" s="262"/>
      <c r="K705" s="262"/>
      <c r="L705" s="267"/>
      <c r="M705" s="268"/>
      <c r="N705" s="269"/>
      <c r="O705" s="269"/>
      <c r="P705" s="269"/>
      <c r="Q705" s="269"/>
      <c r="R705" s="269"/>
      <c r="S705" s="269"/>
      <c r="T705" s="270"/>
      <c r="AT705" s="271" t="s">
        <v>178</v>
      </c>
      <c r="AU705" s="271" t="s">
        <v>80</v>
      </c>
      <c r="AV705" s="13" t="s">
        <v>80</v>
      </c>
      <c r="AW705" s="13" t="s">
        <v>35</v>
      </c>
      <c r="AX705" s="13" t="s">
        <v>71</v>
      </c>
      <c r="AY705" s="271" t="s">
        <v>158</v>
      </c>
    </row>
    <row r="706" spans="2:51" s="14" customFormat="1" ht="13.5">
      <c r="B706" s="272"/>
      <c r="C706" s="273"/>
      <c r="D706" s="248" t="s">
        <v>178</v>
      </c>
      <c r="E706" s="274" t="s">
        <v>21</v>
      </c>
      <c r="F706" s="275" t="s">
        <v>189</v>
      </c>
      <c r="G706" s="273"/>
      <c r="H706" s="276">
        <v>138.25</v>
      </c>
      <c r="I706" s="277"/>
      <c r="J706" s="273"/>
      <c r="K706" s="273"/>
      <c r="L706" s="278"/>
      <c r="M706" s="279"/>
      <c r="N706" s="280"/>
      <c r="O706" s="280"/>
      <c r="P706" s="280"/>
      <c r="Q706" s="280"/>
      <c r="R706" s="280"/>
      <c r="S706" s="280"/>
      <c r="T706" s="281"/>
      <c r="AT706" s="282" t="s">
        <v>178</v>
      </c>
      <c r="AU706" s="282" t="s">
        <v>80</v>
      </c>
      <c r="AV706" s="14" t="s">
        <v>166</v>
      </c>
      <c r="AW706" s="14" t="s">
        <v>35</v>
      </c>
      <c r="AX706" s="14" t="s">
        <v>78</v>
      </c>
      <c r="AY706" s="282" t="s">
        <v>158</v>
      </c>
    </row>
    <row r="707" spans="2:65" s="1" customFormat="1" ht="25.5" customHeight="1">
      <c r="B707" s="47"/>
      <c r="C707" s="236" t="s">
        <v>760</v>
      </c>
      <c r="D707" s="236" t="s">
        <v>161</v>
      </c>
      <c r="E707" s="237" t="s">
        <v>761</v>
      </c>
      <c r="F707" s="238" t="s">
        <v>762</v>
      </c>
      <c r="G707" s="239" t="s">
        <v>184</v>
      </c>
      <c r="H707" s="240">
        <v>7.18</v>
      </c>
      <c r="I707" s="241"/>
      <c r="J707" s="242">
        <f>ROUND(I707*H707,2)</f>
        <v>0</v>
      </c>
      <c r="K707" s="238" t="s">
        <v>165</v>
      </c>
      <c r="L707" s="73"/>
      <c r="M707" s="243" t="s">
        <v>21</v>
      </c>
      <c r="N707" s="244" t="s">
        <v>42</v>
      </c>
      <c r="O707" s="48"/>
      <c r="P707" s="245">
        <f>O707*H707</f>
        <v>0</v>
      </c>
      <c r="Q707" s="245">
        <v>0.0035</v>
      </c>
      <c r="R707" s="245">
        <f>Q707*H707</f>
        <v>0.02513</v>
      </c>
      <c r="S707" s="245">
        <v>0</v>
      </c>
      <c r="T707" s="246">
        <f>S707*H707</f>
        <v>0</v>
      </c>
      <c r="AR707" s="25" t="s">
        <v>341</v>
      </c>
      <c r="AT707" s="25" t="s">
        <v>161</v>
      </c>
      <c r="AU707" s="25" t="s">
        <v>80</v>
      </c>
      <c r="AY707" s="25" t="s">
        <v>158</v>
      </c>
      <c r="BE707" s="247">
        <f>IF(N707="základní",J707,0)</f>
        <v>0</v>
      </c>
      <c r="BF707" s="247">
        <f>IF(N707="snížená",J707,0)</f>
        <v>0</v>
      </c>
      <c r="BG707" s="247">
        <f>IF(N707="zákl. přenesená",J707,0)</f>
        <v>0</v>
      </c>
      <c r="BH707" s="247">
        <f>IF(N707="sníž. přenesená",J707,0)</f>
        <v>0</v>
      </c>
      <c r="BI707" s="247">
        <f>IF(N707="nulová",J707,0)</f>
        <v>0</v>
      </c>
      <c r="BJ707" s="25" t="s">
        <v>78</v>
      </c>
      <c r="BK707" s="247">
        <f>ROUND(I707*H707,2)</f>
        <v>0</v>
      </c>
      <c r="BL707" s="25" t="s">
        <v>341</v>
      </c>
      <c r="BM707" s="25" t="s">
        <v>763</v>
      </c>
    </row>
    <row r="708" spans="2:51" s="12" customFormat="1" ht="13.5">
      <c r="B708" s="251"/>
      <c r="C708" s="252"/>
      <c r="D708" s="248" t="s">
        <v>178</v>
      </c>
      <c r="E708" s="253" t="s">
        <v>21</v>
      </c>
      <c r="F708" s="254" t="s">
        <v>533</v>
      </c>
      <c r="G708" s="252"/>
      <c r="H708" s="253" t="s">
        <v>21</v>
      </c>
      <c r="I708" s="255"/>
      <c r="J708" s="252"/>
      <c r="K708" s="252"/>
      <c r="L708" s="256"/>
      <c r="M708" s="257"/>
      <c r="N708" s="258"/>
      <c r="O708" s="258"/>
      <c r="P708" s="258"/>
      <c r="Q708" s="258"/>
      <c r="R708" s="258"/>
      <c r="S708" s="258"/>
      <c r="T708" s="259"/>
      <c r="AT708" s="260" t="s">
        <v>178</v>
      </c>
      <c r="AU708" s="260" t="s">
        <v>80</v>
      </c>
      <c r="AV708" s="12" t="s">
        <v>78</v>
      </c>
      <c r="AW708" s="12" t="s">
        <v>35</v>
      </c>
      <c r="AX708" s="12" t="s">
        <v>71</v>
      </c>
      <c r="AY708" s="260" t="s">
        <v>158</v>
      </c>
    </row>
    <row r="709" spans="2:51" s="12" customFormat="1" ht="13.5">
      <c r="B709" s="251"/>
      <c r="C709" s="252"/>
      <c r="D709" s="248" t="s">
        <v>178</v>
      </c>
      <c r="E709" s="253" t="s">
        <v>21</v>
      </c>
      <c r="F709" s="254" t="s">
        <v>235</v>
      </c>
      <c r="G709" s="252"/>
      <c r="H709" s="253" t="s">
        <v>21</v>
      </c>
      <c r="I709" s="255"/>
      <c r="J709" s="252"/>
      <c r="K709" s="252"/>
      <c r="L709" s="256"/>
      <c r="M709" s="257"/>
      <c r="N709" s="258"/>
      <c r="O709" s="258"/>
      <c r="P709" s="258"/>
      <c r="Q709" s="258"/>
      <c r="R709" s="258"/>
      <c r="S709" s="258"/>
      <c r="T709" s="259"/>
      <c r="AT709" s="260" t="s">
        <v>178</v>
      </c>
      <c r="AU709" s="260" t="s">
        <v>80</v>
      </c>
      <c r="AV709" s="12" t="s">
        <v>78</v>
      </c>
      <c r="AW709" s="12" t="s">
        <v>35</v>
      </c>
      <c r="AX709" s="12" t="s">
        <v>71</v>
      </c>
      <c r="AY709" s="260" t="s">
        <v>158</v>
      </c>
    </row>
    <row r="710" spans="2:51" s="13" customFormat="1" ht="13.5">
      <c r="B710" s="261"/>
      <c r="C710" s="262"/>
      <c r="D710" s="248" t="s">
        <v>178</v>
      </c>
      <c r="E710" s="263" t="s">
        <v>21</v>
      </c>
      <c r="F710" s="264" t="s">
        <v>534</v>
      </c>
      <c r="G710" s="262"/>
      <c r="H710" s="265">
        <v>2.72</v>
      </c>
      <c r="I710" s="266"/>
      <c r="J710" s="262"/>
      <c r="K710" s="262"/>
      <c r="L710" s="267"/>
      <c r="M710" s="268"/>
      <c r="N710" s="269"/>
      <c r="O710" s="269"/>
      <c r="P710" s="269"/>
      <c r="Q710" s="269"/>
      <c r="R710" s="269"/>
      <c r="S710" s="269"/>
      <c r="T710" s="270"/>
      <c r="AT710" s="271" t="s">
        <v>178</v>
      </c>
      <c r="AU710" s="271" t="s">
        <v>80</v>
      </c>
      <c r="AV710" s="13" t="s">
        <v>80</v>
      </c>
      <c r="AW710" s="13" t="s">
        <v>35</v>
      </c>
      <c r="AX710" s="13" t="s">
        <v>71</v>
      </c>
      <c r="AY710" s="271" t="s">
        <v>158</v>
      </c>
    </row>
    <row r="711" spans="2:51" s="12" customFormat="1" ht="13.5">
      <c r="B711" s="251"/>
      <c r="C711" s="252"/>
      <c r="D711" s="248" t="s">
        <v>178</v>
      </c>
      <c r="E711" s="253" t="s">
        <v>21</v>
      </c>
      <c r="F711" s="254" t="s">
        <v>239</v>
      </c>
      <c r="G711" s="252"/>
      <c r="H711" s="253" t="s">
        <v>21</v>
      </c>
      <c r="I711" s="255"/>
      <c r="J711" s="252"/>
      <c r="K711" s="252"/>
      <c r="L711" s="256"/>
      <c r="M711" s="257"/>
      <c r="N711" s="258"/>
      <c r="O711" s="258"/>
      <c r="P711" s="258"/>
      <c r="Q711" s="258"/>
      <c r="R711" s="258"/>
      <c r="S711" s="258"/>
      <c r="T711" s="259"/>
      <c r="AT711" s="260" t="s">
        <v>178</v>
      </c>
      <c r="AU711" s="260" t="s">
        <v>80</v>
      </c>
      <c r="AV711" s="12" t="s">
        <v>78</v>
      </c>
      <c r="AW711" s="12" t="s">
        <v>35</v>
      </c>
      <c r="AX711" s="12" t="s">
        <v>71</v>
      </c>
      <c r="AY711" s="260" t="s">
        <v>158</v>
      </c>
    </row>
    <row r="712" spans="2:51" s="13" customFormat="1" ht="13.5">
      <c r="B712" s="261"/>
      <c r="C712" s="262"/>
      <c r="D712" s="248" t="s">
        <v>178</v>
      </c>
      <c r="E712" s="263" t="s">
        <v>21</v>
      </c>
      <c r="F712" s="264" t="s">
        <v>535</v>
      </c>
      <c r="G712" s="262"/>
      <c r="H712" s="265">
        <v>1.08</v>
      </c>
      <c r="I712" s="266"/>
      <c r="J712" s="262"/>
      <c r="K712" s="262"/>
      <c r="L712" s="267"/>
      <c r="M712" s="268"/>
      <c r="N712" s="269"/>
      <c r="O712" s="269"/>
      <c r="P712" s="269"/>
      <c r="Q712" s="269"/>
      <c r="R712" s="269"/>
      <c r="S712" s="269"/>
      <c r="T712" s="270"/>
      <c r="AT712" s="271" t="s">
        <v>178</v>
      </c>
      <c r="AU712" s="271" t="s">
        <v>80</v>
      </c>
      <c r="AV712" s="13" t="s">
        <v>80</v>
      </c>
      <c r="AW712" s="13" t="s">
        <v>35</v>
      </c>
      <c r="AX712" s="13" t="s">
        <v>71</v>
      </c>
      <c r="AY712" s="271" t="s">
        <v>158</v>
      </c>
    </row>
    <row r="713" spans="2:51" s="12" customFormat="1" ht="13.5">
      <c r="B713" s="251"/>
      <c r="C713" s="252"/>
      <c r="D713" s="248" t="s">
        <v>178</v>
      </c>
      <c r="E713" s="253" t="s">
        <v>21</v>
      </c>
      <c r="F713" s="254" t="s">
        <v>291</v>
      </c>
      <c r="G713" s="252"/>
      <c r="H713" s="253" t="s">
        <v>21</v>
      </c>
      <c r="I713" s="255"/>
      <c r="J713" s="252"/>
      <c r="K713" s="252"/>
      <c r="L713" s="256"/>
      <c r="M713" s="257"/>
      <c r="N713" s="258"/>
      <c r="O713" s="258"/>
      <c r="P713" s="258"/>
      <c r="Q713" s="258"/>
      <c r="R713" s="258"/>
      <c r="S713" s="258"/>
      <c r="T713" s="259"/>
      <c r="AT713" s="260" t="s">
        <v>178</v>
      </c>
      <c r="AU713" s="260" t="s">
        <v>80</v>
      </c>
      <c r="AV713" s="12" t="s">
        <v>78</v>
      </c>
      <c r="AW713" s="12" t="s">
        <v>35</v>
      </c>
      <c r="AX713" s="12" t="s">
        <v>71</v>
      </c>
      <c r="AY713" s="260" t="s">
        <v>158</v>
      </c>
    </row>
    <row r="714" spans="2:51" s="13" customFormat="1" ht="13.5">
      <c r="B714" s="261"/>
      <c r="C714" s="262"/>
      <c r="D714" s="248" t="s">
        <v>178</v>
      </c>
      <c r="E714" s="263" t="s">
        <v>21</v>
      </c>
      <c r="F714" s="264" t="s">
        <v>536</v>
      </c>
      <c r="G714" s="262"/>
      <c r="H714" s="265">
        <v>3.38</v>
      </c>
      <c r="I714" s="266"/>
      <c r="J714" s="262"/>
      <c r="K714" s="262"/>
      <c r="L714" s="267"/>
      <c r="M714" s="268"/>
      <c r="N714" s="269"/>
      <c r="O714" s="269"/>
      <c r="P714" s="269"/>
      <c r="Q714" s="269"/>
      <c r="R714" s="269"/>
      <c r="S714" s="269"/>
      <c r="T714" s="270"/>
      <c r="AT714" s="271" t="s">
        <v>178</v>
      </c>
      <c r="AU714" s="271" t="s">
        <v>80</v>
      </c>
      <c r="AV714" s="13" t="s">
        <v>80</v>
      </c>
      <c r="AW714" s="13" t="s">
        <v>35</v>
      </c>
      <c r="AX714" s="13" t="s">
        <v>71</v>
      </c>
      <c r="AY714" s="271" t="s">
        <v>158</v>
      </c>
    </row>
    <row r="715" spans="2:51" s="14" customFormat="1" ht="13.5">
      <c r="B715" s="272"/>
      <c r="C715" s="273"/>
      <c r="D715" s="248" t="s">
        <v>178</v>
      </c>
      <c r="E715" s="274" t="s">
        <v>21</v>
      </c>
      <c r="F715" s="275" t="s">
        <v>189</v>
      </c>
      <c r="G715" s="273"/>
      <c r="H715" s="276">
        <v>7.18</v>
      </c>
      <c r="I715" s="277"/>
      <c r="J715" s="273"/>
      <c r="K715" s="273"/>
      <c r="L715" s="278"/>
      <c r="M715" s="279"/>
      <c r="N715" s="280"/>
      <c r="O715" s="280"/>
      <c r="P715" s="280"/>
      <c r="Q715" s="280"/>
      <c r="R715" s="280"/>
      <c r="S715" s="280"/>
      <c r="T715" s="281"/>
      <c r="AT715" s="282" t="s">
        <v>178</v>
      </c>
      <c r="AU715" s="282" t="s">
        <v>80</v>
      </c>
      <c r="AV715" s="14" t="s">
        <v>166</v>
      </c>
      <c r="AW715" s="14" t="s">
        <v>35</v>
      </c>
      <c r="AX715" s="14" t="s">
        <v>78</v>
      </c>
      <c r="AY715" s="282" t="s">
        <v>158</v>
      </c>
    </row>
    <row r="716" spans="2:65" s="1" customFormat="1" ht="16.5" customHeight="1">
      <c r="B716" s="47"/>
      <c r="C716" s="294" t="s">
        <v>764</v>
      </c>
      <c r="D716" s="294" t="s">
        <v>362</v>
      </c>
      <c r="E716" s="295" t="s">
        <v>765</v>
      </c>
      <c r="F716" s="296" t="s">
        <v>766</v>
      </c>
      <c r="G716" s="297" t="s">
        <v>184</v>
      </c>
      <c r="H716" s="298">
        <v>8.257</v>
      </c>
      <c r="I716" s="299"/>
      <c r="J716" s="300">
        <f>ROUND(I716*H716,2)</f>
        <v>0</v>
      </c>
      <c r="K716" s="296" t="s">
        <v>21</v>
      </c>
      <c r="L716" s="301"/>
      <c r="M716" s="302" t="s">
        <v>21</v>
      </c>
      <c r="N716" s="303" t="s">
        <v>42</v>
      </c>
      <c r="O716" s="48"/>
      <c r="P716" s="245">
        <f>O716*H716</f>
        <v>0</v>
      </c>
      <c r="Q716" s="245">
        <v>0.0118</v>
      </c>
      <c r="R716" s="245">
        <f>Q716*H716</f>
        <v>0.0974326</v>
      </c>
      <c r="S716" s="245">
        <v>0</v>
      </c>
      <c r="T716" s="246">
        <f>S716*H716</f>
        <v>0</v>
      </c>
      <c r="AR716" s="25" t="s">
        <v>452</v>
      </c>
      <c r="AT716" s="25" t="s">
        <v>362</v>
      </c>
      <c r="AU716" s="25" t="s">
        <v>80</v>
      </c>
      <c r="AY716" s="25" t="s">
        <v>158</v>
      </c>
      <c r="BE716" s="247">
        <f>IF(N716="základní",J716,0)</f>
        <v>0</v>
      </c>
      <c r="BF716" s="247">
        <f>IF(N716="snížená",J716,0)</f>
        <v>0</v>
      </c>
      <c r="BG716" s="247">
        <f>IF(N716="zákl. přenesená",J716,0)</f>
        <v>0</v>
      </c>
      <c r="BH716" s="247">
        <f>IF(N716="sníž. přenesená",J716,0)</f>
        <v>0</v>
      </c>
      <c r="BI716" s="247">
        <f>IF(N716="nulová",J716,0)</f>
        <v>0</v>
      </c>
      <c r="BJ716" s="25" t="s">
        <v>78</v>
      </c>
      <c r="BK716" s="247">
        <f>ROUND(I716*H716,2)</f>
        <v>0</v>
      </c>
      <c r="BL716" s="25" t="s">
        <v>341</v>
      </c>
      <c r="BM716" s="25" t="s">
        <v>767</v>
      </c>
    </row>
    <row r="717" spans="2:47" s="1" customFormat="1" ht="13.5">
      <c r="B717" s="47"/>
      <c r="C717" s="75"/>
      <c r="D717" s="248" t="s">
        <v>328</v>
      </c>
      <c r="E717" s="75"/>
      <c r="F717" s="249" t="s">
        <v>768</v>
      </c>
      <c r="G717" s="75"/>
      <c r="H717" s="75"/>
      <c r="I717" s="204"/>
      <c r="J717" s="75"/>
      <c r="K717" s="75"/>
      <c r="L717" s="73"/>
      <c r="M717" s="250"/>
      <c r="N717" s="48"/>
      <c r="O717" s="48"/>
      <c r="P717" s="48"/>
      <c r="Q717" s="48"/>
      <c r="R717" s="48"/>
      <c r="S717" s="48"/>
      <c r="T717" s="96"/>
      <c r="AT717" s="25" t="s">
        <v>328</v>
      </c>
      <c r="AU717" s="25" t="s">
        <v>80</v>
      </c>
    </row>
    <row r="718" spans="2:51" s="13" customFormat="1" ht="13.5">
      <c r="B718" s="261"/>
      <c r="C718" s="262"/>
      <c r="D718" s="248" t="s">
        <v>178</v>
      </c>
      <c r="E718" s="262"/>
      <c r="F718" s="264" t="s">
        <v>769</v>
      </c>
      <c r="G718" s="262"/>
      <c r="H718" s="265">
        <v>8.257</v>
      </c>
      <c r="I718" s="266"/>
      <c r="J718" s="262"/>
      <c r="K718" s="262"/>
      <c r="L718" s="267"/>
      <c r="M718" s="268"/>
      <c r="N718" s="269"/>
      <c r="O718" s="269"/>
      <c r="P718" s="269"/>
      <c r="Q718" s="269"/>
      <c r="R718" s="269"/>
      <c r="S718" s="269"/>
      <c r="T718" s="270"/>
      <c r="AT718" s="271" t="s">
        <v>178</v>
      </c>
      <c r="AU718" s="271" t="s">
        <v>80</v>
      </c>
      <c r="AV718" s="13" t="s">
        <v>80</v>
      </c>
      <c r="AW718" s="13" t="s">
        <v>6</v>
      </c>
      <c r="AX718" s="13" t="s">
        <v>78</v>
      </c>
      <c r="AY718" s="271" t="s">
        <v>158</v>
      </c>
    </row>
    <row r="719" spans="2:65" s="1" customFormat="1" ht="16.5" customHeight="1">
      <c r="B719" s="47"/>
      <c r="C719" s="236" t="s">
        <v>770</v>
      </c>
      <c r="D719" s="236" t="s">
        <v>161</v>
      </c>
      <c r="E719" s="237" t="s">
        <v>771</v>
      </c>
      <c r="F719" s="238" t="s">
        <v>772</v>
      </c>
      <c r="G719" s="239" t="s">
        <v>184</v>
      </c>
      <c r="H719" s="240">
        <v>7.18</v>
      </c>
      <c r="I719" s="241"/>
      <c r="J719" s="242">
        <f>ROUND(I719*H719,2)</f>
        <v>0</v>
      </c>
      <c r="K719" s="238" t="s">
        <v>165</v>
      </c>
      <c r="L719" s="73"/>
      <c r="M719" s="243" t="s">
        <v>21</v>
      </c>
      <c r="N719" s="244" t="s">
        <v>42</v>
      </c>
      <c r="O719" s="48"/>
      <c r="P719" s="245">
        <f>O719*H719</f>
        <v>0</v>
      </c>
      <c r="Q719" s="245">
        <v>0</v>
      </c>
      <c r="R719" s="245">
        <f>Q719*H719</f>
        <v>0</v>
      </c>
      <c r="S719" s="245">
        <v>0</v>
      </c>
      <c r="T719" s="246">
        <f>S719*H719</f>
        <v>0</v>
      </c>
      <c r="AR719" s="25" t="s">
        <v>341</v>
      </c>
      <c r="AT719" s="25" t="s">
        <v>161</v>
      </c>
      <c r="AU719" s="25" t="s">
        <v>80</v>
      </c>
      <c r="AY719" s="25" t="s">
        <v>158</v>
      </c>
      <c r="BE719" s="247">
        <f>IF(N719="základní",J719,0)</f>
        <v>0</v>
      </c>
      <c r="BF719" s="247">
        <f>IF(N719="snížená",J719,0)</f>
        <v>0</v>
      </c>
      <c r="BG719" s="247">
        <f>IF(N719="zákl. přenesená",J719,0)</f>
        <v>0</v>
      </c>
      <c r="BH719" s="247">
        <f>IF(N719="sníž. přenesená",J719,0)</f>
        <v>0</v>
      </c>
      <c r="BI719" s="247">
        <f>IF(N719="nulová",J719,0)</f>
        <v>0</v>
      </c>
      <c r="BJ719" s="25" t="s">
        <v>78</v>
      </c>
      <c r="BK719" s="247">
        <f>ROUND(I719*H719,2)</f>
        <v>0</v>
      </c>
      <c r="BL719" s="25" t="s">
        <v>341</v>
      </c>
      <c r="BM719" s="25" t="s">
        <v>773</v>
      </c>
    </row>
    <row r="720" spans="2:65" s="1" customFormat="1" ht="16.5" customHeight="1">
      <c r="B720" s="47"/>
      <c r="C720" s="236" t="s">
        <v>774</v>
      </c>
      <c r="D720" s="236" t="s">
        <v>161</v>
      </c>
      <c r="E720" s="237" t="s">
        <v>775</v>
      </c>
      <c r="F720" s="238" t="s">
        <v>776</v>
      </c>
      <c r="G720" s="239" t="s">
        <v>184</v>
      </c>
      <c r="H720" s="240">
        <v>7.18</v>
      </c>
      <c r="I720" s="241"/>
      <c r="J720" s="242">
        <f>ROUND(I720*H720,2)</f>
        <v>0</v>
      </c>
      <c r="K720" s="238" t="s">
        <v>165</v>
      </c>
      <c r="L720" s="73"/>
      <c r="M720" s="243" t="s">
        <v>21</v>
      </c>
      <c r="N720" s="244" t="s">
        <v>42</v>
      </c>
      <c r="O720" s="48"/>
      <c r="P720" s="245">
        <f>O720*H720</f>
        <v>0</v>
      </c>
      <c r="Q720" s="245">
        <v>0.0003</v>
      </c>
      <c r="R720" s="245">
        <f>Q720*H720</f>
        <v>0.0021539999999999997</v>
      </c>
      <c r="S720" s="245">
        <v>0</v>
      </c>
      <c r="T720" s="246">
        <f>S720*H720</f>
        <v>0</v>
      </c>
      <c r="AR720" s="25" t="s">
        <v>341</v>
      </c>
      <c r="AT720" s="25" t="s">
        <v>161</v>
      </c>
      <c r="AU720" s="25" t="s">
        <v>80</v>
      </c>
      <c r="AY720" s="25" t="s">
        <v>158</v>
      </c>
      <c r="BE720" s="247">
        <f>IF(N720="základní",J720,0)</f>
        <v>0</v>
      </c>
      <c r="BF720" s="247">
        <f>IF(N720="snížená",J720,0)</f>
        <v>0</v>
      </c>
      <c r="BG720" s="247">
        <f>IF(N720="zákl. přenesená",J720,0)</f>
        <v>0</v>
      </c>
      <c r="BH720" s="247">
        <f>IF(N720="sníž. přenesená",J720,0)</f>
        <v>0</v>
      </c>
      <c r="BI720" s="247">
        <f>IF(N720="nulová",J720,0)</f>
        <v>0</v>
      </c>
      <c r="BJ720" s="25" t="s">
        <v>78</v>
      </c>
      <c r="BK720" s="247">
        <f>ROUND(I720*H720,2)</f>
        <v>0</v>
      </c>
      <c r="BL720" s="25" t="s">
        <v>341</v>
      </c>
      <c r="BM720" s="25" t="s">
        <v>777</v>
      </c>
    </row>
    <row r="721" spans="2:47" s="1" customFormat="1" ht="13.5">
      <c r="B721" s="47"/>
      <c r="C721" s="75"/>
      <c r="D721" s="248" t="s">
        <v>171</v>
      </c>
      <c r="E721" s="75"/>
      <c r="F721" s="249" t="s">
        <v>778</v>
      </c>
      <c r="G721" s="75"/>
      <c r="H721" s="75"/>
      <c r="I721" s="204"/>
      <c r="J721" s="75"/>
      <c r="K721" s="75"/>
      <c r="L721" s="73"/>
      <c r="M721" s="250"/>
      <c r="N721" s="48"/>
      <c r="O721" s="48"/>
      <c r="P721" s="48"/>
      <c r="Q721" s="48"/>
      <c r="R721" s="48"/>
      <c r="S721" s="48"/>
      <c r="T721" s="96"/>
      <c r="AT721" s="25" t="s">
        <v>171</v>
      </c>
      <c r="AU721" s="25" t="s">
        <v>80</v>
      </c>
    </row>
    <row r="722" spans="2:65" s="1" customFormat="1" ht="16.5" customHeight="1">
      <c r="B722" s="47"/>
      <c r="C722" s="236" t="s">
        <v>779</v>
      </c>
      <c r="D722" s="236" t="s">
        <v>161</v>
      </c>
      <c r="E722" s="237" t="s">
        <v>780</v>
      </c>
      <c r="F722" s="238" t="s">
        <v>781</v>
      </c>
      <c r="G722" s="239" t="s">
        <v>193</v>
      </c>
      <c r="H722" s="240">
        <v>12</v>
      </c>
      <c r="I722" s="241"/>
      <c r="J722" s="242">
        <f>ROUND(I722*H722,2)</f>
        <v>0</v>
      </c>
      <c r="K722" s="238" t="s">
        <v>165</v>
      </c>
      <c r="L722" s="73"/>
      <c r="M722" s="243" t="s">
        <v>21</v>
      </c>
      <c r="N722" s="244" t="s">
        <v>42</v>
      </c>
      <c r="O722" s="48"/>
      <c r="P722" s="245">
        <f>O722*H722</f>
        <v>0</v>
      </c>
      <c r="Q722" s="245">
        <v>3E-05</v>
      </c>
      <c r="R722" s="245">
        <f>Q722*H722</f>
        <v>0.00036</v>
      </c>
      <c r="S722" s="245">
        <v>0</v>
      </c>
      <c r="T722" s="246">
        <f>S722*H722</f>
        <v>0</v>
      </c>
      <c r="AR722" s="25" t="s">
        <v>341</v>
      </c>
      <c r="AT722" s="25" t="s">
        <v>161</v>
      </c>
      <c r="AU722" s="25" t="s">
        <v>80</v>
      </c>
      <c r="AY722" s="25" t="s">
        <v>158</v>
      </c>
      <c r="BE722" s="247">
        <f>IF(N722="základní",J722,0)</f>
        <v>0</v>
      </c>
      <c r="BF722" s="247">
        <f>IF(N722="snížená",J722,0)</f>
        <v>0</v>
      </c>
      <c r="BG722" s="247">
        <f>IF(N722="zákl. přenesená",J722,0)</f>
        <v>0</v>
      </c>
      <c r="BH722" s="247">
        <f>IF(N722="sníž. přenesená",J722,0)</f>
        <v>0</v>
      </c>
      <c r="BI722" s="247">
        <f>IF(N722="nulová",J722,0)</f>
        <v>0</v>
      </c>
      <c r="BJ722" s="25" t="s">
        <v>78</v>
      </c>
      <c r="BK722" s="247">
        <f>ROUND(I722*H722,2)</f>
        <v>0</v>
      </c>
      <c r="BL722" s="25" t="s">
        <v>341</v>
      </c>
      <c r="BM722" s="25" t="s">
        <v>782</v>
      </c>
    </row>
    <row r="723" spans="2:47" s="1" customFormat="1" ht="13.5">
      <c r="B723" s="47"/>
      <c r="C723" s="75"/>
      <c r="D723" s="248" t="s">
        <v>171</v>
      </c>
      <c r="E723" s="75"/>
      <c r="F723" s="249" t="s">
        <v>778</v>
      </c>
      <c r="G723" s="75"/>
      <c r="H723" s="75"/>
      <c r="I723" s="204"/>
      <c r="J723" s="75"/>
      <c r="K723" s="75"/>
      <c r="L723" s="73"/>
      <c r="M723" s="250"/>
      <c r="N723" s="48"/>
      <c r="O723" s="48"/>
      <c r="P723" s="48"/>
      <c r="Q723" s="48"/>
      <c r="R723" s="48"/>
      <c r="S723" s="48"/>
      <c r="T723" s="96"/>
      <c r="AT723" s="25" t="s">
        <v>171</v>
      </c>
      <c r="AU723" s="25" t="s">
        <v>80</v>
      </c>
    </row>
    <row r="724" spans="2:65" s="1" customFormat="1" ht="16.5" customHeight="1">
      <c r="B724" s="47"/>
      <c r="C724" s="236" t="s">
        <v>783</v>
      </c>
      <c r="D724" s="236" t="s">
        <v>161</v>
      </c>
      <c r="E724" s="237" t="s">
        <v>784</v>
      </c>
      <c r="F724" s="238" t="s">
        <v>785</v>
      </c>
      <c r="G724" s="239" t="s">
        <v>164</v>
      </c>
      <c r="H724" s="240">
        <v>40</v>
      </c>
      <c r="I724" s="241"/>
      <c r="J724" s="242">
        <f>ROUND(I724*H724,2)</f>
        <v>0</v>
      </c>
      <c r="K724" s="238" t="s">
        <v>165</v>
      </c>
      <c r="L724" s="73"/>
      <c r="M724" s="243" t="s">
        <v>21</v>
      </c>
      <c r="N724" s="244" t="s">
        <v>42</v>
      </c>
      <c r="O724" s="48"/>
      <c r="P724" s="245">
        <f>O724*H724</f>
        <v>0</v>
      </c>
      <c r="Q724" s="245">
        <v>0</v>
      </c>
      <c r="R724" s="245">
        <f>Q724*H724</f>
        <v>0</v>
      </c>
      <c r="S724" s="245">
        <v>0</v>
      </c>
      <c r="T724" s="246">
        <f>S724*H724</f>
        <v>0</v>
      </c>
      <c r="AR724" s="25" t="s">
        <v>341</v>
      </c>
      <c r="AT724" s="25" t="s">
        <v>161</v>
      </c>
      <c r="AU724" s="25" t="s">
        <v>80</v>
      </c>
      <c r="AY724" s="25" t="s">
        <v>158</v>
      </c>
      <c r="BE724" s="247">
        <f>IF(N724="základní",J724,0)</f>
        <v>0</v>
      </c>
      <c r="BF724" s="247">
        <f>IF(N724="snížená",J724,0)</f>
        <v>0</v>
      </c>
      <c r="BG724" s="247">
        <f>IF(N724="zákl. přenesená",J724,0)</f>
        <v>0</v>
      </c>
      <c r="BH724" s="247">
        <f>IF(N724="sníž. přenesená",J724,0)</f>
        <v>0</v>
      </c>
      <c r="BI724" s="247">
        <f>IF(N724="nulová",J724,0)</f>
        <v>0</v>
      </c>
      <c r="BJ724" s="25" t="s">
        <v>78</v>
      </c>
      <c r="BK724" s="247">
        <f>ROUND(I724*H724,2)</f>
        <v>0</v>
      </c>
      <c r="BL724" s="25" t="s">
        <v>341</v>
      </c>
      <c r="BM724" s="25" t="s">
        <v>786</v>
      </c>
    </row>
    <row r="725" spans="2:47" s="1" customFormat="1" ht="13.5">
      <c r="B725" s="47"/>
      <c r="C725" s="75"/>
      <c r="D725" s="248" t="s">
        <v>171</v>
      </c>
      <c r="E725" s="75"/>
      <c r="F725" s="249" t="s">
        <v>778</v>
      </c>
      <c r="G725" s="75"/>
      <c r="H725" s="75"/>
      <c r="I725" s="204"/>
      <c r="J725" s="75"/>
      <c r="K725" s="75"/>
      <c r="L725" s="73"/>
      <c r="M725" s="250"/>
      <c r="N725" s="48"/>
      <c r="O725" s="48"/>
      <c r="P725" s="48"/>
      <c r="Q725" s="48"/>
      <c r="R725" s="48"/>
      <c r="S725" s="48"/>
      <c r="T725" s="96"/>
      <c r="AT725" s="25" t="s">
        <v>171</v>
      </c>
      <c r="AU725" s="25" t="s">
        <v>80</v>
      </c>
    </row>
    <row r="726" spans="2:65" s="1" customFormat="1" ht="16.5" customHeight="1">
      <c r="B726" s="47"/>
      <c r="C726" s="236" t="s">
        <v>787</v>
      </c>
      <c r="D726" s="236" t="s">
        <v>161</v>
      </c>
      <c r="E726" s="237" t="s">
        <v>788</v>
      </c>
      <c r="F726" s="238" t="s">
        <v>789</v>
      </c>
      <c r="G726" s="239" t="s">
        <v>184</v>
      </c>
      <c r="H726" s="240">
        <v>7.18</v>
      </c>
      <c r="I726" s="241"/>
      <c r="J726" s="242">
        <f>ROUND(I726*H726,2)</f>
        <v>0</v>
      </c>
      <c r="K726" s="238" t="s">
        <v>165</v>
      </c>
      <c r="L726" s="73"/>
      <c r="M726" s="243" t="s">
        <v>21</v>
      </c>
      <c r="N726" s="244" t="s">
        <v>42</v>
      </c>
      <c r="O726" s="48"/>
      <c r="P726" s="245">
        <f>O726*H726</f>
        <v>0</v>
      </c>
      <c r="Q726" s="245">
        <v>0.00715</v>
      </c>
      <c r="R726" s="245">
        <f>Q726*H726</f>
        <v>0.051337</v>
      </c>
      <c r="S726" s="245">
        <v>0</v>
      </c>
      <c r="T726" s="246">
        <f>S726*H726</f>
        <v>0</v>
      </c>
      <c r="AR726" s="25" t="s">
        <v>341</v>
      </c>
      <c r="AT726" s="25" t="s">
        <v>161</v>
      </c>
      <c r="AU726" s="25" t="s">
        <v>80</v>
      </c>
      <c r="AY726" s="25" t="s">
        <v>158</v>
      </c>
      <c r="BE726" s="247">
        <f>IF(N726="základní",J726,0)</f>
        <v>0</v>
      </c>
      <c r="BF726" s="247">
        <f>IF(N726="snížená",J726,0)</f>
        <v>0</v>
      </c>
      <c r="BG726" s="247">
        <f>IF(N726="zákl. přenesená",J726,0)</f>
        <v>0</v>
      </c>
      <c r="BH726" s="247">
        <f>IF(N726="sníž. přenesená",J726,0)</f>
        <v>0</v>
      </c>
      <c r="BI726" s="247">
        <f>IF(N726="nulová",J726,0)</f>
        <v>0</v>
      </c>
      <c r="BJ726" s="25" t="s">
        <v>78</v>
      </c>
      <c r="BK726" s="247">
        <f>ROUND(I726*H726,2)</f>
        <v>0</v>
      </c>
      <c r="BL726" s="25" t="s">
        <v>341</v>
      </c>
      <c r="BM726" s="25" t="s">
        <v>790</v>
      </c>
    </row>
    <row r="727" spans="2:47" s="1" customFormat="1" ht="13.5">
      <c r="B727" s="47"/>
      <c r="C727" s="75"/>
      <c r="D727" s="248" t="s">
        <v>171</v>
      </c>
      <c r="E727" s="75"/>
      <c r="F727" s="249" t="s">
        <v>791</v>
      </c>
      <c r="G727" s="75"/>
      <c r="H727" s="75"/>
      <c r="I727" s="204"/>
      <c r="J727" s="75"/>
      <c r="K727" s="75"/>
      <c r="L727" s="73"/>
      <c r="M727" s="250"/>
      <c r="N727" s="48"/>
      <c r="O727" s="48"/>
      <c r="P727" s="48"/>
      <c r="Q727" s="48"/>
      <c r="R727" s="48"/>
      <c r="S727" s="48"/>
      <c r="T727" s="96"/>
      <c r="AT727" s="25" t="s">
        <v>171</v>
      </c>
      <c r="AU727" s="25" t="s">
        <v>80</v>
      </c>
    </row>
    <row r="728" spans="2:65" s="1" customFormat="1" ht="16.5" customHeight="1">
      <c r="B728" s="47"/>
      <c r="C728" s="236" t="s">
        <v>792</v>
      </c>
      <c r="D728" s="236" t="s">
        <v>161</v>
      </c>
      <c r="E728" s="237" t="s">
        <v>793</v>
      </c>
      <c r="F728" s="238" t="s">
        <v>794</v>
      </c>
      <c r="G728" s="239" t="s">
        <v>561</v>
      </c>
      <c r="H728" s="304"/>
      <c r="I728" s="241"/>
      <c r="J728" s="242">
        <f>ROUND(I728*H728,2)</f>
        <v>0</v>
      </c>
      <c r="K728" s="238" t="s">
        <v>165</v>
      </c>
      <c r="L728" s="73"/>
      <c r="M728" s="243" t="s">
        <v>21</v>
      </c>
      <c r="N728" s="244" t="s">
        <v>42</v>
      </c>
      <c r="O728" s="48"/>
      <c r="P728" s="245">
        <f>O728*H728</f>
        <v>0</v>
      </c>
      <c r="Q728" s="245">
        <v>0</v>
      </c>
      <c r="R728" s="245">
        <f>Q728*H728</f>
        <v>0</v>
      </c>
      <c r="S728" s="245">
        <v>0</v>
      </c>
      <c r="T728" s="246">
        <f>S728*H728</f>
        <v>0</v>
      </c>
      <c r="AR728" s="25" t="s">
        <v>341</v>
      </c>
      <c r="AT728" s="25" t="s">
        <v>161</v>
      </c>
      <c r="AU728" s="25" t="s">
        <v>80</v>
      </c>
      <c r="AY728" s="25" t="s">
        <v>158</v>
      </c>
      <c r="BE728" s="247">
        <f>IF(N728="základní",J728,0)</f>
        <v>0</v>
      </c>
      <c r="BF728" s="247">
        <f>IF(N728="snížená",J728,0)</f>
        <v>0</v>
      </c>
      <c r="BG728" s="247">
        <f>IF(N728="zákl. přenesená",J728,0)</f>
        <v>0</v>
      </c>
      <c r="BH728" s="247">
        <f>IF(N728="sníž. přenesená",J728,0)</f>
        <v>0</v>
      </c>
      <c r="BI728" s="247">
        <f>IF(N728="nulová",J728,0)</f>
        <v>0</v>
      </c>
      <c r="BJ728" s="25" t="s">
        <v>78</v>
      </c>
      <c r="BK728" s="247">
        <f>ROUND(I728*H728,2)</f>
        <v>0</v>
      </c>
      <c r="BL728" s="25" t="s">
        <v>341</v>
      </c>
      <c r="BM728" s="25" t="s">
        <v>795</v>
      </c>
    </row>
    <row r="729" spans="2:47" s="1" customFormat="1" ht="13.5">
      <c r="B729" s="47"/>
      <c r="C729" s="75"/>
      <c r="D729" s="248" t="s">
        <v>171</v>
      </c>
      <c r="E729" s="75"/>
      <c r="F729" s="249" t="s">
        <v>563</v>
      </c>
      <c r="G729" s="75"/>
      <c r="H729" s="75"/>
      <c r="I729" s="204"/>
      <c r="J729" s="75"/>
      <c r="K729" s="75"/>
      <c r="L729" s="73"/>
      <c r="M729" s="250"/>
      <c r="N729" s="48"/>
      <c r="O729" s="48"/>
      <c r="P729" s="48"/>
      <c r="Q729" s="48"/>
      <c r="R729" s="48"/>
      <c r="S729" s="48"/>
      <c r="T729" s="96"/>
      <c r="AT729" s="25" t="s">
        <v>171</v>
      </c>
      <c r="AU729" s="25" t="s">
        <v>80</v>
      </c>
    </row>
    <row r="730" spans="2:65" s="1" customFormat="1" ht="16.5" customHeight="1">
      <c r="B730" s="47"/>
      <c r="C730" s="236" t="s">
        <v>796</v>
      </c>
      <c r="D730" s="236" t="s">
        <v>161</v>
      </c>
      <c r="E730" s="237" t="s">
        <v>797</v>
      </c>
      <c r="F730" s="238" t="s">
        <v>798</v>
      </c>
      <c r="G730" s="239" t="s">
        <v>561</v>
      </c>
      <c r="H730" s="304"/>
      <c r="I730" s="241"/>
      <c r="J730" s="242">
        <f>ROUND(I730*H730,2)</f>
        <v>0</v>
      </c>
      <c r="K730" s="238" t="s">
        <v>165</v>
      </c>
      <c r="L730" s="73"/>
      <c r="M730" s="243" t="s">
        <v>21</v>
      </c>
      <c r="N730" s="244" t="s">
        <v>42</v>
      </c>
      <c r="O730" s="48"/>
      <c r="P730" s="245">
        <f>O730*H730</f>
        <v>0</v>
      </c>
      <c r="Q730" s="245">
        <v>0</v>
      </c>
      <c r="R730" s="245">
        <f>Q730*H730</f>
        <v>0</v>
      </c>
      <c r="S730" s="245">
        <v>0</v>
      </c>
      <c r="T730" s="246">
        <f>S730*H730</f>
        <v>0</v>
      </c>
      <c r="AR730" s="25" t="s">
        <v>341</v>
      </c>
      <c r="AT730" s="25" t="s">
        <v>161</v>
      </c>
      <c r="AU730" s="25" t="s">
        <v>80</v>
      </c>
      <c r="AY730" s="25" t="s">
        <v>158</v>
      </c>
      <c r="BE730" s="247">
        <f>IF(N730="základní",J730,0)</f>
        <v>0</v>
      </c>
      <c r="BF730" s="247">
        <f>IF(N730="snížená",J730,0)</f>
        <v>0</v>
      </c>
      <c r="BG730" s="247">
        <f>IF(N730="zákl. přenesená",J730,0)</f>
        <v>0</v>
      </c>
      <c r="BH730" s="247">
        <f>IF(N730="sníž. přenesená",J730,0)</f>
        <v>0</v>
      </c>
      <c r="BI730" s="247">
        <f>IF(N730="nulová",J730,0)</f>
        <v>0</v>
      </c>
      <c r="BJ730" s="25" t="s">
        <v>78</v>
      </c>
      <c r="BK730" s="247">
        <f>ROUND(I730*H730,2)</f>
        <v>0</v>
      </c>
      <c r="BL730" s="25" t="s">
        <v>341</v>
      </c>
      <c r="BM730" s="25" t="s">
        <v>799</v>
      </c>
    </row>
    <row r="731" spans="2:47" s="1" customFormat="1" ht="13.5">
      <c r="B731" s="47"/>
      <c r="C731" s="75"/>
      <c r="D731" s="248" t="s">
        <v>171</v>
      </c>
      <c r="E731" s="75"/>
      <c r="F731" s="249" t="s">
        <v>563</v>
      </c>
      <c r="G731" s="75"/>
      <c r="H731" s="75"/>
      <c r="I731" s="204"/>
      <c r="J731" s="75"/>
      <c r="K731" s="75"/>
      <c r="L731" s="73"/>
      <c r="M731" s="250"/>
      <c r="N731" s="48"/>
      <c r="O731" s="48"/>
      <c r="P731" s="48"/>
      <c r="Q731" s="48"/>
      <c r="R731" s="48"/>
      <c r="S731" s="48"/>
      <c r="T731" s="96"/>
      <c r="AT731" s="25" t="s">
        <v>171</v>
      </c>
      <c r="AU731" s="25" t="s">
        <v>80</v>
      </c>
    </row>
    <row r="732" spans="2:63" s="11" customFormat="1" ht="29.85" customHeight="1">
      <c r="B732" s="220"/>
      <c r="C732" s="221"/>
      <c r="D732" s="222" t="s">
        <v>70</v>
      </c>
      <c r="E732" s="234" t="s">
        <v>800</v>
      </c>
      <c r="F732" s="234" t="s">
        <v>801</v>
      </c>
      <c r="G732" s="221"/>
      <c r="H732" s="221"/>
      <c r="I732" s="224"/>
      <c r="J732" s="235">
        <f>BK732</f>
        <v>0</v>
      </c>
      <c r="K732" s="221"/>
      <c r="L732" s="226"/>
      <c r="M732" s="227"/>
      <c r="N732" s="228"/>
      <c r="O732" s="228"/>
      <c r="P732" s="229">
        <f>SUM(P733:P873)</f>
        <v>0</v>
      </c>
      <c r="Q732" s="228"/>
      <c r="R732" s="229">
        <f>SUM(R733:R873)</f>
        <v>4.41471098</v>
      </c>
      <c r="S732" s="228"/>
      <c r="T732" s="230">
        <f>SUM(T733:T873)</f>
        <v>0.381693</v>
      </c>
      <c r="AR732" s="231" t="s">
        <v>80</v>
      </c>
      <c r="AT732" s="232" t="s">
        <v>70</v>
      </c>
      <c r="AU732" s="232" t="s">
        <v>78</v>
      </c>
      <c r="AY732" s="231" t="s">
        <v>158</v>
      </c>
      <c r="BK732" s="233">
        <f>SUM(BK733:BK873)</f>
        <v>0</v>
      </c>
    </row>
    <row r="733" spans="2:65" s="1" customFormat="1" ht="16.5" customHeight="1">
      <c r="B733" s="47"/>
      <c r="C733" s="236" t="s">
        <v>802</v>
      </c>
      <c r="D733" s="236" t="s">
        <v>161</v>
      </c>
      <c r="E733" s="237" t="s">
        <v>803</v>
      </c>
      <c r="F733" s="238" t="s">
        <v>804</v>
      </c>
      <c r="G733" s="239" t="s">
        <v>184</v>
      </c>
      <c r="H733" s="240">
        <v>283.83</v>
      </c>
      <c r="I733" s="241"/>
      <c r="J733" s="242">
        <f>ROUND(I733*H733,2)</f>
        <v>0</v>
      </c>
      <c r="K733" s="238" t="s">
        <v>165</v>
      </c>
      <c r="L733" s="73"/>
      <c r="M733" s="243" t="s">
        <v>21</v>
      </c>
      <c r="N733" s="244" t="s">
        <v>42</v>
      </c>
      <c r="O733" s="48"/>
      <c r="P733" s="245">
        <f>O733*H733</f>
        <v>0</v>
      </c>
      <c r="Q733" s="245">
        <v>0.015</v>
      </c>
      <c r="R733" s="245">
        <f>Q733*H733</f>
        <v>4.2574499999999995</v>
      </c>
      <c r="S733" s="245">
        <v>0</v>
      </c>
      <c r="T733" s="246">
        <f>S733*H733</f>
        <v>0</v>
      </c>
      <c r="AR733" s="25" t="s">
        <v>341</v>
      </c>
      <c r="AT733" s="25" t="s">
        <v>161</v>
      </c>
      <c r="AU733" s="25" t="s">
        <v>80</v>
      </c>
      <c r="AY733" s="25" t="s">
        <v>158</v>
      </c>
      <c r="BE733" s="247">
        <f>IF(N733="základní",J733,0)</f>
        <v>0</v>
      </c>
      <c r="BF733" s="247">
        <f>IF(N733="snížená",J733,0)</f>
        <v>0</v>
      </c>
      <c r="BG733" s="247">
        <f>IF(N733="zákl. přenesená",J733,0)</f>
        <v>0</v>
      </c>
      <c r="BH733" s="247">
        <f>IF(N733="sníž. přenesená",J733,0)</f>
        <v>0</v>
      </c>
      <c r="BI733" s="247">
        <f>IF(N733="nulová",J733,0)</f>
        <v>0</v>
      </c>
      <c r="BJ733" s="25" t="s">
        <v>78</v>
      </c>
      <c r="BK733" s="247">
        <f>ROUND(I733*H733,2)</f>
        <v>0</v>
      </c>
      <c r="BL733" s="25" t="s">
        <v>341</v>
      </c>
      <c r="BM733" s="25" t="s">
        <v>805</v>
      </c>
    </row>
    <row r="734" spans="2:47" s="1" customFormat="1" ht="13.5">
      <c r="B734" s="47"/>
      <c r="C734" s="75"/>
      <c r="D734" s="248" t="s">
        <v>171</v>
      </c>
      <c r="E734" s="75"/>
      <c r="F734" s="249" t="s">
        <v>806</v>
      </c>
      <c r="G734" s="75"/>
      <c r="H734" s="75"/>
      <c r="I734" s="204"/>
      <c r="J734" s="75"/>
      <c r="K734" s="75"/>
      <c r="L734" s="73"/>
      <c r="M734" s="250"/>
      <c r="N734" s="48"/>
      <c r="O734" s="48"/>
      <c r="P734" s="48"/>
      <c r="Q734" s="48"/>
      <c r="R734" s="48"/>
      <c r="S734" s="48"/>
      <c r="T734" s="96"/>
      <c r="AT734" s="25" t="s">
        <v>171</v>
      </c>
      <c r="AU734" s="25" t="s">
        <v>80</v>
      </c>
    </row>
    <row r="735" spans="2:47" s="1" customFormat="1" ht="13.5">
      <c r="B735" s="47"/>
      <c r="C735" s="75"/>
      <c r="D735" s="248" t="s">
        <v>328</v>
      </c>
      <c r="E735" s="75"/>
      <c r="F735" s="249" t="s">
        <v>807</v>
      </c>
      <c r="G735" s="75"/>
      <c r="H735" s="75"/>
      <c r="I735" s="204"/>
      <c r="J735" s="75"/>
      <c r="K735" s="75"/>
      <c r="L735" s="73"/>
      <c r="M735" s="250"/>
      <c r="N735" s="48"/>
      <c r="O735" s="48"/>
      <c r="P735" s="48"/>
      <c r="Q735" s="48"/>
      <c r="R735" s="48"/>
      <c r="S735" s="48"/>
      <c r="T735" s="96"/>
      <c r="AT735" s="25" t="s">
        <v>328</v>
      </c>
      <c r="AU735" s="25" t="s">
        <v>80</v>
      </c>
    </row>
    <row r="736" spans="2:51" s="12" customFormat="1" ht="13.5">
      <c r="B736" s="251"/>
      <c r="C736" s="252"/>
      <c r="D736" s="248" t="s">
        <v>178</v>
      </c>
      <c r="E736" s="253" t="s">
        <v>21</v>
      </c>
      <c r="F736" s="254" t="s">
        <v>808</v>
      </c>
      <c r="G736" s="252"/>
      <c r="H736" s="253" t="s">
        <v>21</v>
      </c>
      <c r="I736" s="255"/>
      <c r="J736" s="252"/>
      <c r="K736" s="252"/>
      <c r="L736" s="256"/>
      <c r="M736" s="257"/>
      <c r="N736" s="258"/>
      <c r="O736" s="258"/>
      <c r="P736" s="258"/>
      <c r="Q736" s="258"/>
      <c r="R736" s="258"/>
      <c r="S736" s="258"/>
      <c r="T736" s="259"/>
      <c r="AT736" s="260" t="s">
        <v>178</v>
      </c>
      <c r="AU736" s="260" t="s">
        <v>80</v>
      </c>
      <c r="AV736" s="12" t="s">
        <v>78</v>
      </c>
      <c r="AW736" s="12" t="s">
        <v>35</v>
      </c>
      <c r="AX736" s="12" t="s">
        <v>71</v>
      </c>
      <c r="AY736" s="260" t="s">
        <v>158</v>
      </c>
    </row>
    <row r="737" spans="2:51" s="13" customFormat="1" ht="13.5">
      <c r="B737" s="261"/>
      <c r="C737" s="262"/>
      <c r="D737" s="248" t="s">
        <v>178</v>
      </c>
      <c r="E737" s="263" t="s">
        <v>21</v>
      </c>
      <c r="F737" s="264" t="s">
        <v>809</v>
      </c>
      <c r="G737" s="262"/>
      <c r="H737" s="265">
        <v>283.83</v>
      </c>
      <c r="I737" s="266"/>
      <c r="J737" s="262"/>
      <c r="K737" s="262"/>
      <c r="L737" s="267"/>
      <c r="M737" s="268"/>
      <c r="N737" s="269"/>
      <c r="O737" s="269"/>
      <c r="P737" s="269"/>
      <c r="Q737" s="269"/>
      <c r="R737" s="269"/>
      <c r="S737" s="269"/>
      <c r="T737" s="270"/>
      <c r="AT737" s="271" t="s">
        <v>178</v>
      </c>
      <c r="AU737" s="271" t="s">
        <v>80</v>
      </c>
      <c r="AV737" s="13" t="s">
        <v>80</v>
      </c>
      <c r="AW737" s="13" t="s">
        <v>35</v>
      </c>
      <c r="AX737" s="13" t="s">
        <v>78</v>
      </c>
      <c r="AY737" s="271" t="s">
        <v>158</v>
      </c>
    </row>
    <row r="738" spans="2:65" s="1" customFormat="1" ht="16.5" customHeight="1">
      <c r="B738" s="47"/>
      <c r="C738" s="236" t="s">
        <v>810</v>
      </c>
      <c r="D738" s="236" t="s">
        <v>161</v>
      </c>
      <c r="E738" s="237" t="s">
        <v>811</v>
      </c>
      <c r="F738" s="238" t="s">
        <v>812</v>
      </c>
      <c r="G738" s="239" t="s">
        <v>184</v>
      </c>
      <c r="H738" s="240">
        <v>116.1</v>
      </c>
      <c r="I738" s="241"/>
      <c r="J738" s="242">
        <f>ROUND(I738*H738,2)</f>
        <v>0</v>
      </c>
      <c r="K738" s="238" t="s">
        <v>165</v>
      </c>
      <c r="L738" s="73"/>
      <c r="M738" s="243" t="s">
        <v>21</v>
      </c>
      <c r="N738" s="244" t="s">
        <v>42</v>
      </c>
      <c r="O738" s="48"/>
      <c r="P738" s="245">
        <f>O738*H738</f>
        <v>0</v>
      </c>
      <c r="Q738" s="245">
        <v>0</v>
      </c>
      <c r="R738" s="245">
        <f>Q738*H738</f>
        <v>0</v>
      </c>
      <c r="S738" s="245">
        <v>0.003</v>
      </c>
      <c r="T738" s="246">
        <f>S738*H738</f>
        <v>0.3483</v>
      </c>
      <c r="AR738" s="25" t="s">
        <v>341</v>
      </c>
      <c r="AT738" s="25" t="s">
        <v>161</v>
      </c>
      <c r="AU738" s="25" t="s">
        <v>80</v>
      </c>
      <c r="AY738" s="25" t="s">
        <v>158</v>
      </c>
      <c r="BE738" s="247">
        <f>IF(N738="základní",J738,0)</f>
        <v>0</v>
      </c>
      <c r="BF738" s="247">
        <f>IF(N738="snížená",J738,0)</f>
        <v>0</v>
      </c>
      <c r="BG738" s="247">
        <f>IF(N738="zákl. přenesená",J738,0)</f>
        <v>0</v>
      </c>
      <c r="BH738" s="247">
        <f>IF(N738="sníž. přenesená",J738,0)</f>
        <v>0</v>
      </c>
      <c r="BI738" s="247">
        <f>IF(N738="nulová",J738,0)</f>
        <v>0</v>
      </c>
      <c r="BJ738" s="25" t="s">
        <v>78</v>
      </c>
      <c r="BK738" s="247">
        <f>ROUND(I738*H738,2)</f>
        <v>0</v>
      </c>
      <c r="BL738" s="25" t="s">
        <v>341</v>
      </c>
      <c r="BM738" s="25" t="s">
        <v>813</v>
      </c>
    </row>
    <row r="739" spans="2:51" s="12" customFormat="1" ht="13.5">
      <c r="B739" s="251"/>
      <c r="C739" s="252"/>
      <c r="D739" s="248" t="s">
        <v>178</v>
      </c>
      <c r="E739" s="253" t="s">
        <v>21</v>
      </c>
      <c r="F739" s="254" t="s">
        <v>228</v>
      </c>
      <c r="G739" s="252"/>
      <c r="H739" s="253" t="s">
        <v>21</v>
      </c>
      <c r="I739" s="255"/>
      <c r="J739" s="252"/>
      <c r="K739" s="252"/>
      <c r="L739" s="256"/>
      <c r="M739" s="257"/>
      <c r="N739" s="258"/>
      <c r="O739" s="258"/>
      <c r="P739" s="258"/>
      <c r="Q739" s="258"/>
      <c r="R739" s="258"/>
      <c r="S739" s="258"/>
      <c r="T739" s="259"/>
      <c r="AT739" s="260" t="s">
        <v>178</v>
      </c>
      <c r="AU739" s="260" t="s">
        <v>80</v>
      </c>
      <c r="AV739" s="12" t="s">
        <v>78</v>
      </c>
      <c r="AW739" s="12" t="s">
        <v>35</v>
      </c>
      <c r="AX739" s="12" t="s">
        <v>71</v>
      </c>
      <c r="AY739" s="260" t="s">
        <v>158</v>
      </c>
    </row>
    <row r="740" spans="2:51" s="13" customFormat="1" ht="13.5">
      <c r="B740" s="261"/>
      <c r="C740" s="262"/>
      <c r="D740" s="248" t="s">
        <v>178</v>
      </c>
      <c r="E740" s="263" t="s">
        <v>21</v>
      </c>
      <c r="F740" s="264" t="s">
        <v>332</v>
      </c>
      <c r="G740" s="262"/>
      <c r="H740" s="265">
        <v>19.8</v>
      </c>
      <c r="I740" s="266"/>
      <c r="J740" s="262"/>
      <c r="K740" s="262"/>
      <c r="L740" s="267"/>
      <c r="M740" s="268"/>
      <c r="N740" s="269"/>
      <c r="O740" s="269"/>
      <c r="P740" s="269"/>
      <c r="Q740" s="269"/>
      <c r="R740" s="269"/>
      <c r="S740" s="269"/>
      <c r="T740" s="270"/>
      <c r="AT740" s="271" t="s">
        <v>178</v>
      </c>
      <c r="AU740" s="271" t="s">
        <v>80</v>
      </c>
      <c r="AV740" s="13" t="s">
        <v>80</v>
      </c>
      <c r="AW740" s="13" t="s">
        <v>35</v>
      </c>
      <c r="AX740" s="13" t="s">
        <v>71</v>
      </c>
      <c r="AY740" s="271" t="s">
        <v>158</v>
      </c>
    </row>
    <row r="741" spans="2:51" s="12" customFormat="1" ht="13.5">
      <c r="B741" s="251"/>
      <c r="C741" s="252"/>
      <c r="D741" s="248" t="s">
        <v>178</v>
      </c>
      <c r="E741" s="253" t="s">
        <v>21</v>
      </c>
      <c r="F741" s="254" t="s">
        <v>224</v>
      </c>
      <c r="G741" s="252"/>
      <c r="H741" s="253" t="s">
        <v>21</v>
      </c>
      <c r="I741" s="255"/>
      <c r="J741" s="252"/>
      <c r="K741" s="252"/>
      <c r="L741" s="256"/>
      <c r="M741" s="257"/>
      <c r="N741" s="258"/>
      <c r="O741" s="258"/>
      <c r="P741" s="258"/>
      <c r="Q741" s="258"/>
      <c r="R741" s="258"/>
      <c r="S741" s="258"/>
      <c r="T741" s="259"/>
      <c r="AT741" s="260" t="s">
        <v>178</v>
      </c>
      <c r="AU741" s="260" t="s">
        <v>80</v>
      </c>
      <c r="AV741" s="12" t="s">
        <v>78</v>
      </c>
      <c r="AW741" s="12" t="s">
        <v>35</v>
      </c>
      <c r="AX741" s="12" t="s">
        <v>71</v>
      </c>
      <c r="AY741" s="260" t="s">
        <v>158</v>
      </c>
    </row>
    <row r="742" spans="2:51" s="13" customFormat="1" ht="13.5">
      <c r="B742" s="261"/>
      <c r="C742" s="262"/>
      <c r="D742" s="248" t="s">
        <v>178</v>
      </c>
      <c r="E742" s="263" t="s">
        <v>21</v>
      </c>
      <c r="F742" s="264" t="s">
        <v>332</v>
      </c>
      <c r="G742" s="262"/>
      <c r="H742" s="265">
        <v>19.8</v>
      </c>
      <c r="I742" s="266"/>
      <c r="J742" s="262"/>
      <c r="K742" s="262"/>
      <c r="L742" s="267"/>
      <c r="M742" s="268"/>
      <c r="N742" s="269"/>
      <c r="O742" s="269"/>
      <c r="P742" s="269"/>
      <c r="Q742" s="269"/>
      <c r="R742" s="269"/>
      <c r="S742" s="269"/>
      <c r="T742" s="270"/>
      <c r="AT742" s="271" t="s">
        <v>178</v>
      </c>
      <c r="AU742" s="271" t="s">
        <v>80</v>
      </c>
      <c r="AV742" s="13" t="s">
        <v>80</v>
      </c>
      <c r="AW742" s="13" t="s">
        <v>35</v>
      </c>
      <c r="AX742" s="13" t="s">
        <v>71</v>
      </c>
      <c r="AY742" s="271" t="s">
        <v>158</v>
      </c>
    </row>
    <row r="743" spans="2:51" s="12" customFormat="1" ht="13.5">
      <c r="B743" s="251"/>
      <c r="C743" s="252"/>
      <c r="D743" s="248" t="s">
        <v>178</v>
      </c>
      <c r="E743" s="253" t="s">
        <v>21</v>
      </c>
      <c r="F743" s="254" t="s">
        <v>286</v>
      </c>
      <c r="G743" s="252"/>
      <c r="H743" s="253" t="s">
        <v>21</v>
      </c>
      <c r="I743" s="255"/>
      <c r="J743" s="252"/>
      <c r="K743" s="252"/>
      <c r="L743" s="256"/>
      <c r="M743" s="257"/>
      <c r="N743" s="258"/>
      <c r="O743" s="258"/>
      <c r="P743" s="258"/>
      <c r="Q743" s="258"/>
      <c r="R743" s="258"/>
      <c r="S743" s="258"/>
      <c r="T743" s="259"/>
      <c r="AT743" s="260" t="s">
        <v>178</v>
      </c>
      <c r="AU743" s="260" t="s">
        <v>80</v>
      </c>
      <c r="AV743" s="12" t="s">
        <v>78</v>
      </c>
      <c r="AW743" s="12" t="s">
        <v>35</v>
      </c>
      <c r="AX743" s="12" t="s">
        <v>71</v>
      </c>
      <c r="AY743" s="260" t="s">
        <v>158</v>
      </c>
    </row>
    <row r="744" spans="2:51" s="13" customFormat="1" ht="13.5">
      <c r="B744" s="261"/>
      <c r="C744" s="262"/>
      <c r="D744" s="248" t="s">
        <v>178</v>
      </c>
      <c r="E744" s="263" t="s">
        <v>21</v>
      </c>
      <c r="F744" s="264" t="s">
        <v>337</v>
      </c>
      <c r="G744" s="262"/>
      <c r="H744" s="265">
        <v>1.35</v>
      </c>
      <c r="I744" s="266"/>
      <c r="J744" s="262"/>
      <c r="K744" s="262"/>
      <c r="L744" s="267"/>
      <c r="M744" s="268"/>
      <c r="N744" s="269"/>
      <c r="O744" s="269"/>
      <c r="P744" s="269"/>
      <c r="Q744" s="269"/>
      <c r="R744" s="269"/>
      <c r="S744" s="269"/>
      <c r="T744" s="270"/>
      <c r="AT744" s="271" t="s">
        <v>178</v>
      </c>
      <c r="AU744" s="271" t="s">
        <v>80</v>
      </c>
      <c r="AV744" s="13" t="s">
        <v>80</v>
      </c>
      <c r="AW744" s="13" t="s">
        <v>35</v>
      </c>
      <c r="AX744" s="13" t="s">
        <v>71</v>
      </c>
      <c r="AY744" s="271" t="s">
        <v>158</v>
      </c>
    </row>
    <row r="745" spans="2:51" s="12" customFormat="1" ht="13.5">
      <c r="B745" s="251"/>
      <c r="C745" s="252"/>
      <c r="D745" s="248" t="s">
        <v>178</v>
      </c>
      <c r="E745" s="253" t="s">
        <v>21</v>
      </c>
      <c r="F745" s="254" t="s">
        <v>293</v>
      </c>
      <c r="G745" s="252"/>
      <c r="H745" s="253" t="s">
        <v>21</v>
      </c>
      <c r="I745" s="255"/>
      <c r="J745" s="252"/>
      <c r="K745" s="252"/>
      <c r="L745" s="256"/>
      <c r="M745" s="257"/>
      <c r="N745" s="258"/>
      <c r="O745" s="258"/>
      <c r="P745" s="258"/>
      <c r="Q745" s="258"/>
      <c r="R745" s="258"/>
      <c r="S745" s="258"/>
      <c r="T745" s="259"/>
      <c r="AT745" s="260" t="s">
        <v>178</v>
      </c>
      <c r="AU745" s="260" t="s">
        <v>80</v>
      </c>
      <c r="AV745" s="12" t="s">
        <v>78</v>
      </c>
      <c r="AW745" s="12" t="s">
        <v>35</v>
      </c>
      <c r="AX745" s="12" t="s">
        <v>71</v>
      </c>
      <c r="AY745" s="260" t="s">
        <v>158</v>
      </c>
    </row>
    <row r="746" spans="2:51" s="13" customFormat="1" ht="13.5">
      <c r="B746" s="261"/>
      <c r="C746" s="262"/>
      <c r="D746" s="248" t="s">
        <v>178</v>
      </c>
      <c r="E746" s="263" t="s">
        <v>21</v>
      </c>
      <c r="F746" s="264" t="s">
        <v>338</v>
      </c>
      <c r="G746" s="262"/>
      <c r="H746" s="265">
        <v>11.63</v>
      </c>
      <c r="I746" s="266"/>
      <c r="J746" s="262"/>
      <c r="K746" s="262"/>
      <c r="L746" s="267"/>
      <c r="M746" s="268"/>
      <c r="N746" s="269"/>
      <c r="O746" s="269"/>
      <c r="P746" s="269"/>
      <c r="Q746" s="269"/>
      <c r="R746" s="269"/>
      <c r="S746" s="269"/>
      <c r="T746" s="270"/>
      <c r="AT746" s="271" t="s">
        <v>178</v>
      </c>
      <c r="AU746" s="271" t="s">
        <v>80</v>
      </c>
      <c r="AV746" s="13" t="s">
        <v>80</v>
      </c>
      <c r="AW746" s="13" t="s">
        <v>35</v>
      </c>
      <c r="AX746" s="13" t="s">
        <v>71</v>
      </c>
      <c r="AY746" s="271" t="s">
        <v>158</v>
      </c>
    </row>
    <row r="747" spans="2:51" s="12" customFormat="1" ht="13.5">
      <c r="B747" s="251"/>
      <c r="C747" s="252"/>
      <c r="D747" s="248" t="s">
        <v>178</v>
      </c>
      <c r="E747" s="253" t="s">
        <v>21</v>
      </c>
      <c r="F747" s="254" t="s">
        <v>186</v>
      </c>
      <c r="G747" s="252"/>
      <c r="H747" s="253" t="s">
        <v>21</v>
      </c>
      <c r="I747" s="255"/>
      <c r="J747" s="252"/>
      <c r="K747" s="252"/>
      <c r="L747" s="256"/>
      <c r="M747" s="257"/>
      <c r="N747" s="258"/>
      <c r="O747" s="258"/>
      <c r="P747" s="258"/>
      <c r="Q747" s="258"/>
      <c r="R747" s="258"/>
      <c r="S747" s="258"/>
      <c r="T747" s="259"/>
      <c r="AT747" s="260" t="s">
        <v>178</v>
      </c>
      <c r="AU747" s="260" t="s">
        <v>80</v>
      </c>
      <c r="AV747" s="12" t="s">
        <v>78</v>
      </c>
      <c r="AW747" s="12" t="s">
        <v>35</v>
      </c>
      <c r="AX747" s="12" t="s">
        <v>71</v>
      </c>
      <c r="AY747" s="260" t="s">
        <v>158</v>
      </c>
    </row>
    <row r="748" spans="2:51" s="13" customFormat="1" ht="13.5">
      <c r="B748" s="261"/>
      <c r="C748" s="262"/>
      <c r="D748" s="248" t="s">
        <v>178</v>
      </c>
      <c r="E748" s="263" t="s">
        <v>21</v>
      </c>
      <c r="F748" s="264" t="s">
        <v>814</v>
      </c>
      <c r="G748" s="262"/>
      <c r="H748" s="265">
        <v>4.19</v>
      </c>
      <c r="I748" s="266"/>
      <c r="J748" s="262"/>
      <c r="K748" s="262"/>
      <c r="L748" s="267"/>
      <c r="M748" s="268"/>
      <c r="N748" s="269"/>
      <c r="O748" s="269"/>
      <c r="P748" s="269"/>
      <c r="Q748" s="269"/>
      <c r="R748" s="269"/>
      <c r="S748" s="269"/>
      <c r="T748" s="270"/>
      <c r="AT748" s="271" t="s">
        <v>178</v>
      </c>
      <c r="AU748" s="271" t="s">
        <v>80</v>
      </c>
      <c r="AV748" s="13" t="s">
        <v>80</v>
      </c>
      <c r="AW748" s="13" t="s">
        <v>35</v>
      </c>
      <c r="AX748" s="13" t="s">
        <v>71</v>
      </c>
      <c r="AY748" s="271" t="s">
        <v>158</v>
      </c>
    </row>
    <row r="749" spans="2:51" s="12" customFormat="1" ht="13.5">
      <c r="B749" s="251"/>
      <c r="C749" s="252"/>
      <c r="D749" s="248" t="s">
        <v>178</v>
      </c>
      <c r="E749" s="253" t="s">
        <v>21</v>
      </c>
      <c r="F749" s="254" t="s">
        <v>249</v>
      </c>
      <c r="G749" s="252"/>
      <c r="H749" s="253" t="s">
        <v>21</v>
      </c>
      <c r="I749" s="255"/>
      <c r="J749" s="252"/>
      <c r="K749" s="252"/>
      <c r="L749" s="256"/>
      <c r="M749" s="257"/>
      <c r="N749" s="258"/>
      <c r="O749" s="258"/>
      <c r="P749" s="258"/>
      <c r="Q749" s="258"/>
      <c r="R749" s="258"/>
      <c r="S749" s="258"/>
      <c r="T749" s="259"/>
      <c r="AT749" s="260" t="s">
        <v>178</v>
      </c>
      <c r="AU749" s="260" t="s">
        <v>80</v>
      </c>
      <c r="AV749" s="12" t="s">
        <v>78</v>
      </c>
      <c r="AW749" s="12" t="s">
        <v>35</v>
      </c>
      <c r="AX749" s="12" t="s">
        <v>71</v>
      </c>
      <c r="AY749" s="260" t="s">
        <v>158</v>
      </c>
    </row>
    <row r="750" spans="2:51" s="13" customFormat="1" ht="13.5">
      <c r="B750" s="261"/>
      <c r="C750" s="262"/>
      <c r="D750" s="248" t="s">
        <v>178</v>
      </c>
      <c r="E750" s="263" t="s">
        <v>21</v>
      </c>
      <c r="F750" s="264" t="s">
        <v>815</v>
      </c>
      <c r="G750" s="262"/>
      <c r="H750" s="265">
        <v>19.77</v>
      </c>
      <c r="I750" s="266"/>
      <c r="J750" s="262"/>
      <c r="K750" s="262"/>
      <c r="L750" s="267"/>
      <c r="M750" s="268"/>
      <c r="N750" s="269"/>
      <c r="O750" s="269"/>
      <c r="P750" s="269"/>
      <c r="Q750" s="269"/>
      <c r="R750" s="269"/>
      <c r="S750" s="269"/>
      <c r="T750" s="270"/>
      <c r="AT750" s="271" t="s">
        <v>178</v>
      </c>
      <c r="AU750" s="271" t="s">
        <v>80</v>
      </c>
      <c r="AV750" s="13" t="s">
        <v>80</v>
      </c>
      <c r="AW750" s="13" t="s">
        <v>35</v>
      </c>
      <c r="AX750" s="13" t="s">
        <v>71</v>
      </c>
      <c r="AY750" s="271" t="s">
        <v>158</v>
      </c>
    </row>
    <row r="751" spans="2:51" s="12" customFormat="1" ht="13.5">
      <c r="B751" s="251"/>
      <c r="C751" s="252"/>
      <c r="D751" s="248" t="s">
        <v>178</v>
      </c>
      <c r="E751" s="253" t="s">
        <v>21</v>
      </c>
      <c r="F751" s="254" t="s">
        <v>297</v>
      </c>
      <c r="G751" s="252"/>
      <c r="H751" s="253" t="s">
        <v>21</v>
      </c>
      <c r="I751" s="255"/>
      <c r="J751" s="252"/>
      <c r="K751" s="252"/>
      <c r="L751" s="256"/>
      <c r="M751" s="257"/>
      <c r="N751" s="258"/>
      <c r="O751" s="258"/>
      <c r="P751" s="258"/>
      <c r="Q751" s="258"/>
      <c r="R751" s="258"/>
      <c r="S751" s="258"/>
      <c r="T751" s="259"/>
      <c r="AT751" s="260" t="s">
        <v>178</v>
      </c>
      <c r="AU751" s="260" t="s">
        <v>80</v>
      </c>
      <c r="AV751" s="12" t="s">
        <v>78</v>
      </c>
      <c r="AW751" s="12" t="s">
        <v>35</v>
      </c>
      <c r="AX751" s="12" t="s">
        <v>71</v>
      </c>
      <c r="AY751" s="260" t="s">
        <v>158</v>
      </c>
    </row>
    <row r="752" spans="2:51" s="13" customFormat="1" ht="13.5">
      <c r="B752" s="261"/>
      <c r="C752" s="262"/>
      <c r="D752" s="248" t="s">
        <v>178</v>
      </c>
      <c r="E752" s="263" t="s">
        <v>21</v>
      </c>
      <c r="F752" s="264" t="s">
        <v>816</v>
      </c>
      <c r="G752" s="262"/>
      <c r="H752" s="265">
        <v>8.04</v>
      </c>
      <c r="I752" s="266"/>
      <c r="J752" s="262"/>
      <c r="K752" s="262"/>
      <c r="L752" s="267"/>
      <c r="M752" s="268"/>
      <c r="N752" s="269"/>
      <c r="O752" s="269"/>
      <c r="P752" s="269"/>
      <c r="Q752" s="269"/>
      <c r="R752" s="269"/>
      <c r="S752" s="269"/>
      <c r="T752" s="270"/>
      <c r="AT752" s="271" t="s">
        <v>178</v>
      </c>
      <c r="AU752" s="271" t="s">
        <v>80</v>
      </c>
      <c r="AV752" s="13" t="s">
        <v>80</v>
      </c>
      <c r="AW752" s="13" t="s">
        <v>35</v>
      </c>
      <c r="AX752" s="13" t="s">
        <v>71</v>
      </c>
      <c r="AY752" s="271" t="s">
        <v>158</v>
      </c>
    </row>
    <row r="753" spans="2:51" s="12" customFormat="1" ht="13.5">
      <c r="B753" s="251"/>
      <c r="C753" s="252"/>
      <c r="D753" s="248" t="s">
        <v>178</v>
      </c>
      <c r="E753" s="253" t="s">
        <v>21</v>
      </c>
      <c r="F753" s="254" t="s">
        <v>251</v>
      </c>
      <c r="G753" s="252"/>
      <c r="H753" s="253" t="s">
        <v>21</v>
      </c>
      <c r="I753" s="255"/>
      <c r="J753" s="252"/>
      <c r="K753" s="252"/>
      <c r="L753" s="256"/>
      <c r="M753" s="257"/>
      <c r="N753" s="258"/>
      <c r="O753" s="258"/>
      <c r="P753" s="258"/>
      <c r="Q753" s="258"/>
      <c r="R753" s="258"/>
      <c r="S753" s="258"/>
      <c r="T753" s="259"/>
      <c r="AT753" s="260" t="s">
        <v>178</v>
      </c>
      <c r="AU753" s="260" t="s">
        <v>80</v>
      </c>
      <c r="AV753" s="12" t="s">
        <v>78</v>
      </c>
      <c r="AW753" s="12" t="s">
        <v>35</v>
      </c>
      <c r="AX753" s="12" t="s">
        <v>71</v>
      </c>
      <c r="AY753" s="260" t="s">
        <v>158</v>
      </c>
    </row>
    <row r="754" spans="2:51" s="13" customFormat="1" ht="13.5">
      <c r="B754" s="261"/>
      <c r="C754" s="262"/>
      <c r="D754" s="248" t="s">
        <v>178</v>
      </c>
      <c r="E754" s="263" t="s">
        <v>21</v>
      </c>
      <c r="F754" s="264" t="s">
        <v>817</v>
      </c>
      <c r="G754" s="262"/>
      <c r="H754" s="265">
        <v>11.48</v>
      </c>
      <c r="I754" s="266"/>
      <c r="J754" s="262"/>
      <c r="K754" s="262"/>
      <c r="L754" s="267"/>
      <c r="M754" s="268"/>
      <c r="N754" s="269"/>
      <c r="O754" s="269"/>
      <c r="P754" s="269"/>
      <c r="Q754" s="269"/>
      <c r="R754" s="269"/>
      <c r="S754" s="269"/>
      <c r="T754" s="270"/>
      <c r="AT754" s="271" t="s">
        <v>178</v>
      </c>
      <c r="AU754" s="271" t="s">
        <v>80</v>
      </c>
      <c r="AV754" s="13" t="s">
        <v>80</v>
      </c>
      <c r="AW754" s="13" t="s">
        <v>35</v>
      </c>
      <c r="AX754" s="13" t="s">
        <v>71</v>
      </c>
      <c r="AY754" s="271" t="s">
        <v>158</v>
      </c>
    </row>
    <row r="755" spans="2:51" s="12" customFormat="1" ht="13.5">
      <c r="B755" s="251"/>
      <c r="C755" s="252"/>
      <c r="D755" s="248" t="s">
        <v>178</v>
      </c>
      <c r="E755" s="253" t="s">
        <v>21</v>
      </c>
      <c r="F755" s="254" t="s">
        <v>252</v>
      </c>
      <c r="G755" s="252"/>
      <c r="H755" s="253" t="s">
        <v>21</v>
      </c>
      <c r="I755" s="255"/>
      <c r="J755" s="252"/>
      <c r="K755" s="252"/>
      <c r="L755" s="256"/>
      <c r="M755" s="257"/>
      <c r="N755" s="258"/>
      <c r="O755" s="258"/>
      <c r="P755" s="258"/>
      <c r="Q755" s="258"/>
      <c r="R755" s="258"/>
      <c r="S755" s="258"/>
      <c r="T755" s="259"/>
      <c r="AT755" s="260" t="s">
        <v>178</v>
      </c>
      <c r="AU755" s="260" t="s">
        <v>80</v>
      </c>
      <c r="AV755" s="12" t="s">
        <v>78</v>
      </c>
      <c r="AW755" s="12" t="s">
        <v>35</v>
      </c>
      <c r="AX755" s="12" t="s">
        <v>71</v>
      </c>
      <c r="AY755" s="260" t="s">
        <v>158</v>
      </c>
    </row>
    <row r="756" spans="2:51" s="13" customFormat="1" ht="13.5">
      <c r="B756" s="261"/>
      <c r="C756" s="262"/>
      <c r="D756" s="248" t="s">
        <v>178</v>
      </c>
      <c r="E756" s="263" t="s">
        <v>21</v>
      </c>
      <c r="F756" s="264" t="s">
        <v>340</v>
      </c>
      <c r="G756" s="262"/>
      <c r="H756" s="265">
        <v>20.04</v>
      </c>
      <c r="I756" s="266"/>
      <c r="J756" s="262"/>
      <c r="K756" s="262"/>
      <c r="L756" s="267"/>
      <c r="M756" s="268"/>
      <c r="N756" s="269"/>
      <c r="O756" s="269"/>
      <c r="P756" s="269"/>
      <c r="Q756" s="269"/>
      <c r="R756" s="269"/>
      <c r="S756" s="269"/>
      <c r="T756" s="270"/>
      <c r="AT756" s="271" t="s">
        <v>178</v>
      </c>
      <c r="AU756" s="271" t="s">
        <v>80</v>
      </c>
      <c r="AV756" s="13" t="s">
        <v>80</v>
      </c>
      <c r="AW756" s="13" t="s">
        <v>35</v>
      </c>
      <c r="AX756" s="13" t="s">
        <v>71</v>
      </c>
      <c r="AY756" s="271" t="s">
        <v>158</v>
      </c>
    </row>
    <row r="757" spans="2:51" s="14" customFormat="1" ht="13.5">
      <c r="B757" s="272"/>
      <c r="C757" s="273"/>
      <c r="D757" s="248" t="s">
        <v>178</v>
      </c>
      <c r="E757" s="274" t="s">
        <v>21</v>
      </c>
      <c r="F757" s="275" t="s">
        <v>189</v>
      </c>
      <c r="G757" s="273"/>
      <c r="H757" s="276">
        <v>116.1</v>
      </c>
      <c r="I757" s="277"/>
      <c r="J757" s="273"/>
      <c r="K757" s="273"/>
      <c r="L757" s="278"/>
      <c r="M757" s="279"/>
      <c r="N757" s="280"/>
      <c r="O757" s="280"/>
      <c r="P757" s="280"/>
      <c r="Q757" s="280"/>
      <c r="R757" s="280"/>
      <c r="S757" s="280"/>
      <c r="T757" s="281"/>
      <c r="AT757" s="282" t="s">
        <v>178</v>
      </c>
      <c r="AU757" s="282" t="s">
        <v>80</v>
      </c>
      <c r="AV757" s="14" t="s">
        <v>166</v>
      </c>
      <c r="AW757" s="14" t="s">
        <v>35</v>
      </c>
      <c r="AX757" s="14" t="s">
        <v>78</v>
      </c>
      <c r="AY757" s="282" t="s">
        <v>158</v>
      </c>
    </row>
    <row r="758" spans="2:65" s="1" customFormat="1" ht="16.5" customHeight="1">
      <c r="B758" s="47"/>
      <c r="C758" s="236" t="s">
        <v>818</v>
      </c>
      <c r="D758" s="236" t="s">
        <v>161</v>
      </c>
      <c r="E758" s="237" t="s">
        <v>819</v>
      </c>
      <c r="F758" s="238" t="s">
        <v>820</v>
      </c>
      <c r="G758" s="239" t="s">
        <v>184</v>
      </c>
      <c r="H758" s="240">
        <v>283.83</v>
      </c>
      <c r="I758" s="241"/>
      <c r="J758" s="242">
        <f>ROUND(I758*H758,2)</f>
        <v>0</v>
      </c>
      <c r="K758" s="238" t="s">
        <v>165</v>
      </c>
      <c r="L758" s="73"/>
      <c r="M758" s="243" t="s">
        <v>21</v>
      </c>
      <c r="N758" s="244" t="s">
        <v>42</v>
      </c>
      <c r="O758" s="48"/>
      <c r="P758" s="245">
        <f>O758*H758</f>
        <v>0</v>
      </c>
      <c r="Q758" s="245">
        <v>0.0003</v>
      </c>
      <c r="R758" s="245">
        <f>Q758*H758</f>
        <v>0.08514899999999999</v>
      </c>
      <c r="S758" s="245">
        <v>0</v>
      </c>
      <c r="T758" s="246">
        <f>S758*H758</f>
        <v>0</v>
      </c>
      <c r="AR758" s="25" t="s">
        <v>341</v>
      </c>
      <c r="AT758" s="25" t="s">
        <v>161</v>
      </c>
      <c r="AU758" s="25" t="s">
        <v>80</v>
      </c>
      <c r="AY758" s="25" t="s">
        <v>158</v>
      </c>
      <c r="BE758" s="247">
        <f>IF(N758="základní",J758,0)</f>
        <v>0</v>
      </c>
      <c r="BF758" s="247">
        <f>IF(N758="snížená",J758,0)</f>
        <v>0</v>
      </c>
      <c r="BG758" s="247">
        <f>IF(N758="zákl. přenesená",J758,0)</f>
        <v>0</v>
      </c>
      <c r="BH758" s="247">
        <f>IF(N758="sníž. přenesená",J758,0)</f>
        <v>0</v>
      </c>
      <c r="BI758" s="247">
        <f>IF(N758="nulová",J758,0)</f>
        <v>0</v>
      </c>
      <c r="BJ758" s="25" t="s">
        <v>78</v>
      </c>
      <c r="BK758" s="247">
        <f>ROUND(I758*H758,2)</f>
        <v>0</v>
      </c>
      <c r="BL758" s="25" t="s">
        <v>341</v>
      </c>
      <c r="BM758" s="25" t="s">
        <v>821</v>
      </c>
    </row>
    <row r="759" spans="2:51" s="12" customFormat="1" ht="13.5">
      <c r="B759" s="251"/>
      <c r="C759" s="252"/>
      <c r="D759" s="248" t="s">
        <v>178</v>
      </c>
      <c r="E759" s="253" t="s">
        <v>21</v>
      </c>
      <c r="F759" s="254" t="s">
        <v>331</v>
      </c>
      <c r="G759" s="252"/>
      <c r="H759" s="253" t="s">
        <v>21</v>
      </c>
      <c r="I759" s="255"/>
      <c r="J759" s="252"/>
      <c r="K759" s="252"/>
      <c r="L759" s="256"/>
      <c r="M759" s="257"/>
      <c r="N759" s="258"/>
      <c r="O759" s="258"/>
      <c r="P759" s="258"/>
      <c r="Q759" s="258"/>
      <c r="R759" s="258"/>
      <c r="S759" s="258"/>
      <c r="T759" s="259"/>
      <c r="AT759" s="260" t="s">
        <v>178</v>
      </c>
      <c r="AU759" s="260" t="s">
        <v>80</v>
      </c>
      <c r="AV759" s="12" t="s">
        <v>78</v>
      </c>
      <c r="AW759" s="12" t="s">
        <v>35</v>
      </c>
      <c r="AX759" s="12" t="s">
        <v>71</v>
      </c>
      <c r="AY759" s="260" t="s">
        <v>158</v>
      </c>
    </row>
    <row r="760" spans="2:51" s="12" customFormat="1" ht="13.5">
      <c r="B760" s="251"/>
      <c r="C760" s="252"/>
      <c r="D760" s="248" t="s">
        <v>178</v>
      </c>
      <c r="E760" s="253" t="s">
        <v>21</v>
      </c>
      <c r="F760" s="254" t="s">
        <v>228</v>
      </c>
      <c r="G760" s="252"/>
      <c r="H760" s="253" t="s">
        <v>21</v>
      </c>
      <c r="I760" s="255"/>
      <c r="J760" s="252"/>
      <c r="K760" s="252"/>
      <c r="L760" s="256"/>
      <c r="M760" s="257"/>
      <c r="N760" s="258"/>
      <c r="O760" s="258"/>
      <c r="P760" s="258"/>
      <c r="Q760" s="258"/>
      <c r="R760" s="258"/>
      <c r="S760" s="258"/>
      <c r="T760" s="259"/>
      <c r="AT760" s="260" t="s">
        <v>178</v>
      </c>
      <c r="AU760" s="260" t="s">
        <v>80</v>
      </c>
      <c r="AV760" s="12" t="s">
        <v>78</v>
      </c>
      <c r="AW760" s="12" t="s">
        <v>35</v>
      </c>
      <c r="AX760" s="12" t="s">
        <v>71</v>
      </c>
      <c r="AY760" s="260" t="s">
        <v>158</v>
      </c>
    </row>
    <row r="761" spans="2:51" s="13" customFormat="1" ht="13.5">
      <c r="B761" s="261"/>
      <c r="C761" s="262"/>
      <c r="D761" s="248" t="s">
        <v>178</v>
      </c>
      <c r="E761" s="263" t="s">
        <v>21</v>
      </c>
      <c r="F761" s="264" t="s">
        <v>332</v>
      </c>
      <c r="G761" s="262"/>
      <c r="H761" s="265">
        <v>19.8</v>
      </c>
      <c r="I761" s="266"/>
      <c r="J761" s="262"/>
      <c r="K761" s="262"/>
      <c r="L761" s="267"/>
      <c r="M761" s="268"/>
      <c r="N761" s="269"/>
      <c r="O761" s="269"/>
      <c r="P761" s="269"/>
      <c r="Q761" s="269"/>
      <c r="R761" s="269"/>
      <c r="S761" s="269"/>
      <c r="T761" s="270"/>
      <c r="AT761" s="271" t="s">
        <v>178</v>
      </c>
      <c r="AU761" s="271" t="s">
        <v>80</v>
      </c>
      <c r="AV761" s="13" t="s">
        <v>80</v>
      </c>
      <c r="AW761" s="13" t="s">
        <v>35</v>
      </c>
      <c r="AX761" s="13" t="s">
        <v>71</v>
      </c>
      <c r="AY761" s="271" t="s">
        <v>158</v>
      </c>
    </row>
    <row r="762" spans="2:51" s="12" customFormat="1" ht="13.5">
      <c r="B762" s="251"/>
      <c r="C762" s="252"/>
      <c r="D762" s="248" t="s">
        <v>178</v>
      </c>
      <c r="E762" s="253" t="s">
        <v>21</v>
      </c>
      <c r="F762" s="254" t="s">
        <v>224</v>
      </c>
      <c r="G762" s="252"/>
      <c r="H762" s="253" t="s">
        <v>21</v>
      </c>
      <c r="I762" s="255"/>
      <c r="J762" s="252"/>
      <c r="K762" s="252"/>
      <c r="L762" s="256"/>
      <c r="M762" s="257"/>
      <c r="N762" s="258"/>
      <c r="O762" s="258"/>
      <c r="P762" s="258"/>
      <c r="Q762" s="258"/>
      <c r="R762" s="258"/>
      <c r="S762" s="258"/>
      <c r="T762" s="259"/>
      <c r="AT762" s="260" t="s">
        <v>178</v>
      </c>
      <c r="AU762" s="260" t="s">
        <v>80</v>
      </c>
      <c r="AV762" s="12" t="s">
        <v>78</v>
      </c>
      <c r="AW762" s="12" t="s">
        <v>35</v>
      </c>
      <c r="AX762" s="12" t="s">
        <v>71</v>
      </c>
      <c r="AY762" s="260" t="s">
        <v>158</v>
      </c>
    </row>
    <row r="763" spans="2:51" s="13" customFormat="1" ht="13.5">
      <c r="B763" s="261"/>
      <c r="C763" s="262"/>
      <c r="D763" s="248" t="s">
        <v>178</v>
      </c>
      <c r="E763" s="263" t="s">
        <v>21</v>
      </c>
      <c r="F763" s="264" t="s">
        <v>332</v>
      </c>
      <c r="G763" s="262"/>
      <c r="H763" s="265">
        <v>19.8</v>
      </c>
      <c r="I763" s="266"/>
      <c r="J763" s="262"/>
      <c r="K763" s="262"/>
      <c r="L763" s="267"/>
      <c r="M763" s="268"/>
      <c r="N763" s="269"/>
      <c r="O763" s="269"/>
      <c r="P763" s="269"/>
      <c r="Q763" s="269"/>
      <c r="R763" s="269"/>
      <c r="S763" s="269"/>
      <c r="T763" s="270"/>
      <c r="AT763" s="271" t="s">
        <v>178</v>
      </c>
      <c r="AU763" s="271" t="s">
        <v>80</v>
      </c>
      <c r="AV763" s="13" t="s">
        <v>80</v>
      </c>
      <c r="AW763" s="13" t="s">
        <v>35</v>
      </c>
      <c r="AX763" s="13" t="s">
        <v>71</v>
      </c>
      <c r="AY763" s="271" t="s">
        <v>158</v>
      </c>
    </row>
    <row r="764" spans="2:51" s="12" customFormat="1" ht="13.5">
      <c r="B764" s="251"/>
      <c r="C764" s="252"/>
      <c r="D764" s="248" t="s">
        <v>178</v>
      </c>
      <c r="E764" s="253" t="s">
        <v>21</v>
      </c>
      <c r="F764" s="254" t="s">
        <v>276</v>
      </c>
      <c r="G764" s="252"/>
      <c r="H764" s="253" t="s">
        <v>21</v>
      </c>
      <c r="I764" s="255"/>
      <c r="J764" s="252"/>
      <c r="K764" s="252"/>
      <c r="L764" s="256"/>
      <c r="M764" s="257"/>
      <c r="N764" s="258"/>
      <c r="O764" s="258"/>
      <c r="P764" s="258"/>
      <c r="Q764" s="258"/>
      <c r="R764" s="258"/>
      <c r="S764" s="258"/>
      <c r="T764" s="259"/>
      <c r="AT764" s="260" t="s">
        <v>178</v>
      </c>
      <c r="AU764" s="260" t="s">
        <v>80</v>
      </c>
      <c r="AV764" s="12" t="s">
        <v>78</v>
      </c>
      <c r="AW764" s="12" t="s">
        <v>35</v>
      </c>
      <c r="AX764" s="12" t="s">
        <v>71</v>
      </c>
      <c r="AY764" s="260" t="s">
        <v>158</v>
      </c>
    </row>
    <row r="765" spans="2:51" s="13" customFormat="1" ht="13.5">
      <c r="B765" s="261"/>
      <c r="C765" s="262"/>
      <c r="D765" s="248" t="s">
        <v>178</v>
      </c>
      <c r="E765" s="263" t="s">
        <v>21</v>
      </c>
      <c r="F765" s="264" t="s">
        <v>333</v>
      </c>
      <c r="G765" s="262"/>
      <c r="H765" s="265">
        <v>80.28</v>
      </c>
      <c r="I765" s="266"/>
      <c r="J765" s="262"/>
      <c r="K765" s="262"/>
      <c r="L765" s="267"/>
      <c r="M765" s="268"/>
      <c r="N765" s="269"/>
      <c r="O765" s="269"/>
      <c r="P765" s="269"/>
      <c r="Q765" s="269"/>
      <c r="R765" s="269"/>
      <c r="S765" s="269"/>
      <c r="T765" s="270"/>
      <c r="AT765" s="271" t="s">
        <v>178</v>
      </c>
      <c r="AU765" s="271" t="s">
        <v>80</v>
      </c>
      <c r="AV765" s="13" t="s">
        <v>80</v>
      </c>
      <c r="AW765" s="13" t="s">
        <v>35</v>
      </c>
      <c r="AX765" s="13" t="s">
        <v>71</v>
      </c>
      <c r="AY765" s="271" t="s">
        <v>158</v>
      </c>
    </row>
    <row r="766" spans="2:51" s="12" customFormat="1" ht="13.5">
      <c r="B766" s="251"/>
      <c r="C766" s="252"/>
      <c r="D766" s="248" t="s">
        <v>178</v>
      </c>
      <c r="E766" s="253" t="s">
        <v>21</v>
      </c>
      <c r="F766" s="254" t="s">
        <v>229</v>
      </c>
      <c r="G766" s="252"/>
      <c r="H766" s="253" t="s">
        <v>21</v>
      </c>
      <c r="I766" s="255"/>
      <c r="J766" s="252"/>
      <c r="K766" s="252"/>
      <c r="L766" s="256"/>
      <c r="M766" s="257"/>
      <c r="N766" s="258"/>
      <c r="O766" s="258"/>
      <c r="P766" s="258"/>
      <c r="Q766" s="258"/>
      <c r="R766" s="258"/>
      <c r="S766" s="258"/>
      <c r="T766" s="259"/>
      <c r="AT766" s="260" t="s">
        <v>178</v>
      </c>
      <c r="AU766" s="260" t="s">
        <v>80</v>
      </c>
      <c r="AV766" s="12" t="s">
        <v>78</v>
      </c>
      <c r="AW766" s="12" t="s">
        <v>35</v>
      </c>
      <c r="AX766" s="12" t="s">
        <v>71</v>
      </c>
      <c r="AY766" s="260" t="s">
        <v>158</v>
      </c>
    </row>
    <row r="767" spans="2:51" s="13" customFormat="1" ht="13.5">
      <c r="B767" s="261"/>
      <c r="C767" s="262"/>
      <c r="D767" s="248" t="s">
        <v>178</v>
      </c>
      <c r="E767" s="263" t="s">
        <v>21</v>
      </c>
      <c r="F767" s="264" t="s">
        <v>334</v>
      </c>
      <c r="G767" s="262"/>
      <c r="H767" s="265">
        <v>0.41</v>
      </c>
      <c r="I767" s="266"/>
      <c r="J767" s="262"/>
      <c r="K767" s="262"/>
      <c r="L767" s="267"/>
      <c r="M767" s="268"/>
      <c r="N767" s="269"/>
      <c r="O767" s="269"/>
      <c r="P767" s="269"/>
      <c r="Q767" s="269"/>
      <c r="R767" s="269"/>
      <c r="S767" s="269"/>
      <c r="T767" s="270"/>
      <c r="AT767" s="271" t="s">
        <v>178</v>
      </c>
      <c r="AU767" s="271" t="s">
        <v>80</v>
      </c>
      <c r="AV767" s="13" t="s">
        <v>80</v>
      </c>
      <c r="AW767" s="13" t="s">
        <v>35</v>
      </c>
      <c r="AX767" s="13" t="s">
        <v>71</v>
      </c>
      <c r="AY767" s="271" t="s">
        <v>158</v>
      </c>
    </row>
    <row r="768" spans="2:51" s="12" customFormat="1" ht="13.5">
      <c r="B768" s="251"/>
      <c r="C768" s="252"/>
      <c r="D768" s="248" t="s">
        <v>178</v>
      </c>
      <c r="E768" s="253" t="s">
        <v>21</v>
      </c>
      <c r="F768" s="254" t="s">
        <v>232</v>
      </c>
      <c r="G768" s="252"/>
      <c r="H768" s="253" t="s">
        <v>21</v>
      </c>
      <c r="I768" s="255"/>
      <c r="J768" s="252"/>
      <c r="K768" s="252"/>
      <c r="L768" s="256"/>
      <c r="M768" s="257"/>
      <c r="N768" s="258"/>
      <c r="O768" s="258"/>
      <c r="P768" s="258"/>
      <c r="Q768" s="258"/>
      <c r="R768" s="258"/>
      <c r="S768" s="258"/>
      <c r="T768" s="259"/>
      <c r="AT768" s="260" t="s">
        <v>178</v>
      </c>
      <c r="AU768" s="260" t="s">
        <v>80</v>
      </c>
      <c r="AV768" s="12" t="s">
        <v>78</v>
      </c>
      <c r="AW768" s="12" t="s">
        <v>35</v>
      </c>
      <c r="AX768" s="12" t="s">
        <v>71</v>
      </c>
      <c r="AY768" s="260" t="s">
        <v>158</v>
      </c>
    </row>
    <row r="769" spans="2:51" s="13" customFormat="1" ht="13.5">
      <c r="B769" s="261"/>
      <c r="C769" s="262"/>
      <c r="D769" s="248" t="s">
        <v>178</v>
      </c>
      <c r="E769" s="263" t="s">
        <v>21</v>
      </c>
      <c r="F769" s="264" t="s">
        <v>335</v>
      </c>
      <c r="G769" s="262"/>
      <c r="H769" s="265">
        <v>0.2</v>
      </c>
      <c r="I769" s="266"/>
      <c r="J769" s="262"/>
      <c r="K769" s="262"/>
      <c r="L769" s="267"/>
      <c r="M769" s="268"/>
      <c r="N769" s="269"/>
      <c r="O769" s="269"/>
      <c r="P769" s="269"/>
      <c r="Q769" s="269"/>
      <c r="R769" s="269"/>
      <c r="S769" s="269"/>
      <c r="T769" s="270"/>
      <c r="AT769" s="271" t="s">
        <v>178</v>
      </c>
      <c r="AU769" s="271" t="s">
        <v>80</v>
      </c>
      <c r="AV769" s="13" t="s">
        <v>80</v>
      </c>
      <c r="AW769" s="13" t="s">
        <v>35</v>
      </c>
      <c r="AX769" s="13" t="s">
        <v>71</v>
      </c>
      <c r="AY769" s="271" t="s">
        <v>158</v>
      </c>
    </row>
    <row r="770" spans="2:51" s="12" customFormat="1" ht="13.5">
      <c r="B770" s="251"/>
      <c r="C770" s="252"/>
      <c r="D770" s="248" t="s">
        <v>178</v>
      </c>
      <c r="E770" s="253" t="s">
        <v>21</v>
      </c>
      <c r="F770" s="254" t="s">
        <v>283</v>
      </c>
      <c r="G770" s="252"/>
      <c r="H770" s="253" t="s">
        <v>21</v>
      </c>
      <c r="I770" s="255"/>
      <c r="J770" s="252"/>
      <c r="K770" s="252"/>
      <c r="L770" s="256"/>
      <c r="M770" s="257"/>
      <c r="N770" s="258"/>
      <c r="O770" s="258"/>
      <c r="P770" s="258"/>
      <c r="Q770" s="258"/>
      <c r="R770" s="258"/>
      <c r="S770" s="258"/>
      <c r="T770" s="259"/>
      <c r="AT770" s="260" t="s">
        <v>178</v>
      </c>
      <c r="AU770" s="260" t="s">
        <v>80</v>
      </c>
      <c r="AV770" s="12" t="s">
        <v>78</v>
      </c>
      <c r="AW770" s="12" t="s">
        <v>35</v>
      </c>
      <c r="AX770" s="12" t="s">
        <v>71</v>
      </c>
      <c r="AY770" s="260" t="s">
        <v>158</v>
      </c>
    </row>
    <row r="771" spans="2:51" s="13" customFormat="1" ht="13.5">
      <c r="B771" s="261"/>
      <c r="C771" s="262"/>
      <c r="D771" s="248" t="s">
        <v>178</v>
      </c>
      <c r="E771" s="263" t="s">
        <v>21</v>
      </c>
      <c r="F771" s="264" t="s">
        <v>336</v>
      </c>
      <c r="G771" s="262"/>
      <c r="H771" s="265">
        <v>19.28</v>
      </c>
      <c r="I771" s="266"/>
      <c r="J771" s="262"/>
      <c r="K771" s="262"/>
      <c r="L771" s="267"/>
      <c r="M771" s="268"/>
      <c r="N771" s="269"/>
      <c r="O771" s="269"/>
      <c r="P771" s="269"/>
      <c r="Q771" s="269"/>
      <c r="R771" s="269"/>
      <c r="S771" s="269"/>
      <c r="T771" s="270"/>
      <c r="AT771" s="271" t="s">
        <v>178</v>
      </c>
      <c r="AU771" s="271" t="s">
        <v>80</v>
      </c>
      <c r="AV771" s="13" t="s">
        <v>80</v>
      </c>
      <c r="AW771" s="13" t="s">
        <v>35</v>
      </c>
      <c r="AX771" s="13" t="s">
        <v>71</v>
      </c>
      <c r="AY771" s="271" t="s">
        <v>158</v>
      </c>
    </row>
    <row r="772" spans="2:51" s="12" customFormat="1" ht="13.5">
      <c r="B772" s="251"/>
      <c r="C772" s="252"/>
      <c r="D772" s="248" t="s">
        <v>178</v>
      </c>
      <c r="E772" s="253" t="s">
        <v>21</v>
      </c>
      <c r="F772" s="254" t="s">
        <v>286</v>
      </c>
      <c r="G772" s="252"/>
      <c r="H772" s="253" t="s">
        <v>21</v>
      </c>
      <c r="I772" s="255"/>
      <c r="J772" s="252"/>
      <c r="K772" s="252"/>
      <c r="L772" s="256"/>
      <c r="M772" s="257"/>
      <c r="N772" s="258"/>
      <c r="O772" s="258"/>
      <c r="P772" s="258"/>
      <c r="Q772" s="258"/>
      <c r="R772" s="258"/>
      <c r="S772" s="258"/>
      <c r="T772" s="259"/>
      <c r="AT772" s="260" t="s">
        <v>178</v>
      </c>
      <c r="AU772" s="260" t="s">
        <v>80</v>
      </c>
      <c r="AV772" s="12" t="s">
        <v>78</v>
      </c>
      <c r="AW772" s="12" t="s">
        <v>35</v>
      </c>
      <c r="AX772" s="12" t="s">
        <v>71</v>
      </c>
      <c r="AY772" s="260" t="s">
        <v>158</v>
      </c>
    </row>
    <row r="773" spans="2:51" s="13" customFormat="1" ht="13.5">
      <c r="B773" s="261"/>
      <c r="C773" s="262"/>
      <c r="D773" s="248" t="s">
        <v>178</v>
      </c>
      <c r="E773" s="263" t="s">
        <v>21</v>
      </c>
      <c r="F773" s="264" t="s">
        <v>337</v>
      </c>
      <c r="G773" s="262"/>
      <c r="H773" s="265">
        <v>1.35</v>
      </c>
      <c r="I773" s="266"/>
      <c r="J773" s="262"/>
      <c r="K773" s="262"/>
      <c r="L773" s="267"/>
      <c r="M773" s="268"/>
      <c r="N773" s="269"/>
      <c r="O773" s="269"/>
      <c r="P773" s="269"/>
      <c r="Q773" s="269"/>
      <c r="R773" s="269"/>
      <c r="S773" s="269"/>
      <c r="T773" s="270"/>
      <c r="AT773" s="271" t="s">
        <v>178</v>
      </c>
      <c r="AU773" s="271" t="s">
        <v>80</v>
      </c>
      <c r="AV773" s="13" t="s">
        <v>80</v>
      </c>
      <c r="AW773" s="13" t="s">
        <v>35</v>
      </c>
      <c r="AX773" s="13" t="s">
        <v>71</v>
      </c>
      <c r="AY773" s="271" t="s">
        <v>158</v>
      </c>
    </row>
    <row r="774" spans="2:51" s="12" customFormat="1" ht="13.5">
      <c r="B774" s="251"/>
      <c r="C774" s="252"/>
      <c r="D774" s="248" t="s">
        <v>178</v>
      </c>
      <c r="E774" s="253" t="s">
        <v>21</v>
      </c>
      <c r="F774" s="254" t="s">
        <v>293</v>
      </c>
      <c r="G774" s="252"/>
      <c r="H774" s="253" t="s">
        <v>21</v>
      </c>
      <c r="I774" s="255"/>
      <c r="J774" s="252"/>
      <c r="K774" s="252"/>
      <c r="L774" s="256"/>
      <c r="M774" s="257"/>
      <c r="N774" s="258"/>
      <c r="O774" s="258"/>
      <c r="P774" s="258"/>
      <c r="Q774" s="258"/>
      <c r="R774" s="258"/>
      <c r="S774" s="258"/>
      <c r="T774" s="259"/>
      <c r="AT774" s="260" t="s">
        <v>178</v>
      </c>
      <c r="AU774" s="260" t="s">
        <v>80</v>
      </c>
      <c r="AV774" s="12" t="s">
        <v>78</v>
      </c>
      <c r="AW774" s="12" t="s">
        <v>35</v>
      </c>
      <c r="AX774" s="12" t="s">
        <v>71</v>
      </c>
      <c r="AY774" s="260" t="s">
        <v>158</v>
      </c>
    </row>
    <row r="775" spans="2:51" s="13" customFormat="1" ht="13.5">
      <c r="B775" s="261"/>
      <c r="C775" s="262"/>
      <c r="D775" s="248" t="s">
        <v>178</v>
      </c>
      <c r="E775" s="263" t="s">
        <v>21</v>
      </c>
      <c r="F775" s="264" t="s">
        <v>338</v>
      </c>
      <c r="G775" s="262"/>
      <c r="H775" s="265">
        <v>11.63</v>
      </c>
      <c r="I775" s="266"/>
      <c r="J775" s="262"/>
      <c r="K775" s="262"/>
      <c r="L775" s="267"/>
      <c r="M775" s="268"/>
      <c r="N775" s="269"/>
      <c r="O775" s="269"/>
      <c r="P775" s="269"/>
      <c r="Q775" s="269"/>
      <c r="R775" s="269"/>
      <c r="S775" s="269"/>
      <c r="T775" s="270"/>
      <c r="AT775" s="271" t="s">
        <v>178</v>
      </c>
      <c r="AU775" s="271" t="s">
        <v>80</v>
      </c>
      <c r="AV775" s="13" t="s">
        <v>80</v>
      </c>
      <c r="AW775" s="13" t="s">
        <v>35</v>
      </c>
      <c r="AX775" s="13" t="s">
        <v>71</v>
      </c>
      <c r="AY775" s="271" t="s">
        <v>158</v>
      </c>
    </row>
    <row r="776" spans="2:51" s="12" customFormat="1" ht="13.5">
      <c r="B776" s="251"/>
      <c r="C776" s="252"/>
      <c r="D776" s="248" t="s">
        <v>178</v>
      </c>
      <c r="E776" s="253" t="s">
        <v>21</v>
      </c>
      <c r="F776" s="254" t="s">
        <v>186</v>
      </c>
      <c r="G776" s="252"/>
      <c r="H776" s="253" t="s">
        <v>21</v>
      </c>
      <c r="I776" s="255"/>
      <c r="J776" s="252"/>
      <c r="K776" s="252"/>
      <c r="L776" s="256"/>
      <c r="M776" s="257"/>
      <c r="N776" s="258"/>
      <c r="O776" s="258"/>
      <c r="P776" s="258"/>
      <c r="Q776" s="258"/>
      <c r="R776" s="258"/>
      <c r="S776" s="258"/>
      <c r="T776" s="259"/>
      <c r="AT776" s="260" t="s">
        <v>178</v>
      </c>
      <c r="AU776" s="260" t="s">
        <v>80</v>
      </c>
      <c r="AV776" s="12" t="s">
        <v>78</v>
      </c>
      <c r="AW776" s="12" t="s">
        <v>35</v>
      </c>
      <c r="AX776" s="12" t="s">
        <v>71</v>
      </c>
      <c r="AY776" s="260" t="s">
        <v>158</v>
      </c>
    </row>
    <row r="777" spans="2:51" s="13" customFormat="1" ht="13.5">
      <c r="B777" s="261"/>
      <c r="C777" s="262"/>
      <c r="D777" s="248" t="s">
        <v>178</v>
      </c>
      <c r="E777" s="263" t="s">
        <v>21</v>
      </c>
      <c r="F777" s="264" t="s">
        <v>339</v>
      </c>
      <c r="G777" s="262"/>
      <c r="H777" s="265">
        <v>10.84</v>
      </c>
      <c r="I777" s="266"/>
      <c r="J777" s="262"/>
      <c r="K777" s="262"/>
      <c r="L777" s="267"/>
      <c r="M777" s="268"/>
      <c r="N777" s="269"/>
      <c r="O777" s="269"/>
      <c r="P777" s="269"/>
      <c r="Q777" s="269"/>
      <c r="R777" s="269"/>
      <c r="S777" s="269"/>
      <c r="T777" s="270"/>
      <c r="AT777" s="271" t="s">
        <v>178</v>
      </c>
      <c r="AU777" s="271" t="s">
        <v>80</v>
      </c>
      <c r="AV777" s="13" t="s">
        <v>80</v>
      </c>
      <c r="AW777" s="13" t="s">
        <v>35</v>
      </c>
      <c r="AX777" s="13" t="s">
        <v>71</v>
      </c>
      <c r="AY777" s="271" t="s">
        <v>158</v>
      </c>
    </row>
    <row r="778" spans="2:51" s="12" customFormat="1" ht="13.5">
      <c r="B778" s="251"/>
      <c r="C778" s="252"/>
      <c r="D778" s="248" t="s">
        <v>178</v>
      </c>
      <c r="E778" s="253" t="s">
        <v>21</v>
      </c>
      <c r="F778" s="254" t="s">
        <v>245</v>
      </c>
      <c r="G778" s="252"/>
      <c r="H778" s="253" t="s">
        <v>21</v>
      </c>
      <c r="I778" s="255"/>
      <c r="J778" s="252"/>
      <c r="K778" s="252"/>
      <c r="L778" s="256"/>
      <c r="M778" s="257"/>
      <c r="N778" s="258"/>
      <c r="O778" s="258"/>
      <c r="P778" s="258"/>
      <c r="Q778" s="258"/>
      <c r="R778" s="258"/>
      <c r="S778" s="258"/>
      <c r="T778" s="259"/>
      <c r="AT778" s="260" t="s">
        <v>178</v>
      </c>
      <c r="AU778" s="260" t="s">
        <v>80</v>
      </c>
      <c r="AV778" s="12" t="s">
        <v>78</v>
      </c>
      <c r="AW778" s="12" t="s">
        <v>35</v>
      </c>
      <c r="AX778" s="12" t="s">
        <v>71</v>
      </c>
      <c r="AY778" s="260" t="s">
        <v>158</v>
      </c>
    </row>
    <row r="779" spans="2:51" s="13" customFormat="1" ht="13.5">
      <c r="B779" s="261"/>
      <c r="C779" s="262"/>
      <c r="D779" s="248" t="s">
        <v>178</v>
      </c>
      <c r="E779" s="263" t="s">
        <v>21</v>
      </c>
      <c r="F779" s="264" t="s">
        <v>340</v>
      </c>
      <c r="G779" s="262"/>
      <c r="H779" s="265">
        <v>20.04</v>
      </c>
      <c r="I779" s="266"/>
      <c r="J779" s="262"/>
      <c r="K779" s="262"/>
      <c r="L779" s="267"/>
      <c r="M779" s="268"/>
      <c r="N779" s="269"/>
      <c r="O779" s="269"/>
      <c r="P779" s="269"/>
      <c r="Q779" s="269"/>
      <c r="R779" s="269"/>
      <c r="S779" s="269"/>
      <c r="T779" s="270"/>
      <c r="AT779" s="271" t="s">
        <v>178</v>
      </c>
      <c r="AU779" s="271" t="s">
        <v>80</v>
      </c>
      <c r="AV779" s="13" t="s">
        <v>80</v>
      </c>
      <c r="AW779" s="13" t="s">
        <v>35</v>
      </c>
      <c r="AX779" s="13" t="s">
        <v>71</v>
      </c>
      <c r="AY779" s="271" t="s">
        <v>158</v>
      </c>
    </row>
    <row r="780" spans="2:51" s="12" customFormat="1" ht="13.5">
      <c r="B780" s="251"/>
      <c r="C780" s="252"/>
      <c r="D780" s="248" t="s">
        <v>178</v>
      </c>
      <c r="E780" s="253" t="s">
        <v>21</v>
      </c>
      <c r="F780" s="254" t="s">
        <v>248</v>
      </c>
      <c r="G780" s="252"/>
      <c r="H780" s="253" t="s">
        <v>21</v>
      </c>
      <c r="I780" s="255"/>
      <c r="J780" s="252"/>
      <c r="K780" s="252"/>
      <c r="L780" s="256"/>
      <c r="M780" s="257"/>
      <c r="N780" s="258"/>
      <c r="O780" s="258"/>
      <c r="P780" s="258"/>
      <c r="Q780" s="258"/>
      <c r="R780" s="258"/>
      <c r="S780" s="258"/>
      <c r="T780" s="259"/>
      <c r="AT780" s="260" t="s">
        <v>178</v>
      </c>
      <c r="AU780" s="260" t="s">
        <v>80</v>
      </c>
      <c r="AV780" s="12" t="s">
        <v>78</v>
      </c>
      <c r="AW780" s="12" t="s">
        <v>35</v>
      </c>
      <c r="AX780" s="12" t="s">
        <v>71</v>
      </c>
      <c r="AY780" s="260" t="s">
        <v>158</v>
      </c>
    </row>
    <row r="781" spans="2:51" s="13" customFormat="1" ht="13.5">
      <c r="B781" s="261"/>
      <c r="C781" s="262"/>
      <c r="D781" s="248" t="s">
        <v>178</v>
      </c>
      <c r="E781" s="263" t="s">
        <v>21</v>
      </c>
      <c r="F781" s="264" t="s">
        <v>340</v>
      </c>
      <c r="G781" s="262"/>
      <c r="H781" s="265">
        <v>20.04</v>
      </c>
      <c r="I781" s="266"/>
      <c r="J781" s="262"/>
      <c r="K781" s="262"/>
      <c r="L781" s="267"/>
      <c r="M781" s="268"/>
      <c r="N781" s="269"/>
      <c r="O781" s="269"/>
      <c r="P781" s="269"/>
      <c r="Q781" s="269"/>
      <c r="R781" s="269"/>
      <c r="S781" s="269"/>
      <c r="T781" s="270"/>
      <c r="AT781" s="271" t="s">
        <v>178</v>
      </c>
      <c r="AU781" s="271" t="s">
        <v>80</v>
      </c>
      <c r="AV781" s="13" t="s">
        <v>80</v>
      </c>
      <c r="AW781" s="13" t="s">
        <v>35</v>
      </c>
      <c r="AX781" s="13" t="s">
        <v>71</v>
      </c>
      <c r="AY781" s="271" t="s">
        <v>158</v>
      </c>
    </row>
    <row r="782" spans="2:51" s="12" customFormat="1" ht="13.5">
      <c r="B782" s="251"/>
      <c r="C782" s="252"/>
      <c r="D782" s="248" t="s">
        <v>178</v>
      </c>
      <c r="E782" s="253" t="s">
        <v>21</v>
      </c>
      <c r="F782" s="254" t="s">
        <v>249</v>
      </c>
      <c r="G782" s="252"/>
      <c r="H782" s="253" t="s">
        <v>21</v>
      </c>
      <c r="I782" s="255"/>
      <c r="J782" s="252"/>
      <c r="K782" s="252"/>
      <c r="L782" s="256"/>
      <c r="M782" s="257"/>
      <c r="N782" s="258"/>
      <c r="O782" s="258"/>
      <c r="P782" s="258"/>
      <c r="Q782" s="258"/>
      <c r="R782" s="258"/>
      <c r="S782" s="258"/>
      <c r="T782" s="259"/>
      <c r="AT782" s="260" t="s">
        <v>178</v>
      </c>
      <c r="AU782" s="260" t="s">
        <v>80</v>
      </c>
      <c r="AV782" s="12" t="s">
        <v>78</v>
      </c>
      <c r="AW782" s="12" t="s">
        <v>35</v>
      </c>
      <c r="AX782" s="12" t="s">
        <v>71</v>
      </c>
      <c r="AY782" s="260" t="s">
        <v>158</v>
      </c>
    </row>
    <row r="783" spans="2:51" s="13" customFormat="1" ht="13.5">
      <c r="B783" s="261"/>
      <c r="C783" s="262"/>
      <c r="D783" s="248" t="s">
        <v>178</v>
      </c>
      <c r="E783" s="263" t="s">
        <v>21</v>
      </c>
      <c r="F783" s="264" t="s">
        <v>340</v>
      </c>
      <c r="G783" s="262"/>
      <c r="H783" s="265">
        <v>20.04</v>
      </c>
      <c r="I783" s="266"/>
      <c r="J783" s="262"/>
      <c r="K783" s="262"/>
      <c r="L783" s="267"/>
      <c r="M783" s="268"/>
      <c r="N783" s="269"/>
      <c r="O783" s="269"/>
      <c r="P783" s="269"/>
      <c r="Q783" s="269"/>
      <c r="R783" s="269"/>
      <c r="S783" s="269"/>
      <c r="T783" s="270"/>
      <c r="AT783" s="271" t="s">
        <v>178</v>
      </c>
      <c r="AU783" s="271" t="s">
        <v>80</v>
      </c>
      <c r="AV783" s="13" t="s">
        <v>80</v>
      </c>
      <c r="AW783" s="13" t="s">
        <v>35</v>
      </c>
      <c r="AX783" s="13" t="s">
        <v>71</v>
      </c>
      <c r="AY783" s="271" t="s">
        <v>158</v>
      </c>
    </row>
    <row r="784" spans="2:51" s="12" customFormat="1" ht="13.5">
      <c r="B784" s="251"/>
      <c r="C784" s="252"/>
      <c r="D784" s="248" t="s">
        <v>178</v>
      </c>
      <c r="E784" s="253" t="s">
        <v>21</v>
      </c>
      <c r="F784" s="254" t="s">
        <v>297</v>
      </c>
      <c r="G784" s="252"/>
      <c r="H784" s="253" t="s">
        <v>21</v>
      </c>
      <c r="I784" s="255"/>
      <c r="J784" s="252"/>
      <c r="K784" s="252"/>
      <c r="L784" s="256"/>
      <c r="M784" s="257"/>
      <c r="N784" s="258"/>
      <c r="O784" s="258"/>
      <c r="P784" s="258"/>
      <c r="Q784" s="258"/>
      <c r="R784" s="258"/>
      <c r="S784" s="258"/>
      <c r="T784" s="259"/>
      <c r="AT784" s="260" t="s">
        <v>178</v>
      </c>
      <c r="AU784" s="260" t="s">
        <v>80</v>
      </c>
      <c r="AV784" s="12" t="s">
        <v>78</v>
      </c>
      <c r="AW784" s="12" t="s">
        <v>35</v>
      </c>
      <c r="AX784" s="12" t="s">
        <v>71</v>
      </c>
      <c r="AY784" s="260" t="s">
        <v>158</v>
      </c>
    </row>
    <row r="785" spans="2:51" s="13" customFormat="1" ht="13.5">
      <c r="B785" s="261"/>
      <c r="C785" s="262"/>
      <c r="D785" s="248" t="s">
        <v>178</v>
      </c>
      <c r="E785" s="263" t="s">
        <v>21</v>
      </c>
      <c r="F785" s="264" t="s">
        <v>340</v>
      </c>
      <c r="G785" s="262"/>
      <c r="H785" s="265">
        <v>20.04</v>
      </c>
      <c r="I785" s="266"/>
      <c r="J785" s="262"/>
      <c r="K785" s="262"/>
      <c r="L785" s="267"/>
      <c r="M785" s="268"/>
      <c r="N785" s="269"/>
      <c r="O785" s="269"/>
      <c r="P785" s="269"/>
      <c r="Q785" s="269"/>
      <c r="R785" s="269"/>
      <c r="S785" s="269"/>
      <c r="T785" s="270"/>
      <c r="AT785" s="271" t="s">
        <v>178</v>
      </c>
      <c r="AU785" s="271" t="s">
        <v>80</v>
      </c>
      <c r="AV785" s="13" t="s">
        <v>80</v>
      </c>
      <c r="AW785" s="13" t="s">
        <v>35</v>
      </c>
      <c r="AX785" s="13" t="s">
        <v>71</v>
      </c>
      <c r="AY785" s="271" t="s">
        <v>158</v>
      </c>
    </row>
    <row r="786" spans="2:51" s="12" customFormat="1" ht="13.5">
      <c r="B786" s="251"/>
      <c r="C786" s="252"/>
      <c r="D786" s="248" t="s">
        <v>178</v>
      </c>
      <c r="E786" s="253" t="s">
        <v>21</v>
      </c>
      <c r="F786" s="254" t="s">
        <v>252</v>
      </c>
      <c r="G786" s="252"/>
      <c r="H786" s="253" t="s">
        <v>21</v>
      </c>
      <c r="I786" s="255"/>
      <c r="J786" s="252"/>
      <c r="K786" s="252"/>
      <c r="L786" s="256"/>
      <c r="M786" s="257"/>
      <c r="N786" s="258"/>
      <c r="O786" s="258"/>
      <c r="P786" s="258"/>
      <c r="Q786" s="258"/>
      <c r="R786" s="258"/>
      <c r="S786" s="258"/>
      <c r="T786" s="259"/>
      <c r="AT786" s="260" t="s">
        <v>178</v>
      </c>
      <c r="AU786" s="260" t="s">
        <v>80</v>
      </c>
      <c r="AV786" s="12" t="s">
        <v>78</v>
      </c>
      <c r="AW786" s="12" t="s">
        <v>35</v>
      </c>
      <c r="AX786" s="12" t="s">
        <v>71</v>
      </c>
      <c r="AY786" s="260" t="s">
        <v>158</v>
      </c>
    </row>
    <row r="787" spans="2:51" s="13" customFormat="1" ht="13.5">
      <c r="B787" s="261"/>
      <c r="C787" s="262"/>
      <c r="D787" s="248" t="s">
        <v>178</v>
      </c>
      <c r="E787" s="263" t="s">
        <v>21</v>
      </c>
      <c r="F787" s="264" t="s">
        <v>340</v>
      </c>
      <c r="G787" s="262"/>
      <c r="H787" s="265">
        <v>20.04</v>
      </c>
      <c r="I787" s="266"/>
      <c r="J787" s="262"/>
      <c r="K787" s="262"/>
      <c r="L787" s="267"/>
      <c r="M787" s="268"/>
      <c r="N787" s="269"/>
      <c r="O787" s="269"/>
      <c r="P787" s="269"/>
      <c r="Q787" s="269"/>
      <c r="R787" s="269"/>
      <c r="S787" s="269"/>
      <c r="T787" s="270"/>
      <c r="AT787" s="271" t="s">
        <v>178</v>
      </c>
      <c r="AU787" s="271" t="s">
        <v>80</v>
      </c>
      <c r="AV787" s="13" t="s">
        <v>80</v>
      </c>
      <c r="AW787" s="13" t="s">
        <v>35</v>
      </c>
      <c r="AX787" s="13" t="s">
        <v>71</v>
      </c>
      <c r="AY787" s="271" t="s">
        <v>158</v>
      </c>
    </row>
    <row r="788" spans="2:51" s="12" customFormat="1" ht="13.5">
      <c r="B788" s="251"/>
      <c r="C788" s="252"/>
      <c r="D788" s="248" t="s">
        <v>178</v>
      </c>
      <c r="E788" s="253" t="s">
        <v>21</v>
      </c>
      <c r="F788" s="254" t="s">
        <v>188</v>
      </c>
      <c r="G788" s="252"/>
      <c r="H788" s="253" t="s">
        <v>21</v>
      </c>
      <c r="I788" s="255"/>
      <c r="J788" s="252"/>
      <c r="K788" s="252"/>
      <c r="L788" s="256"/>
      <c r="M788" s="257"/>
      <c r="N788" s="258"/>
      <c r="O788" s="258"/>
      <c r="P788" s="258"/>
      <c r="Q788" s="258"/>
      <c r="R788" s="258"/>
      <c r="S788" s="258"/>
      <c r="T788" s="259"/>
      <c r="AT788" s="260" t="s">
        <v>178</v>
      </c>
      <c r="AU788" s="260" t="s">
        <v>80</v>
      </c>
      <c r="AV788" s="12" t="s">
        <v>78</v>
      </c>
      <c r="AW788" s="12" t="s">
        <v>35</v>
      </c>
      <c r="AX788" s="12" t="s">
        <v>71</v>
      </c>
      <c r="AY788" s="260" t="s">
        <v>158</v>
      </c>
    </row>
    <row r="789" spans="2:51" s="13" customFormat="1" ht="13.5">
      <c r="B789" s="261"/>
      <c r="C789" s="262"/>
      <c r="D789" s="248" t="s">
        <v>178</v>
      </c>
      <c r="E789" s="263" t="s">
        <v>21</v>
      </c>
      <c r="F789" s="264" t="s">
        <v>340</v>
      </c>
      <c r="G789" s="262"/>
      <c r="H789" s="265">
        <v>20.04</v>
      </c>
      <c r="I789" s="266"/>
      <c r="J789" s="262"/>
      <c r="K789" s="262"/>
      <c r="L789" s="267"/>
      <c r="M789" s="268"/>
      <c r="N789" s="269"/>
      <c r="O789" s="269"/>
      <c r="P789" s="269"/>
      <c r="Q789" s="269"/>
      <c r="R789" s="269"/>
      <c r="S789" s="269"/>
      <c r="T789" s="270"/>
      <c r="AT789" s="271" t="s">
        <v>178</v>
      </c>
      <c r="AU789" s="271" t="s">
        <v>80</v>
      </c>
      <c r="AV789" s="13" t="s">
        <v>80</v>
      </c>
      <c r="AW789" s="13" t="s">
        <v>35</v>
      </c>
      <c r="AX789" s="13" t="s">
        <v>71</v>
      </c>
      <c r="AY789" s="271" t="s">
        <v>158</v>
      </c>
    </row>
    <row r="790" spans="2:51" s="14" customFormat="1" ht="13.5">
      <c r="B790" s="272"/>
      <c r="C790" s="273"/>
      <c r="D790" s="248" t="s">
        <v>178</v>
      </c>
      <c r="E790" s="274" t="s">
        <v>21</v>
      </c>
      <c r="F790" s="275" t="s">
        <v>189</v>
      </c>
      <c r="G790" s="273"/>
      <c r="H790" s="276">
        <v>283.83</v>
      </c>
      <c r="I790" s="277"/>
      <c r="J790" s="273"/>
      <c r="K790" s="273"/>
      <c r="L790" s="278"/>
      <c r="M790" s="279"/>
      <c r="N790" s="280"/>
      <c r="O790" s="280"/>
      <c r="P790" s="280"/>
      <c r="Q790" s="280"/>
      <c r="R790" s="280"/>
      <c r="S790" s="280"/>
      <c r="T790" s="281"/>
      <c r="AT790" s="282" t="s">
        <v>178</v>
      </c>
      <c r="AU790" s="282" t="s">
        <v>80</v>
      </c>
      <c r="AV790" s="14" t="s">
        <v>166</v>
      </c>
      <c r="AW790" s="14" t="s">
        <v>35</v>
      </c>
      <c r="AX790" s="14" t="s">
        <v>78</v>
      </c>
      <c r="AY790" s="282" t="s">
        <v>158</v>
      </c>
    </row>
    <row r="791" spans="2:65" s="1" customFormat="1" ht="16.5" customHeight="1">
      <c r="B791" s="47"/>
      <c r="C791" s="294" t="s">
        <v>822</v>
      </c>
      <c r="D791" s="294" t="s">
        <v>362</v>
      </c>
      <c r="E791" s="295" t="s">
        <v>823</v>
      </c>
      <c r="F791" s="296" t="s">
        <v>824</v>
      </c>
      <c r="G791" s="297" t="s">
        <v>184</v>
      </c>
      <c r="H791" s="298">
        <v>312.213</v>
      </c>
      <c r="I791" s="299"/>
      <c r="J791" s="300">
        <f>ROUND(I791*H791,2)</f>
        <v>0</v>
      </c>
      <c r="K791" s="296" t="s">
        <v>21</v>
      </c>
      <c r="L791" s="301"/>
      <c r="M791" s="302" t="s">
        <v>21</v>
      </c>
      <c r="N791" s="303" t="s">
        <v>42</v>
      </c>
      <c r="O791" s="48"/>
      <c r="P791" s="245">
        <f>O791*H791</f>
        <v>0</v>
      </c>
      <c r="Q791" s="245">
        <v>0</v>
      </c>
      <c r="R791" s="245">
        <f>Q791*H791</f>
        <v>0</v>
      </c>
      <c r="S791" s="245">
        <v>0</v>
      </c>
      <c r="T791" s="246">
        <f>S791*H791</f>
        <v>0</v>
      </c>
      <c r="AR791" s="25" t="s">
        <v>452</v>
      </c>
      <c r="AT791" s="25" t="s">
        <v>362</v>
      </c>
      <c r="AU791" s="25" t="s">
        <v>80</v>
      </c>
      <c r="AY791" s="25" t="s">
        <v>158</v>
      </c>
      <c r="BE791" s="247">
        <f>IF(N791="základní",J791,0)</f>
        <v>0</v>
      </c>
      <c r="BF791" s="247">
        <f>IF(N791="snížená",J791,0)</f>
        <v>0</v>
      </c>
      <c r="BG791" s="247">
        <f>IF(N791="zákl. přenesená",J791,0)</f>
        <v>0</v>
      </c>
      <c r="BH791" s="247">
        <f>IF(N791="sníž. přenesená",J791,0)</f>
        <v>0</v>
      </c>
      <c r="BI791" s="247">
        <f>IF(N791="nulová",J791,0)</f>
        <v>0</v>
      </c>
      <c r="BJ791" s="25" t="s">
        <v>78</v>
      </c>
      <c r="BK791" s="247">
        <f>ROUND(I791*H791,2)</f>
        <v>0</v>
      </c>
      <c r="BL791" s="25" t="s">
        <v>341</v>
      </c>
      <c r="BM791" s="25" t="s">
        <v>825</v>
      </c>
    </row>
    <row r="792" spans="2:51" s="13" customFormat="1" ht="13.5">
      <c r="B792" s="261"/>
      <c r="C792" s="262"/>
      <c r="D792" s="248" t="s">
        <v>178</v>
      </c>
      <c r="E792" s="262"/>
      <c r="F792" s="264" t="s">
        <v>826</v>
      </c>
      <c r="G792" s="262"/>
      <c r="H792" s="265">
        <v>312.213</v>
      </c>
      <c r="I792" s="266"/>
      <c r="J792" s="262"/>
      <c r="K792" s="262"/>
      <c r="L792" s="267"/>
      <c r="M792" s="268"/>
      <c r="N792" s="269"/>
      <c r="O792" s="269"/>
      <c r="P792" s="269"/>
      <c r="Q792" s="269"/>
      <c r="R792" s="269"/>
      <c r="S792" s="269"/>
      <c r="T792" s="270"/>
      <c r="AT792" s="271" t="s">
        <v>178</v>
      </c>
      <c r="AU792" s="271" t="s">
        <v>80</v>
      </c>
      <c r="AV792" s="13" t="s">
        <v>80</v>
      </c>
      <c r="AW792" s="13" t="s">
        <v>6</v>
      </c>
      <c r="AX792" s="13" t="s">
        <v>78</v>
      </c>
      <c r="AY792" s="271" t="s">
        <v>158</v>
      </c>
    </row>
    <row r="793" spans="2:65" s="1" customFormat="1" ht="16.5" customHeight="1">
      <c r="B793" s="47"/>
      <c r="C793" s="236" t="s">
        <v>827</v>
      </c>
      <c r="D793" s="236" t="s">
        <v>161</v>
      </c>
      <c r="E793" s="237" t="s">
        <v>828</v>
      </c>
      <c r="F793" s="238" t="s">
        <v>829</v>
      </c>
      <c r="G793" s="239" t="s">
        <v>193</v>
      </c>
      <c r="H793" s="240">
        <v>111.31</v>
      </c>
      <c r="I793" s="241"/>
      <c r="J793" s="242">
        <f>ROUND(I793*H793,2)</f>
        <v>0</v>
      </c>
      <c r="K793" s="238" t="s">
        <v>165</v>
      </c>
      <c r="L793" s="73"/>
      <c r="M793" s="243" t="s">
        <v>21</v>
      </c>
      <c r="N793" s="244" t="s">
        <v>42</v>
      </c>
      <c r="O793" s="48"/>
      <c r="P793" s="245">
        <f>O793*H793</f>
        <v>0</v>
      </c>
      <c r="Q793" s="245">
        <v>0</v>
      </c>
      <c r="R793" s="245">
        <f>Q793*H793</f>
        <v>0</v>
      </c>
      <c r="S793" s="245">
        <v>0.0003</v>
      </c>
      <c r="T793" s="246">
        <f>S793*H793</f>
        <v>0.033393</v>
      </c>
      <c r="AR793" s="25" t="s">
        <v>341</v>
      </c>
      <c r="AT793" s="25" t="s">
        <v>161</v>
      </c>
      <c r="AU793" s="25" t="s">
        <v>80</v>
      </c>
      <c r="AY793" s="25" t="s">
        <v>158</v>
      </c>
      <c r="BE793" s="247">
        <f>IF(N793="základní",J793,0)</f>
        <v>0</v>
      </c>
      <c r="BF793" s="247">
        <f>IF(N793="snížená",J793,0)</f>
        <v>0</v>
      </c>
      <c r="BG793" s="247">
        <f>IF(N793="zákl. přenesená",J793,0)</f>
        <v>0</v>
      </c>
      <c r="BH793" s="247">
        <f>IF(N793="sníž. přenesená",J793,0)</f>
        <v>0</v>
      </c>
      <c r="BI793" s="247">
        <f>IF(N793="nulová",J793,0)</f>
        <v>0</v>
      </c>
      <c r="BJ793" s="25" t="s">
        <v>78</v>
      </c>
      <c r="BK793" s="247">
        <f>ROUND(I793*H793,2)</f>
        <v>0</v>
      </c>
      <c r="BL793" s="25" t="s">
        <v>341</v>
      </c>
      <c r="BM793" s="25" t="s">
        <v>830</v>
      </c>
    </row>
    <row r="794" spans="2:51" s="12" customFormat="1" ht="13.5">
      <c r="B794" s="251"/>
      <c r="C794" s="252"/>
      <c r="D794" s="248" t="s">
        <v>178</v>
      </c>
      <c r="E794" s="253" t="s">
        <v>21</v>
      </c>
      <c r="F794" s="254" t="s">
        <v>228</v>
      </c>
      <c r="G794" s="252"/>
      <c r="H794" s="253" t="s">
        <v>21</v>
      </c>
      <c r="I794" s="255"/>
      <c r="J794" s="252"/>
      <c r="K794" s="252"/>
      <c r="L794" s="256"/>
      <c r="M794" s="257"/>
      <c r="N794" s="258"/>
      <c r="O794" s="258"/>
      <c r="P794" s="258"/>
      <c r="Q794" s="258"/>
      <c r="R794" s="258"/>
      <c r="S794" s="258"/>
      <c r="T794" s="259"/>
      <c r="AT794" s="260" t="s">
        <v>178</v>
      </c>
      <c r="AU794" s="260" t="s">
        <v>80</v>
      </c>
      <c r="AV794" s="12" t="s">
        <v>78</v>
      </c>
      <c r="AW794" s="12" t="s">
        <v>35</v>
      </c>
      <c r="AX794" s="12" t="s">
        <v>71</v>
      </c>
      <c r="AY794" s="260" t="s">
        <v>158</v>
      </c>
    </row>
    <row r="795" spans="2:51" s="13" customFormat="1" ht="13.5">
      <c r="B795" s="261"/>
      <c r="C795" s="262"/>
      <c r="D795" s="248" t="s">
        <v>178</v>
      </c>
      <c r="E795" s="263" t="s">
        <v>21</v>
      </c>
      <c r="F795" s="264" t="s">
        <v>831</v>
      </c>
      <c r="G795" s="262"/>
      <c r="H795" s="265">
        <v>19.1</v>
      </c>
      <c r="I795" s="266"/>
      <c r="J795" s="262"/>
      <c r="K795" s="262"/>
      <c r="L795" s="267"/>
      <c r="M795" s="268"/>
      <c r="N795" s="269"/>
      <c r="O795" s="269"/>
      <c r="P795" s="269"/>
      <c r="Q795" s="269"/>
      <c r="R795" s="269"/>
      <c r="S795" s="269"/>
      <c r="T795" s="270"/>
      <c r="AT795" s="271" t="s">
        <v>178</v>
      </c>
      <c r="AU795" s="271" t="s">
        <v>80</v>
      </c>
      <c r="AV795" s="13" t="s">
        <v>80</v>
      </c>
      <c r="AW795" s="13" t="s">
        <v>35</v>
      </c>
      <c r="AX795" s="13" t="s">
        <v>71</v>
      </c>
      <c r="AY795" s="271" t="s">
        <v>158</v>
      </c>
    </row>
    <row r="796" spans="2:51" s="12" customFormat="1" ht="13.5">
      <c r="B796" s="251"/>
      <c r="C796" s="252"/>
      <c r="D796" s="248" t="s">
        <v>178</v>
      </c>
      <c r="E796" s="253" t="s">
        <v>21</v>
      </c>
      <c r="F796" s="254" t="s">
        <v>224</v>
      </c>
      <c r="G796" s="252"/>
      <c r="H796" s="253" t="s">
        <v>21</v>
      </c>
      <c r="I796" s="255"/>
      <c r="J796" s="252"/>
      <c r="K796" s="252"/>
      <c r="L796" s="256"/>
      <c r="M796" s="257"/>
      <c r="N796" s="258"/>
      <c r="O796" s="258"/>
      <c r="P796" s="258"/>
      <c r="Q796" s="258"/>
      <c r="R796" s="258"/>
      <c r="S796" s="258"/>
      <c r="T796" s="259"/>
      <c r="AT796" s="260" t="s">
        <v>178</v>
      </c>
      <c r="AU796" s="260" t="s">
        <v>80</v>
      </c>
      <c r="AV796" s="12" t="s">
        <v>78</v>
      </c>
      <c r="AW796" s="12" t="s">
        <v>35</v>
      </c>
      <c r="AX796" s="12" t="s">
        <v>71</v>
      </c>
      <c r="AY796" s="260" t="s">
        <v>158</v>
      </c>
    </row>
    <row r="797" spans="2:51" s="13" customFormat="1" ht="13.5">
      <c r="B797" s="261"/>
      <c r="C797" s="262"/>
      <c r="D797" s="248" t="s">
        <v>178</v>
      </c>
      <c r="E797" s="263" t="s">
        <v>21</v>
      </c>
      <c r="F797" s="264" t="s">
        <v>831</v>
      </c>
      <c r="G797" s="262"/>
      <c r="H797" s="265">
        <v>19.1</v>
      </c>
      <c r="I797" s="266"/>
      <c r="J797" s="262"/>
      <c r="K797" s="262"/>
      <c r="L797" s="267"/>
      <c r="M797" s="268"/>
      <c r="N797" s="269"/>
      <c r="O797" s="269"/>
      <c r="P797" s="269"/>
      <c r="Q797" s="269"/>
      <c r="R797" s="269"/>
      <c r="S797" s="269"/>
      <c r="T797" s="270"/>
      <c r="AT797" s="271" t="s">
        <v>178</v>
      </c>
      <c r="AU797" s="271" t="s">
        <v>80</v>
      </c>
      <c r="AV797" s="13" t="s">
        <v>80</v>
      </c>
      <c r="AW797" s="13" t="s">
        <v>35</v>
      </c>
      <c r="AX797" s="13" t="s">
        <v>71</v>
      </c>
      <c r="AY797" s="271" t="s">
        <v>158</v>
      </c>
    </row>
    <row r="798" spans="2:51" s="12" customFormat="1" ht="13.5">
      <c r="B798" s="251"/>
      <c r="C798" s="252"/>
      <c r="D798" s="248" t="s">
        <v>178</v>
      </c>
      <c r="E798" s="253" t="s">
        <v>21</v>
      </c>
      <c r="F798" s="254" t="s">
        <v>286</v>
      </c>
      <c r="G798" s="252"/>
      <c r="H798" s="253" t="s">
        <v>21</v>
      </c>
      <c r="I798" s="255"/>
      <c r="J798" s="252"/>
      <c r="K798" s="252"/>
      <c r="L798" s="256"/>
      <c r="M798" s="257"/>
      <c r="N798" s="258"/>
      <c r="O798" s="258"/>
      <c r="P798" s="258"/>
      <c r="Q798" s="258"/>
      <c r="R798" s="258"/>
      <c r="S798" s="258"/>
      <c r="T798" s="259"/>
      <c r="AT798" s="260" t="s">
        <v>178</v>
      </c>
      <c r="AU798" s="260" t="s">
        <v>80</v>
      </c>
      <c r="AV798" s="12" t="s">
        <v>78</v>
      </c>
      <c r="AW798" s="12" t="s">
        <v>35</v>
      </c>
      <c r="AX798" s="12" t="s">
        <v>71</v>
      </c>
      <c r="AY798" s="260" t="s">
        <v>158</v>
      </c>
    </row>
    <row r="799" spans="2:51" s="13" customFormat="1" ht="13.5">
      <c r="B799" s="261"/>
      <c r="C799" s="262"/>
      <c r="D799" s="248" t="s">
        <v>178</v>
      </c>
      <c r="E799" s="263" t="s">
        <v>21</v>
      </c>
      <c r="F799" s="264" t="s">
        <v>832</v>
      </c>
      <c r="G799" s="262"/>
      <c r="H799" s="265">
        <v>4.75</v>
      </c>
      <c r="I799" s="266"/>
      <c r="J799" s="262"/>
      <c r="K799" s="262"/>
      <c r="L799" s="267"/>
      <c r="M799" s="268"/>
      <c r="N799" s="269"/>
      <c r="O799" s="269"/>
      <c r="P799" s="269"/>
      <c r="Q799" s="269"/>
      <c r="R799" s="269"/>
      <c r="S799" s="269"/>
      <c r="T799" s="270"/>
      <c r="AT799" s="271" t="s">
        <v>178</v>
      </c>
      <c r="AU799" s="271" t="s">
        <v>80</v>
      </c>
      <c r="AV799" s="13" t="s">
        <v>80</v>
      </c>
      <c r="AW799" s="13" t="s">
        <v>35</v>
      </c>
      <c r="AX799" s="13" t="s">
        <v>71</v>
      </c>
      <c r="AY799" s="271" t="s">
        <v>158</v>
      </c>
    </row>
    <row r="800" spans="2:51" s="12" customFormat="1" ht="13.5">
      <c r="B800" s="251"/>
      <c r="C800" s="252"/>
      <c r="D800" s="248" t="s">
        <v>178</v>
      </c>
      <c r="E800" s="253" t="s">
        <v>21</v>
      </c>
      <c r="F800" s="254" t="s">
        <v>293</v>
      </c>
      <c r="G800" s="252"/>
      <c r="H800" s="253" t="s">
        <v>21</v>
      </c>
      <c r="I800" s="255"/>
      <c r="J800" s="252"/>
      <c r="K800" s="252"/>
      <c r="L800" s="256"/>
      <c r="M800" s="257"/>
      <c r="N800" s="258"/>
      <c r="O800" s="258"/>
      <c r="P800" s="258"/>
      <c r="Q800" s="258"/>
      <c r="R800" s="258"/>
      <c r="S800" s="258"/>
      <c r="T800" s="259"/>
      <c r="AT800" s="260" t="s">
        <v>178</v>
      </c>
      <c r="AU800" s="260" t="s">
        <v>80</v>
      </c>
      <c r="AV800" s="12" t="s">
        <v>78</v>
      </c>
      <c r="AW800" s="12" t="s">
        <v>35</v>
      </c>
      <c r="AX800" s="12" t="s">
        <v>71</v>
      </c>
      <c r="AY800" s="260" t="s">
        <v>158</v>
      </c>
    </row>
    <row r="801" spans="2:51" s="13" customFormat="1" ht="13.5">
      <c r="B801" s="261"/>
      <c r="C801" s="262"/>
      <c r="D801" s="248" t="s">
        <v>178</v>
      </c>
      <c r="E801" s="263" t="s">
        <v>21</v>
      </c>
      <c r="F801" s="264" t="s">
        <v>833</v>
      </c>
      <c r="G801" s="262"/>
      <c r="H801" s="265">
        <v>14.33</v>
      </c>
      <c r="I801" s="266"/>
      <c r="J801" s="262"/>
      <c r="K801" s="262"/>
      <c r="L801" s="267"/>
      <c r="M801" s="268"/>
      <c r="N801" s="269"/>
      <c r="O801" s="269"/>
      <c r="P801" s="269"/>
      <c r="Q801" s="269"/>
      <c r="R801" s="269"/>
      <c r="S801" s="269"/>
      <c r="T801" s="270"/>
      <c r="AT801" s="271" t="s">
        <v>178</v>
      </c>
      <c r="AU801" s="271" t="s">
        <v>80</v>
      </c>
      <c r="AV801" s="13" t="s">
        <v>80</v>
      </c>
      <c r="AW801" s="13" t="s">
        <v>35</v>
      </c>
      <c r="AX801" s="13" t="s">
        <v>71</v>
      </c>
      <c r="AY801" s="271" t="s">
        <v>158</v>
      </c>
    </row>
    <row r="802" spans="2:51" s="12" customFormat="1" ht="13.5">
      <c r="B802" s="251"/>
      <c r="C802" s="252"/>
      <c r="D802" s="248" t="s">
        <v>178</v>
      </c>
      <c r="E802" s="253" t="s">
        <v>21</v>
      </c>
      <c r="F802" s="254" t="s">
        <v>186</v>
      </c>
      <c r="G802" s="252"/>
      <c r="H802" s="253" t="s">
        <v>21</v>
      </c>
      <c r="I802" s="255"/>
      <c r="J802" s="252"/>
      <c r="K802" s="252"/>
      <c r="L802" s="256"/>
      <c r="M802" s="257"/>
      <c r="N802" s="258"/>
      <c r="O802" s="258"/>
      <c r="P802" s="258"/>
      <c r="Q802" s="258"/>
      <c r="R802" s="258"/>
      <c r="S802" s="258"/>
      <c r="T802" s="259"/>
      <c r="AT802" s="260" t="s">
        <v>178</v>
      </c>
      <c r="AU802" s="260" t="s">
        <v>80</v>
      </c>
      <c r="AV802" s="12" t="s">
        <v>78</v>
      </c>
      <c r="AW802" s="12" t="s">
        <v>35</v>
      </c>
      <c r="AX802" s="12" t="s">
        <v>71</v>
      </c>
      <c r="AY802" s="260" t="s">
        <v>158</v>
      </c>
    </row>
    <row r="803" spans="2:51" s="13" customFormat="1" ht="13.5">
      <c r="B803" s="261"/>
      <c r="C803" s="262"/>
      <c r="D803" s="248" t="s">
        <v>178</v>
      </c>
      <c r="E803" s="263" t="s">
        <v>21</v>
      </c>
      <c r="F803" s="264" t="s">
        <v>834</v>
      </c>
      <c r="G803" s="262"/>
      <c r="H803" s="265">
        <v>9.63</v>
      </c>
      <c r="I803" s="266"/>
      <c r="J803" s="262"/>
      <c r="K803" s="262"/>
      <c r="L803" s="267"/>
      <c r="M803" s="268"/>
      <c r="N803" s="269"/>
      <c r="O803" s="269"/>
      <c r="P803" s="269"/>
      <c r="Q803" s="269"/>
      <c r="R803" s="269"/>
      <c r="S803" s="269"/>
      <c r="T803" s="270"/>
      <c r="AT803" s="271" t="s">
        <v>178</v>
      </c>
      <c r="AU803" s="271" t="s">
        <v>80</v>
      </c>
      <c r="AV803" s="13" t="s">
        <v>80</v>
      </c>
      <c r="AW803" s="13" t="s">
        <v>35</v>
      </c>
      <c r="AX803" s="13" t="s">
        <v>71</v>
      </c>
      <c r="AY803" s="271" t="s">
        <v>158</v>
      </c>
    </row>
    <row r="804" spans="2:51" s="12" customFormat="1" ht="13.5">
      <c r="B804" s="251"/>
      <c r="C804" s="252"/>
      <c r="D804" s="248" t="s">
        <v>178</v>
      </c>
      <c r="E804" s="253" t="s">
        <v>21</v>
      </c>
      <c r="F804" s="254" t="s">
        <v>297</v>
      </c>
      <c r="G804" s="252"/>
      <c r="H804" s="253" t="s">
        <v>21</v>
      </c>
      <c r="I804" s="255"/>
      <c r="J804" s="252"/>
      <c r="K804" s="252"/>
      <c r="L804" s="256"/>
      <c r="M804" s="257"/>
      <c r="N804" s="258"/>
      <c r="O804" s="258"/>
      <c r="P804" s="258"/>
      <c r="Q804" s="258"/>
      <c r="R804" s="258"/>
      <c r="S804" s="258"/>
      <c r="T804" s="259"/>
      <c r="AT804" s="260" t="s">
        <v>178</v>
      </c>
      <c r="AU804" s="260" t="s">
        <v>80</v>
      </c>
      <c r="AV804" s="12" t="s">
        <v>78</v>
      </c>
      <c r="AW804" s="12" t="s">
        <v>35</v>
      </c>
      <c r="AX804" s="12" t="s">
        <v>71</v>
      </c>
      <c r="AY804" s="260" t="s">
        <v>158</v>
      </c>
    </row>
    <row r="805" spans="2:51" s="13" customFormat="1" ht="13.5">
      <c r="B805" s="261"/>
      <c r="C805" s="262"/>
      <c r="D805" s="248" t="s">
        <v>178</v>
      </c>
      <c r="E805" s="263" t="s">
        <v>21</v>
      </c>
      <c r="F805" s="264" t="s">
        <v>835</v>
      </c>
      <c r="G805" s="262"/>
      <c r="H805" s="265">
        <v>11.9</v>
      </c>
      <c r="I805" s="266"/>
      <c r="J805" s="262"/>
      <c r="K805" s="262"/>
      <c r="L805" s="267"/>
      <c r="M805" s="268"/>
      <c r="N805" s="269"/>
      <c r="O805" s="269"/>
      <c r="P805" s="269"/>
      <c r="Q805" s="269"/>
      <c r="R805" s="269"/>
      <c r="S805" s="269"/>
      <c r="T805" s="270"/>
      <c r="AT805" s="271" t="s">
        <v>178</v>
      </c>
      <c r="AU805" s="271" t="s">
        <v>80</v>
      </c>
      <c r="AV805" s="13" t="s">
        <v>80</v>
      </c>
      <c r="AW805" s="13" t="s">
        <v>35</v>
      </c>
      <c r="AX805" s="13" t="s">
        <v>71</v>
      </c>
      <c r="AY805" s="271" t="s">
        <v>158</v>
      </c>
    </row>
    <row r="806" spans="2:51" s="12" customFormat="1" ht="13.5">
      <c r="B806" s="251"/>
      <c r="C806" s="252"/>
      <c r="D806" s="248" t="s">
        <v>178</v>
      </c>
      <c r="E806" s="253" t="s">
        <v>21</v>
      </c>
      <c r="F806" s="254" t="s">
        <v>251</v>
      </c>
      <c r="G806" s="252"/>
      <c r="H806" s="253" t="s">
        <v>21</v>
      </c>
      <c r="I806" s="255"/>
      <c r="J806" s="252"/>
      <c r="K806" s="252"/>
      <c r="L806" s="256"/>
      <c r="M806" s="257"/>
      <c r="N806" s="258"/>
      <c r="O806" s="258"/>
      <c r="P806" s="258"/>
      <c r="Q806" s="258"/>
      <c r="R806" s="258"/>
      <c r="S806" s="258"/>
      <c r="T806" s="259"/>
      <c r="AT806" s="260" t="s">
        <v>178</v>
      </c>
      <c r="AU806" s="260" t="s">
        <v>80</v>
      </c>
      <c r="AV806" s="12" t="s">
        <v>78</v>
      </c>
      <c r="AW806" s="12" t="s">
        <v>35</v>
      </c>
      <c r="AX806" s="12" t="s">
        <v>71</v>
      </c>
      <c r="AY806" s="260" t="s">
        <v>158</v>
      </c>
    </row>
    <row r="807" spans="2:51" s="13" customFormat="1" ht="13.5">
      <c r="B807" s="261"/>
      <c r="C807" s="262"/>
      <c r="D807" s="248" t="s">
        <v>178</v>
      </c>
      <c r="E807" s="263" t="s">
        <v>21</v>
      </c>
      <c r="F807" s="264" t="s">
        <v>836</v>
      </c>
      <c r="G807" s="262"/>
      <c r="H807" s="265">
        <v>13.4</v>
      </c>
      <c r="I807" s="266"/>
      <c r="J807" s="262"/>
      <c r="K807" s="262"/>
      <c r="L807" s="267"/>
      <c r="M807" s="268"/>
      <c r="N807" s="269"/>
      <c r="O807" s="269"/>
      <c r="P807" s="269"/>
      <c r="Q807" s="269"/>
      <c r="R807" s="269"/>
      <c r="S807" s="269"/>
      <c r="T807" s="270"/>
      <c r="AT807" s="271" t="s">
        <v>178</v>
      </c>
      <c r="AU807" s="271" t="s">
        <v>80</v>
      </c>
      <c r="AV807" s="13" t="s">
        <v>80</v>
      </c>
      <c r="AW807" s="13" t="s">
        <v>35</v>
      </c>
      <c r="AX807" s="13" t="s">
        <v>71</v>
      </c>
      <c r="AY807" s="271" t="s">
        <v>158</v>
      </c>
    </row>
    <row r="808" spans="2:51" s="12" customFormat="1" ht="13.5">
      <c r="B808" s="251"/>
      <c r="C808" s="252"/>
      <c r="D808" s="248" t="s">
        <v>178</v>
      </c>
      <c r="E808" s="253" t="s">
        <v>21</v>
      </c>
      <c r="F808" s="254" t="s">
        <v>252</v>
      </c>
      <c r="G808" s="252"/>
      <c r="H808" s="253" t="s">
        <v>21</v>
      </c>
      <c r="I808" s="255"/>
      <c r="J808" s="252"/>
      <c r="K808" s="252"/>
      <c r="L808" s="256"/>
      <c r="M808" s="257"/>
      <c r="N808" s="258"/>
      <c r="O808" s="258"/>
      <c r="P808" s="258"/>
      <c r="Q808" s="258"/>
      <c r="R808" s="258"/>
      <c r="S808" s="258"/>
      <c r="T808" s="259"/>
      <c r="AT808" s="260" t="s">
        <v>178</v>
      </c>
      <c r="AU808" s="260" t="s">
        <v>80</v>
      </c>
      <c r="AV808" s="12" t="s">
        <v>78</v>
      </c>
      <c r="AW808" s="12" t="s">
        <v>35</v>
      </c>
      <c r="AX808" s="12" t="s">
        <v>71</v>
      </c>
      <c r="AY808" s="260" t="s">
        <v>158</v>
      </c>
    </row>
    <row r="809" spans="2:51" s="13" customFormat="1" ht="13.5">
      <c r="B809" s="261"/>
      <c r="C809" s="262"/>
      <c r="D809" s="248" t="s">
        <v>178</v>
      </c>
      <c r="E809" s="263" t="s">
        <v>21</v>
      </c>
      <c r="F809" s="264" t="s">
        <v>831</v>
      </c>
      <c r="G809" s="262"/>
      <c r="H809" s="265">
        <v>19.1</v>
      </c>
      <c r="I809" s="266"/>
      <c r="J809" s="262"/>
      <c r="K809" s="262"/>
      <c r="L809" s="267"/>
      <c r="M809" s="268"/>
      <c r="N809" s="269"/>
      <c r="O809" s="269"/>
      <c r="P809" s="269"/>
      <c r="Q809" s="269"/>
      <c r="R809" s="269"/>
      <c r="S809" s="269"/>
      <c r="T809" s="270"/>
      <c r="AT809" s="271" t="s">
        <v>178</v>
      </c>
      <c r="AU809" s="271" t="s">
        <v>80</v>
      </c>
      <c r="AV809" s="13" t="s">
        <v>80</v>
      </c>
      <c r="AW809" s="13" t="s">
        <v>35</v>
      </c>
      <c r="AX809" s="13" t="s">
        <v>71</v>
      </c>
      <c r="AY809" s="271" t="s">
        <v>158</v>
      </c>
    </row>
    <row r="810" spans="2:51" s="14" customFormat="1" ht="13.5">
      <c r="B810" s="272"/>
      <c r="C810" s="273"/>
      <c r="D810" s="248" t="s">
        <v>178</v>
      </c>
      <c r="E810" s="274" t="s">
        <v>21</v>
      </c>
      <c r="F810" s="275" t="s">
        <v>189</v>
      </c>
      <c r="G810" s="273"/>
      <c r="H810" s="276">
        <v>111.31</v>
      </c>
      <c r="I810" s="277"/>
      <c r="J810" s="273"/>
      <c r="K810" s="273"/>
      <c r="L810" s="278"/>
      <c r="M810" s="279"/>
      <c r="N810" s="280"/>
      <c r="O810" s="280"/>
      <c r="P810" s="280"/>
      <c r="Q810" s="280"/>
      <c r="R810" s="280"/>
      <c r="S810" s="280"/>
      <c r="T810" s="281"/>
      <c r="AT810" s="282" t="s">
        <v>178</v>
      </c>
      <c r="AU810" s="282" t="s">
        <v>80</v>
      </c>
      <c r="AV810" s="14" t="s">
        <v>166</v>
      </c>
      <c r="AW810" s="14" t="s">
        <v>35</v>
      </c>
      <c r="AX810" s="14" t="s">
        <v>78</v>
      </c>
      <c r="AY810" s="282" t="s">
        <v>158</v>
      </c>
    </row>
    <row r="811" spans="2:65" s="1" customFormat="1" ht="16.5" customHeight="1">
      <c r="B811" s="47"/>
      <c r="C811" s="236" t="s">
        <v>837</v>
      </c>
      <c r="D811" s="236" t="s">
        <v>161</v>
      </c>
      <c r="E811" s="237" t="s">
        <v>838</v>
      </c>
      <c r="F811" s="238" t="s">
        <v>839</v>
      </c>
      <c r="G811" s="239" t="s">
        <v>193</v>
      </c>
      <c r="H811" s="240">
        <v>237.21</v>
      </c>
      <c r="I811" s="241"/>
      <c r="J811" s="242">
        <f>ROUND(I811*H811,2)</f>
        <v>0</v>
      </c>
      <c r="K811" s="238" t="s">
        <v>165</v>
      </c>
      <c r="L811" s="73"/>
      <c r="M811" s="243" t="s">
        <v>21</v>
      </c>
      <c r="N811" s="244" t="s">
        <v>42</v>
      </c>
      <c r="O811" s="48"/>
      <c r="P811" s="245">
        <f>O811*H811</f>
        <v>0</v>
      </c>
      <c r="Q811" s="245">
        <v>1E-05</v>
      </c>
      <c r="R811" s="245">
        <f>Q811*H811</f>
        <v>0.0023721000000000003</v>
      </c>
      <c r="S811" s="245">
        <v>0</v>
      </c>
      <c r="T811" s="246">
        <f>S811*H811</f>
        <v>0</v>
      </c>
      <c r="AR811" s="25" t="s">
        <v>341</v>
      </c>
      <c r="AT811" s="25" t="s">
        <v>161</v>
      </c>
      <c r="AU811" s="25" t="s">
        <v>80</v>
      </c>
      <c r="AY811" s="25" t="s">
        <v>158</v>
      </c>
      <c r="BE811" s="247">
        <f>IF(N811="základní",J811,0)</f>
        <v>0</v>
      </c>
      <c r="BF811" s="247">
        <f>IF(N811="snížená",J811,0)</f>
        <v>0</v>
      </c>
      <c r="BG811" s="247">
        <f>IF(N811="zákl. přenesená",J811,0)</f>
        <v>0</v>
      </c>
      <c r="BH811" s="247">
        <f>IF(N811="sníž. přenesená",J811,0)</f>
        <v>0</v>
      </c>
      <c r="BI811" s="247">
        <f>IF(N811="nulová",J811,0)</f>
        <v>0</v>
      </c>
      <c r="BJ811" s="25" t="s">
        <v>78</v>
      </c>
      <c r="BK811" s="247">
        <f>ROUND(I811*H811,2)</f>
        <v>0</v>
      </c>
      <c r="BL811" s="25" t="s">
        <v>341</v>
      </c>
      <c r="BM811" s="25" t="s">
        <v>840</v>
      </c>
    </row>
    <row r="812" spans="2:51" s="12" customFormat="1" ht="13.5">
      <c r="B812" s="251"/>
      <c r="C812" s="252"/>
      <c r="D812" s="248" t="s">
        <v>178</v>
      </c>
      <c r="E812" s="253" t="s">
        <v>21</v>
      </c>
      <c r="F812" s="254" t="s">
        <v>331</v>
      </c>
      <c r="G812" s="252"/>
      <c r="H812" s="253" t="s">
        <v>21</v>
      </c>
      <c r="I812" s="255"/>
      <c r="J812" s="252"/>
      <c r="K812" s="252"/>
      <c r="L812" s="256"/>
      <c r="M812" s="257"/>
      <c r="N812" s="258"/>
      <c r="O812" s="258"/>
      <c r="P812" s="258"/>
      <c r="Q812" s="258"/>
      <c r="R812" s="258"/>
      <c r="S812" s="258"/>
      <c r="T812" s="259"/>
      <c r="AT812" s="260" t="s">
        <v>178</v>
      </c>
      <c r="AU812" s="260" t="s">
        <v>80</v>
      </c>
      <c r="AV812" s="12" t="s">
        <v>78</v>
      </c>
      <c r="AW812" s="12" t="s">
        <v>35</v>
      </c>
      <c r="AX812" s="12" t="s">
        <v>71</v>
      </c>
      <c r="AY812" s="260" t="s">
        <v>158</v>
      </c>
    </row>
    <row r="813" spans="2:51" s="12" customFormat="1" ht="13.5">
      <c r="B813" s="251"/>
      <c r="C813" s="252"/>
      <c r="D813" s="248" t="s">
        <v>178</v>
      </c>
      <c r="E813" s="253" t="s">
        <v>21</v>
      </c>
      <c r="F813" s="254" t="s">
        <v>228</v>
      </c>
      <c r="G813" s="252"/>
      <c r="H813" s="253" t="s">
        <v>21</v>
      </c>
      <c r="I813" s="255"/>
      <c r="J813" s="252"/>
      <c r="K813" s="252"/>
      <c r="L813" s="256"/>
      <c r="M813" s="257"/>
      <c r="N813" s="258"/>
      <c r="O813" s="258"/>
      <c r="P813" s="258"/>
      <c r="Q813" s="258"/>
      <c r="R813" s="258"/>
      <c r="S813" s="258"/>
      <c r="T813" s="259"/>
      <c r="AT813" s="260" t="s">
        <v>178</v>
      </c>
      <c r="AU813" s="260" t="s">
        <v>80</v>
      </c>
      <c r="AV813" s="12" t="s">
        <v>78</v>
      </c>
      <c r="AW813" s="12" t="s">
        <v>35</v>
      </c>
      <c r="AX813" s="12" t="s">
        <v>71</v>
      </c>
      <c r="AY813" s="260" t="s">
        <v>158</v>
      </c>
    </row>
    <row r="814" spans="2:51" s="13" customFormat="1" ht="13.5">
      <c r="B814" s="261"/>
      <c r="C814" s="262"/>
      <c r="D814" s="248" t="s">
        <v>178</v>
      </c>
      <c r="E814" s="263" t="s">
        <v>21</v>
      </c>
      <c r="F814" s="264" t="s">
        <v>759</v>
      </c>
      <c r="G814" s="262"/>
      <c r="H814" s="265">
        <v>19.1</v>
      </c>
      <c r="I814" s="266"/>
      <c r="J814" s="262"/>
      <c r="K814" s="262"/>
      <c r="L814" s="267"/>
      <c r="M814" s="268"/>
      <c r="N814" s="269"/>
      <c r="O814" s="269"/>
      <c r="P814" s="269"/>
      <c r="Q814" s="269"/>
      <c r="R814" s="269"/>
      <c r="S814" s="269"/>
      <c r="T814" s="270"/>
      <c r="AT814" s="271" t="s">
        <v>178</v>
      </c>
      <c r="AU814" s="271" t="s">
        <v>80</v>
      </c>
      <c r="AV814" s="13" t="s">
        <v>80</v>
      </c>
      <c r="AW814" s="13" t="s">
        <v>35</v>
      </c>
      <c r="AX814" s="13" t="s">
        <v>71</v>
      </c>
      <c r="AY814" s="271" t="s">
        <v>158</v>
      </c>
    </row>
    <row r="815" spans="2:51" s="13" customFormat="1" ht="13.5">
      <c r="B815" s="261"/>
      <c r="C815" s="262"/>
      <c r="D815" s="248" t="s">
        <v>178</v>
      </c>
      <c r="E815" s="263" t="s">
        <v>21</v>
      </c>
      <c r="F815" s="264" t="s">
        <v>750</v>
      </c>
      <c r="G815" s="262"/>
      <c r="H815" s="265">
        <v>-0.9</v>
      </c>
      <c r="I815" s="266"/>
      <c r="J815" s="262"/>
      <c r="K815" s="262"/>
      <c r="L815" s="267"/>
      <c r="M815" s="268"/>
      <c r="N815" s="269"/>
      <c r="O815" s="269"/>
      <c r="P815" s="269"/>
      <c r="Q815" s="269"/>
      <c r="R815" s="269"/>
      <c r="S815" s="269"/>
      <c r="T815" s="270"/>
      <c r="AT815" s="271" t="s">
        <v>178</v>
      </c>
      <c r="AU815" s="271" t="s">
        <v>80</v>
      </c>
      <c r="AV815" s="13" t="s">
        <v>80</v>
      </c>
      <c r="AW815" s="13" t="s">
        <v>35</v>
      </c>
      <c r="AX815" s="13" t="s">
        <v>71</v>
      </c>
      <c r="AY815" s="271" t="s">
        <v>158</v>
      </c>
    </row>
    <row r="816" spans="2:51" s="12" customFormat="1" ht="13.5">
      <c r="B816" s="251"/>
      <c r="C816" s="252"/>
      <c r="D816" s="248" t="s">
        <v>178</v>
      </c>
      <c r="E816" s="253" t="s">
        <v>21</v>
      </c>
      <c r="F816" s="254" t="s">
        <v>224</v>
      </c>
      <c r="G816" s="252"/>
      <c r="H816" s="253" t="s">
        <v>21</v>
      </c>
      <c r="I816" s="255"/>
      <c r="J816" s="252"/>
      <c r="K816" s="252"/>
      <c r="L816" s="256"/>
      <c r="M816" s="257"/>
      <c r="N816" s="258"/>
      <c r="O816" s="258"/>
      <c r="P816" s="258"/>
      <c r="Q816" s="258"/>
      <c r="R816" s="258"/>
      <c r="S816" s="258"/>
      <c r="T816" s="259"/>
      <c r="AT816" s="260" t="s">
        <v>178</v>
      </c>
      <c r="AU816" s="260" t="s">
        <v>80</v>
      </c>
      <c r="AV816" s="12" t="s">
        <v>78</v>
      </c>
      <c r="AW816" s="12" t="s">
        <v>35</v>
      </c>
      <c r="AX816" s="12" t="s">
        <v>71</v>
      </c>
      <c r="AY816" s="260" t="s">
        <v>158</v>
      </c>
    </row>
    <row r="817" spans="2:51" s="13" customFormat="1" ht="13.5">
      <c r="B817" s="261"/>
      <c r="C817" s="262"/>
      <c r="D817" s="248" t="s">
        <v>178</v>
      </c>
      <c r="E817" s="263" t="s">
        <v>21</v>
      </c>
      <c r="F817" s="264" t="s">
        <v>759</v>
      </c>
      <c r="G817" s="262"/>
      <c r="H817" s="265">
        <v>19.1</v>
      </c>
      <c r="I817" s="266"/>
      <c r="J817" s="262"/>
      <c r="K817" s="262"/>
      <c r="L817" s="267"/>
      <c r="M817" s="268"/>
      <c r="N817" s="269"/>
      <c r="O817" s="269"/>
      <c r="P817" s="269"/>
      <c r="Q817" s="269"/>
      <c r="R817" s="269"/>
      <c r="S817" s="269"/>
      <c r="T817" s="270"/>
      <c r="AT817" s="271" t="s">
        <v>178</v>
      </c>
      <c r="AU817" s="271" t="s">
        <v>80</v>
      </c>
      <c r="AV817" s="13" t="s">
        <v>80</v>
      </c>
      <c r="AW817" s="13" t="s">
        <v>35</v>
      </c>
      <c r="AX817" s="13" t="s">
        <v>71</v>
      </c>
      <c r="AY817" s="271" t="s">
        <v>158</v>
      </c>
    </row>
    <row r="818" spans="2:51" s="13" customFormat="1" ht="13.5">
      <c r="B818" s="261"/>
      <c r="C818" s="262"/>
      <c r="D818" s="248" t="s">
        <v>178</v>
      </c>
      <c r="E818" s="263" t="s">
        <v>21</v>
      </c>
      <c r="F818" s="264" t="s">
        <v>750</v>
      </c>
      <c r="G818" s="262"/>
      <c r="H818" s="265">
        <v>-0.9</v>
      </c>
      <c r="I818" s="266"/>
      <c r="J818" s="262"/>
      <c r="K818" s="262"/>
      <c r="L818" s="267"/>
      <c r="M818" s="268"/>
      <c r="N818" s="269"/>
      <c r="O818" s="269"/>
      <c r="P818" s="269"/>
      <c r="Q818" s="269"/>
      <c r="R818" s="269"/>
      <c r="S818" s="269"/>
      <c r="T818" s="270"/>
      <c r="AT818" s="271" t="s">
        <v>178</v>
      </c>
      <c r="AU818" s="271" t="s">
        <v>80</v>
      </c>
      <c r="AV818" s="13" t="s">
        <v>80</v>
      </c>
      <c r="AW818" s="13" t="s">
        <v>35</v>
      </c>
      <c r="AX818" s="13" t="s">
        <v>71</v>
      </c>
      <c r="AY818" s="271" t="s">
        <v>158</v>
      </c>
    </row>
    <row r="819" spans="2:51" s="12" customFormat="1" ht="13.5">
      <c r="B819" s="251"/>
      <c r="C819" s="252"/>
      <c r="D819" s="248" t="s">
        <v>178</v>
      </c>
      <c r="E819" s="253" t="s">
        <v>21</v>
      </c>
      <c r="F819" s="254" t="s">
        <v>276</v>
      </c>
      <c r="G819" s="252"/>
      <c r="H819" s="253" t="s">
        <v>21</v>
      </c>
      <c r="I819" s="255"/>
      <c r="J819" s="252"/>
      <c r="K819" s="252"/>
      <c r="L819" s="256"/>
      <c r="M819" s="257"/>
      <c r="N819" s="258"/>
      <c r="O819" s="258"/>
      <c r="P819" s="258"/>
      <c r="Q819" s="258"/>
      <c r="R819" s="258"/>
      <c r="S819" s="258"/>
      <c r="T819" s="259"/>
      <c r="AT819" s="260" t="s">
        <v>178</v>
      </c>
      <c r="AU819" s="260" t="s">
        <v>80</v>
      </c>
      <c r="AV819" s="12" t="s">
        <v>78</v>
      </c>
      <c r="AW819" s="12" t="s">
        <v>35</v>
      </c>
      <c r="AX819" s="12" t="s">
        <v>71</v>
      </c>
      <c r="AY819" s="260" t="s">
        <v>158</v>
      </c>
    </row>
    <row r="820" spans="2:51" s="13" customFormat="1" ht="13.5">
      <c r="B820" s="261"/>
      <c r="C820" s="262"/>
      <c r="D820" s="248" t="s">
        <v>178</v>
      </c>
      <c r="E820" s="263" t="s">
        <v>21</v>
      </c>
      <c r="F820" s="264" t="s">
        <v>751</v>
      </c>
      <c r="G820" s="262"/>
      <c r="H820" s="265">
        <v>57.35</v>
      </c>
      <c r="I820" s="266"/>
      <c r="J820" s="262"/>
      <c r="K820" s="262"/>
      <c r="L820" s="267"/>
      <c r="M820" s="268"/>
      <c r="N820" s="269"/>
      <c r="O820" s="269"/>
      <c r="P820" s="269"/>
      <c r="Q820" s="269"/>
      <c r="R820" s="269"/>
      <c r="S820" s="269"/>
      <c r="T820" s="270"/>
      <c r="AT820" s="271" t="s">
        <v>178</v>
      </c>
      <c r="AU820" s="271" t="s">
        <v>80</v>
      </c>
      <c r="AV820" s="13" t="s">
        <v>80</v>
      </c>
      <c r="AW820" s="13" t="s">
        <v>35</v>
      </c>
      <c r="AX820" s="13" t="s">
        <v>71</v>
      </c>
      <c r="AY820" s="271" t="s">
        <v>158</v>
      </c>
    </row>
    <row r="821" spans="2:51" s="13" customFormat="1" ht="13.5">
      <c r="B821" s="261"/>
      <c r="C821" s="262"/>
      <c r="D821" s="248" t="s">
        <v>178</v>
      </c>
      <c r="E821" s="263" t="s">
        <v>21</v>
      </c>
      <c r="F821" s="264" t="s">
        <v>752</v>
      </c>
      <c r="G821" s="262"/>
      <c r="H821" s="265">
        <v>-14.4</v>
      </c>
      <c r="I821" s="266"/>
      <c r="J821" s="262"/>
      <c r="K821" s="262"/>
      <c r="L821" s="267"/>
      <c r="M821" s="268"/>
      <c r="N821" s="269"/>
      <c r="O821" s="269"/>
      <c r="P821" s="269"/>
      <c r="Q821" s="269"/>
      <c r="R821" s="269"/>
      <c r="S821" s="269"/>
      <c r="T821" s="270"/>
      <c r="AT821" s="271" t="s">
        <v>178</v>
      </c>
      <c r="AU821" s="271" t="s">
        <v>80</v>
      </c>
      <c r="AV821" s="13" t="s">
        <v>80</v>
      </c>
      <c r="AW821" s="13" t="s">
        <v>35</v>
      </c>
      <c r="AX821" s="13" t="s">
        <v>71</v>
      </c>
      <c r="AY821" s="271" t="s">
        <v>158</v>
      </c>
    </row>
    <row r="822" spans="2:51" s="12" customFormat="1" ht="13.5">
      <c r="B822" s="251"/>
      <c r="C822" s="252"/>
      <c r="D822" s="248" t="s">
        <v>178</v>
      </c>
      <c r="E822" s="253" t="s">
        <v>21</v>
      </c>
      <c r="F822" s="254" t="s">
        <v>229</v>
      </c>
      <c r="G822" s="252"/>
      <c r="H822" s="253" t="s">
        <v>21</v>
      </c>
      <c r="I822" s="255"/>
      <c r="J822" s="252"/>
      <c r="K822" s="252"/>
      <c r="L822" s="256"/>
      <c r="M822" s="257"/>
      <c r="N822" s="258"/>
      <c r="O822" s="258"/>
      <c r="P822" s="258"/>
      <c r="Q822" s="258"/>
      <c r="R822" s="258"/>
      <c r="S822" s="258"/>
      <c r="T822" s="259"/>
      <c r="AT822" s="260" t="s">
        <v>178</v>
      </c>
      <c r="AU822" s="260" t="s">
        <v>80</v>
      </c>
      <c r="AV822" s="12" t="s">
        <v>78</v>
      </c>
      <c r="AW822" s="12" t="s">
        <v>35</v>
      </c>
      <c r="AX822" s="12" t="s">
        <v>71</v>
      </c>
      <c r="AY822" s="260" t="s">
        <v>158</v>
      </c>
    </row>
    <row r="823" spans="2:51" s="13" customFormat="1" ht="13.5">
      <c r="B823" s="261"/>
      <c r="C823" s="262"/>
      <c r="D823" s="248" t="s">
        <v>178</v>
      </c>
      <c r="E823" s="263" t="s">
        <v>21</v>
      </c>
      <c r="F823" s="264" t="s">
        <v>753</v>
      </c>
      <c r="G823" s="262"/>
      <c r="H823" s="265">
        <v>3</v>
      </c>
      <c r="I823" s="266"/>
      <c r="J823" s="262"/>
      <c r="K823" s="262"/>
      <c r="L823" s="267"/>
      <c r="M823" s="268"/>
      <c r="N823" s="269"/>
      <c r="O823" s="269"/>
      <c r="P823" s="269"/>
      <c r="Q823" s="269"/>
      <c r="R823" s="269"/>
      <c r="S823" s="269"/>
      <c r="T823" s="270"/>
      <c r="AT823" s="271" t="s">
        <v>178</v>
      </c>
      <c r="AU823" s="271" t="s">
        <v>80</v>
      </c>
      <c r="AV823" s="13" t="s">
        <v>80</v>
      </c>
      <c r="AW823" s="13" t="s">
        <v>35</v>
      </c>
      <c r="AX823" s="13" t="s">
        <v>71</v>
      </c>
      <c r="AY823" s="271" t="s">
        <v>158</v>
      </c>
    </row>
    <row r="824" spans="2:51" s="13" customFormat="1" ht="13.5">
      <c r="B824" s="261"/>
      <c r="C824" s="262"/>
      <c r="D824" s="248" t="s">
        <v>178</v>
      </c>
      <c r="E824" s="263" t="s">
        <v>21</v>
      </c>
      <c r="F824" s="264" t="s">
        <v>756</v>
      </c>
      <c r="G824" s="262"/>
      <c r="H824" s="265">
        <v>-0.7</v>
      </c>
      <c r="I824" s="266"/>
      <c r="J824" s="262"/>
      <c r="K824" s="262"/>
      <c r="L824" s="267"/>
      <c r="M824" s="268"/>
      <c r="N824" s="269"/>
      <c r="O824" s="269"/>
      <c r="P824" s="269"/>
      <c r="Q824" s="269"/>
      <c r="R824" s="269"/>
      <c r="S824" s="269"/>
      <c r="T824" s="270"/>
      <c r="AT824" s="271" t="s">
        <v>178</v>
      </c>
      <c r="AU824" s="271" t="s">
        <v>80</v>
      </c>
      <c r="AV824" s="13" t="s">
        <v>80</v>
      </c>
      <c r="AW824" s="13" t="s">
        <v>35</v>
      </c>
      <c r="AX824" s="13" t="s">
        <v>71</v>
      </c>
      <c r="AY824" s="271" t="s">
        <v>158</v>
      </c>
    </row>
    <row r="825" spans="2:51" s="12" customFormat="1" ht="13.5">
      <c r="B825" s="251"/>
      <c r="C825" s="252"/>
      <c r="D825" s="248" t="s">
        <v>178</v>
      </c>
      <c r="E825" s="253" t="s">
        <v>21</v>
      </c>
      <c r="F825" s="254" t="s">
        <v>232</v>
      </c>
      <c r="G825" s="252"/>
      <c r="H825" s="253" t="s">
        <v>21</v>
      </c>
      <c r="I825" s="255"/>
      <c r="J825" s="252"/>
      <c r="K825" s="252"/>
      <c r="L825" s="256"/>
      <c r="M825" s="257"/>
      <c r="N825" s="258"/>
      <c r="O825" s="258"/>
      <c r="P825" s="258"/>
      <c r="Q825" s="258"/>
      <c r="R825" s="258"/>
      <c r="S825" s="258"/>
      <c r="T825" s="259"/>
      <c r="AT825" s="260" t="s">
        <v>178</v>
      </c>
      <c r="AU825" s="260" t="s">
        <v>80</v>
      </c>
      <c r="AV825" s="12" t="s">
        <v>78</v>
      </c>
      <c r="AW825" s="12" t="s">
        <v>35</v>
      </c>
      <c r="AX825" s="12" t="s">
        <v>71</v>
      </c>
      <c r="AY825" s="260" t="s">
        <v>158</v>
      </c>
    </row>
    <row r="826" spans="2:51" s="13" customFormat="1" ht="13.5">
      <c r="B826" s="261"/>
      <c r="C826" s="262"/>
      <c r="D826" s="248" t="s">
        <v>178</v>
      </c>
      <c r="E826" s="263" t="s">
        <v>21</v>
      </c>
      <c r="F826" s="264" t="s">
        <v>755</v>
      </c>
      <c r="G826" s="262"/>
      <c r="H826" s="265">
        <v>2.1</v>
      </c>
      <c r="I826" s="266"/>
      <c r="J826" s="262"/>
      <c r="K826" s="262"/>
      <c r="L826" s="267"/>
      <c r="M826" s="268"/>
      <c r="N826" s="269"/>
      <c r="O826" s="269"/>
      <c r="P826" s="269"/>
      <c r="Q826" s="269"/>
      <c r="R826" s="269"/>
      <c r="S826" s="269"/>
      <c r="T826" s="270"/>
      <c r="AT826" s="271" t="s">
        <v>178</v>
      </c>
      <c r="AU826" s="271" t="s">
        <v>80</v>
      </c>
      <c r="AV826" s="13" t="s">
        <v>80</v>
      </c>
      <c r="AW826" s="13" t="s">
        <v>35</v>
      </c>
      <c r="AX826" s="13" t="s">
        <v>71</v>
      </c>
      <c r="AY826" s="271" t="s">
        <v>158</v>
      </c>
    </row>
    <row r="827" spans="2:51" s="13" customFormat="1" ht="13.5">
      <c r="B827" s="261"/>
      <c r="C827" s="262"/>
      <c r="D827" s="248" t="s">
        <v>178</v>
      </c>
      <c r="E827" s="263" t="s">
        <v>21</v>
      </c>
      <c r="F827" s="264" t="s">
        <v>756</v>
      </c>
      <c r="G827" s="262"/>
      <c r="H827" s="265">
        <v>-0.7</v>
      </c>
      <c r="I827" s="266"/>
      <c r="J827" s="262"/>
      <c r="K827" s="262"/>
      <c r="L827" s="267"/>
      <c r="M827" s="268"/>
      <c r="N827" s="269"/>
      <c r="O827" s="269"/>
      <c r="P827" s="269"/>
      <c r="Q827" s="269"/>
      <c r="R827" s="269"/>
      <c r="S827" s="269"/>
      <c r="T827" s="270"/>
      <c r="AT827" s="271" t="s">
        <v>178</v>
      </c>
      <c r="AU827" s="271" t="s">
        <v>80</v>
      </c>
      <c r="AV827" s="13" t="s">
        <v>80</v>
      </c>
      <c r="AW827" s="13" t="s">
        <v>35</v>
      </c>
      <c r="AX827" s="13" t="s">
        <v>71</v>
      </c>
      <c r="AY827" s="271" t="s">
        <v>158</v>
      </c>
    </row>
    <row r="828" spans="2:51" s="12" customFormat="1" ht="13.5">
      <c r="B828" s="251"/>
      <c r="C828" s="252"/>
      <c r="D828" s="248" t="s">
        <v>178</v>
      </c>
      <c r="E828" s="253" t="s">
        <v>21</v>
      </c>
      <c r="F828" s="254" t="s">
        <v>283</v>
      </c>
      <c r="G828" s="252"/>
      <c r="H828" s="253" t="s">
        <v>21</v>
      </c>
      <c r="I828" s="255"/>
      <c r="J828" s="252"/>
      <c r="K828" s="252"/>
      <c r="L828" s="256"/>
      <c r="M828" s="257"/>
      <c r="N828" s="258"/>
      <c r="O828" s="258"/>
      <c r="P828" s="258"/>
      <c r="Q828" s="258"/>
      <c r="R828" s="258"/>
      <c r="S828" s="258"/>
      <c r="T828" s="259"/>
      <c r="AT828" s="260" t="s">
        <v>178</v>
      </c>
      <c r="AU828" s="260" t="s">
        <v>80</v>
      </c>
      <c r="AV828" s="12" t="s">
        <v>78</v>
      </c>
      <c r="AW828" s="12" t="s">
        <v>35</v>
      </c>
      <c r="AX828" s="12" t="s">
        <v>71</v>
      </c>
      <c r="AY828" s="260" t="s">
        <v>158</v>
      </c>
    </row>
    <row r="829" spans="2:51" s="13" customFormat="1" ht="13.5">
      <c r="B829" s="261"/>
      <c r="C829" s="262"/>
      <c r="D829" s="248" t="s">
        <v>178</v>
      </c>
      <c r="E829" s="263" t="s">
        <v>21</v>
      </c>
      <c r="F829" s="264" t="s">
        <v>841</v>
      </c>
      <c r="G829" s="262"/>
      <c r="H829" s="265">
        <v>14.15</v>
      </c>
      <c r="I829" s="266"/>
      <c r="J829" s="262"/>
      <c r="K829" s="262"/>
      <c r="L829" s="267"/>
      <c r="M829" s="268"/>
      <c r="N829" s="269"/>
      <c r="O829" s="269"/>
      <c r="P829" s="269"/>
      <c r="Q829" s="269"/>
      <c r="R829" s="269"/>
      <c r="S829" s="269"/>
      <c r="T829" s="270"/>
      <c r="AT829" s="271" t="s">
        <v>178</v>
      </c>
      <c r="AU829" s="271" t="s">
        <v>80</v>
      </c>
      <c r="AV829" s="13" t="s">
        <v>80</v>
      </c>
      <c r="AW829" s="13" t="s">
        <v>35</v>
      </c>
      <c r="AX829" s="13" t="s">
        <v>71</v>
      </c>
      <c r="AY829" s="271" t="s">
        <v>158</v>
      </c>
    </row>
    <row r="830" spans="2:51" s="13" customFormat="1" ht="13.5">
      <c r="B830" s="261"/>
      <c r="C830" s="262"/>
      <c r="D830" s="248" t="s">
        <v>178</v>
      </c>
      <c r="E830" s="263" t="s">
        <v>21</v>
      </c>
      <c r="F830" s="264" t="s">
        <v>842</v>
      </c>
      <c r="G830" s="262"/>
      <c r="H830" s="265">
        <v>-3.6</v>
      </c>
      <c r="I830" s="266"/>
      <c r="J830" s="262"/>
      <c r="K830" s="262"/>
      <c r="L830" s="267"/>
      <c r="M830" s="268"/>
      <c r="N830" s="269"/>
      <c r="O830" s="269"/>
      <c r="P830" s="269"/>
      <c r="Q830" s="269"/>
      <c r="R830" s="269"/>
      <c r="S830" s="269"/>
      <c r="T830" s="270"/>
      <c r="AT830" s="271" t="s">
        <v>178</v>
      </c>
      <c r="AU830" s="271" t="s">
        <v>80</v>
      </c>
      <c r="AV830" s="13" t="s">
        <v>80</v>
      </c>
      <c r="AW830" s="13" t="s">
        <v>35</v>
      </c>
      <c r="AX830" s="13" t="s">
        <v>71</v>
      </c>
      <c r="AY830" s="271" t="s">
        <v>158</v>
      </c>
    </row>
    <row r="831" spans="2:51" s="12" customFormat="1" ht="13.5">
      <c r="B831" s="251"/>
      <c r="C831" s="252"/>
      <c r="D831" s="248" t="s">
        <v>178</v>
      </c>
      <c r="E831" s="253" t="s">
        <v>21</v>
      </c>
      <c r="F831" s="254" t="s">
        <v>286</v>
      </c>
      <c r="G831" s="252"/>
      <c r="H831" s="253" t="s">
        <v>21</v>
      </c>
      <c r="I831" s="255"/>
      <c r="J831" s="252"/>
      <c r="K831" s="252"/>
      <c r="L831" s="256"/>
      <c r="M831" s="257"/>
      <c r="N831" s="258"/>
      <c r="O831" s="258"/>
      <c r="P831" s="258"/>
      <c r="Q831" s="258"/>
      <c r="R831" s="258"/>
      <c r="S831" s="258"/>
      <c r="T831" s="259"/>
      <c r="AT831" s="260" t="s">
        <v>178</v>
      </c>
      <c r="AU831" s="260" t="s">
        <v>80</v>
      </c>
      <c r="AV831" s="12" t="s">
        <v>78</v>
      </c>
      <c r="AW831" s="12" t="s">
        <v>35</v>
      </c>
      <c r="AX831" s="12" t="s">
        <v>71</v>
      </c>
      <c r="AY831" s="260" t="s">
        <v>158</v>
      </c>
    </row>
    <row r="832" spans="2:51" s="13" customFormat="1" ht="13.5">
      <c r="B832" s="261"/>
      <c r="C832" s="262"/>
      <c r="D832" s="248" t="s">
        <v>178</v>
      </c>
      <c r="E832" s="263" t="s">
        <v>21</v>
      </c>
      <c r="F832" s="264" t="s">
        <v>843</v>
      </c>
      <c r="G832" s="262"/>
      <c r="H832" s="265">
        <v>4.65</v>
      </c>
      <c r="I832" s="266"/>
      <c r="J832" s="262"/>
      <c r="K832" s="262"/>
      <c r="L832" s="267"/>
      <c r="M832" s="268"/>
      <c r="N832" s="269"/>
      <c r="O832" s="269"/>
      <c r="P832" s="269"/>
      <c r="Q832" s="269"/>
      <c r="R832" s="269"/>
      <c r="S832" s="269"/>
      <c r="T832" s="270"/>
      <c r="AT832" s="271" t="s">
        <v>178</v>
      </c>
      <c r="AU832" s="271" t="s">
        <v>80</v>
      </c>
      <c r="AV832" s="13" t="s">
        <v>80</v>
      </c>
      <c r="AW832" s="13" t="s">
        <v>35</v>
      </c>
      <c r="AX832" s="13" t="s">
        <v>71</v>
      </c>
      <c r="AY832" s="271" t="s">
        <v>158</v>
      </c>
    </row>
    <row r="833" spans="2:51" s="13" customFormat="1" ht="13.5">
      <c r="B833" s="261"/>
      <c r="C833" s="262"/>
      <c r="D833" s="248" t="s">
        <v>178</v>
      </c>
      <c r="E833" s="263" t="s">
        <v>21</v>
      </c>
      <c r="F833" s="264" t="s">
        <v>758</v>
      </c>
      <c r="G833" s="262"/>
      <c r="H833" s="265">
        <v>-0.6</v>
      </c>
      <c r="I833" s="266"/>
      <c r="J833" s="262"/>
      <c r="K833" s="262"/>
      <c r="L833" s="267"/>
      <c r="M833" s="268"/>
      <c r="N833" s="269"/>
      <c r="O833" s="269"/>
      <c r="P833" s="269"/>
      <c r="Q833" s="269"/>
      <c r="R833" s="269"/>
      <c r="S833" s="269"/>
      <c r="T833" s="270"/>
      <c r="AT833" s="271" t="s">
        <v>178</v>
      </c>
      <c r="AU833" s="271" t="s">
        <v>80</v>
      </c>
      <c r="AV833" s="13" t="s">
        <v>80</v>
      </c>
      <c r="AW833" s="13" t="s">
        <v>35</v>
      </c>
      <c r="AX833" s="13" t="s">
        <v>71</v>
      </c>
      <c r="AY833" s="271" t="s">
        <v>158</v>
      </c>
    </row>
    <row r="834" spans="2:51" s="12" customFormat="1" ht="13.5">
      <c r="B834" s="251"/>
      <c r="C834" s="252"/>
      <c r="D834" s="248" t="s">
        <v>178</v>
      </c>
      <c r="E834" s="253" t="s">
        <v>21</v>
      </c>
      <c r="F834" s="254" t="s">
        <v>293</v>
      </c>
      <c r="G834" s="252"/>
      <c r="H834" s="253" t="s">
        <v>21</v>
      </c>
      <c r="I834" s="255"/>
      <c r="J834" s="252"/>
      <c r="K834" s="252"/>
      <c r="L834" s="256"/>
      <c r="M834" s="257"/>
      <c r="N834" s="258"/>
      <c r="O834" s="258"/>
      <c r="P834" s="258"/>
      <c r="Q834" s="258"/>
      <c r="R834" s="258"/>
      <c r="S834" s="258"/>
      <c r="T834" s="259"/>
      <c r="AT834" s="260" t="s">
        <v>178</v>
      </c>
      <c r="AU834" s="260" t="s">
        <v>80</v>
      </c>
      <c r="AV834" s="12" t="s">
        <v>78</v>
      </c>
      <c r="AW834" s="12" t="s">
        <v>35</v>
      </c>
      <c r="AX834" s="12" t="s">
        <v>71</v>
      </c>
      <c r="AY834" s="260" t="s">
        <v>158</v>
      </c>
    </row>
    <row r="835" spans="2:51" s="13" customFormat="1" ht="13.5">
      <c r="B835" s="261"/>
      <c r="C835" s="262"/>
      <c r="D835" s="248" t="s">
        <v>178</v>
      </c>
      <c r="E835" s="263" t="s">
        <v>21</v>
      </c>
      <c r="F835" s="264" t="s">
        <v>844</v>
      </c>
      <c r="G835" s="262"/>
      <c r="H835" s="265">
        <v>14.43</v>
      </c>
      <c r="I835" s="266"/>
      <c r="J835" s="262"/>
      <c r="K835" s="262"/>
      <c r="L835" s="267"/>
      <c r="M835" s="268"/>
      <c r="N835" s="269"/>
      <c r="O835" s="269"/>
      <c r="P835" s="269"/>
      <c r="Q835" s="269"/>
      <c r="R835" s="269"/>
      <c r="S835" s="269"/>
      <c r="T835" s="270"/>
      <c r="AT835" s="271" t="s">
        <v>178</v>
      </c>
      <c r="AU835" s="271" t="s">
        <v>80</v>
      </c>
      <c r="AV835" s="13" t="s">
        <v>80</v>
      </c>
      <c r="AW835" s="13" t="s">
        <v>35</v>
      </c>
      <c r="AX835" s="13" t="s">
        <v>71</v>
      </c>
      <c r="AY835" s="271" t="s">
        <v>158</v>
      </c>
    </row>
    <row r="836" spans="2:51" s="13" customFormat="1" ht="13.5">
      <c r="B836" s="261"/>
      <c r="C836" s="262"/>
      <c r="D836" s="248" t="s">
        <v>178</v>
      </c>
      <c r="E836" s="263" t="s">
        <v>21</v>
      </c>
      <c r="F836" s="264" t="s">
        <v>845</v>
      </c>
      <c r="G836" s="262"/>
      <c r="H836" s="265">
        <v>-1.4</v>
      </c>
      <c r="I836" s="266"/>
      <c r="J836" s="262"/>
      <c r="K836" s="262"/>
      <c r="L836" s="267"/>
      <c r="M836" s="268"/>
      <c r="N836" s="269"/>
      <c r="O836" s="269"/>
      <c r="P836" s="269"/>
      <c r="Q836" s="269"/>
      <c r="R836" s="269"/>
      <c r="S836" s="269"/>
      <c r="T836" s="270"/>
      <c r="AT836" s="271" t="s">
        <v>178</v>
      </c>
      <c r="AU836" s="271" t="s">
        <v>80</v>
      </c>
      <c r="AV836" s="13" t="s">
        <v>80</v>
      </c>
      <c r="AW836" s="13" t="s">
        <v>35</v>
      </c>
      <c r="AX836" s="13" t="s">
        <v>71</v>
      </c>
      <c r="AY836" s="271" t="s">
        <v>158</v>
      </c>
    </row>
    <row r="837" spans="2:51" s="12" customFormat="1" ht="13.5">
      <c r="B837" s="251"/>
      <c r="C837" s="252"/>
      <c r="D837" s="248" t="s">
        <v>178</v>
      </c>
      <c r="E837" s="253" t="s">
        <v>21</v>
      </c>
      <c r="F837" s="254" t="s">
        <v>186</v>
      </c>
      <c r="G837" s="252"/>
      <c r="H837" s="253" t="s">
        <v>21</v>
      </c>
      <c r="I837" s="255"/>
      <c r="J837" s="252"/>
      <c r="K837" s="252"/>
      <c r="L837" s="256"/>
      <c r="M837" s="257"/>
      <c r="N837" s="258"/>
      <c r="O837" s="258"/>
      <c r="P837" s="258"/>
      <c r="Q837" s="258"/>
      <c r="R837" s="258"/>
      <c r="S837" s="258"/>
      <c r="T837" s="259"/>
      <c r="AT837" s="260" t="s">
        <v>178</v>
      </c>
      <c r="AU837" s="260" t="s">
        <v>80</v>
      </c>
      <c r="AV837" s="12" t="s">
        <v>78</v>
      </c>
      <c r="AW837" s="12" t="s">
        <v>35</v>
      </c>
      <c r="AX837" s="12" t="s">
        <v>71</v>
      </c>
      <c r="AY837" s="260" t="s">
        <v>158</v>
      </c>
    </row>
    <row r="838" spans="2:51" s="13" customFormat="1" ht="13.5">
      <c r="B838" s="261"/>
      <c r="C838" s="262"/>
      <c r="D838" s="248" t="s">
        <v>178</v>
      </c>
      <c r="E838" s="263" t="s">
        <v>21</v>
      </c>
      <c r="F838" s="264" t="s">
        <v>846</v>
      </c>
      <c r="G838" s="262"/>
      <c r="H838" s="265">
        <v>19.03</v>
      </c>
      <c r="I838" s="266"/>
      <c r="J838" s="262"/>
      <c r="K838" s="262"/>
      <c r="L838" s="267"/>
      <c r="M838" s="268"/>
      <c r="N838" s="269"/>
      <c r="O838" s="269"/>
      <c r="P838" s="269"/>
      <c r="Q838" s="269"/>
      <c r="R838" s="269"/>
      <c r="S838" s="269"/>
      <c r="T838" s="270"/>
      <c r="AT838" s="271" t="s">
        <v>178</v>
      </c>
      <c r="AU838" s="271" t="s">
        <v>80</v>
      </c>
      <c r="AV838" s="13" t="s">
        <v>80</v>
      </c>
      <c r="AW838" s="13" t="s">
        <v>35</v>
      </c>
      <c r="AX838" s="13" t="s">
        <v>71</v>
      </c>
      <c r="AY838" s="271" t="s">
        <v>158</v>
      </c>
    </row>
    <row r="839" spans="2:51" s="13" customFormat="1" ht="13.5">
      <c r="B839" s="261"/>
      <c r="C839" s="262"/>
      <c r="D839" s="248" t="s">
        <v>178</v>
      </c>
      <c r="E839" s="263" t="s">
        <v>21</v>
      </c>
      <c r="F839" s="264" t="s">
        <v>847</v>
      </c>
      <c r="G839" s="262"/>
      <c r="H839" s="265">
        <v>-1.7</v>
      </c>
      <c r="I839" s="266"/>
      <c r="J839" s="262"/>
      <c r="K839" s="262"/>
      <c r="L839" s="267"/>
      <c r="M839" s="268"/>
      <c r="N839" s="269"/>
      <c r="O839" s="269"/>
      <c r="P839" s="269"/>
      <c r="Q839" s="269"/>
      <c r="R839" s="269"/>
      <c r="S839" s="269"/>
      <c r="T839" s="270"/>
      <c r="AT839" s="271" t="s">
        <v>178</v>
      </c>
      <c r="AU839" s="271" t="s">
        <v>80</v>
      </c>
      <c r="AV839" s="13" t="s">
        <v>80</v>
      </c>
      <c r="AW839" s="13" t="s">
        <v>35</v>
      </c>
      <c r="AX839" s="13" t="s">
        <v>71</v>
      </c>
      <c r="AY839" s="271" t="s">
        <v>158</v>
      </c>
    </row>
    <row r="840" spans="2:51" s="12" customFormat="1" ht="13.5">
      <c r="B840" s="251"/>
      <c r="C840" s="252"/>
      <c r="D840" s="248" t="s">
        <v>178</v>
      </c>
      <c r="E840" s="253" t="s">
        <v>21</v>
      </c>
      <c r="F840" s="254" t="s">
        <v>245</v>
      </c>
      <c r="G840" s="252"/>
      <c r="H840" s="253" t="s">
        <v>21</v>
      </c>
      <c r="I840" s="255"/>
      <c r="J840" s="252"/>
      <c r="K840" s="252"/>
      <c r="L840" s="256"/>
      <c r="M840" s="257"/>
      <c r="N840" s="258"/>
      <c r="O840" s="258"/>
      <c r="P840" s="258"/>
      <c r="Q840" s="258"/>
      <c r="R840" s="258"/>
      <c r="S840" s="258"/>
      <c r="T840" s="259"/>
      <c r="AT840" s="260" t="s">
        <v>178</v>
      </c>
      <c r="AU840" s="260" t="s">
        <v>80</v>
      </c>
      <c r="AV840" s="12" t="s">
        <v>78</v>
      </c>
      <c r="AW840" s="12" t="s">
        <v>35</v>
      </c>
      <c r="AX840" s="12" t="s">
        <v>71</v>
      </c>
      <c r="AY840" s="260" t="s">
        <v>158</v>
      </c>
    </row>
    <row r="841" spans="2:51" s="13" customFormat="1" ht="13.5">
      <c r="B841" s="261"/>
      <c r="C841" s="262"/>
      <c r="D841" s="248" t="s">
        <v>178</v>
      </c>
      <c r="E841" s="263" t="s">
        <v>21</v>
      </c>
      <c r="F841" s="264" t="s">
        <v>831</v>
      </c>
      <c r="G841" s="262"/>
      <c r="H841" s="265">
        <v>19.1</v>
      </c>
      <c r="I841" s="266"/>
      <c r="J841" s="262"/>
      <c r="K841" s="262"/>
      <c r="L841" s="267"/>
      <c r="M841" s="268"/>
      <c r="N841" s="269"/>
      <c r="O841" s="269"/>
      <c r="P841" s="269"/>
      <c r="Q841" s="269"/>
      <c r="R841" s="269"/>
      <c r="S841" s="269"/>
      <c r="T841" s="270"/>
      <c r="AT841" s="271" t="s">
        <v>178</v>
      </c>
      <c r="AU841" s="271" t="s">
        <v>80</v>
      </c>
      <c r="AV841" s="13" t="s">
        <v>80</v>
      </c>
      <c r="AW841" s="13" t="s">
        <v>35</v>
      </c>
      <c r="AX841" s="13" t="s">
        <v>71</v>
      </c>
      <c r="AY841" s="271" t="s">
        <v>158</v>
      </c>
    </row>
    <row r="842" spans="2:51" s="13" customFormat="1" ht="13.5">
      <c r="B842" s="261"/>
      <c r="C842" s="262"/>
      <c r="D842" s="248" t="s">
        <v>178</v>
      </c>
      <c r="E842" s="263" t="s">
        <v>21</v>
      </c>
      <c r="F842" s="264" t="s">
        <v>750</v>
      </c>
      <c r="G842" s="262"/>
      <c r="H842" s="265">
        <v>-0.9</v>
      </c>
      <c r="I842" s="266"/>
      <c r="J842" s="262"/>
      <c r="K842" s="262"/>
      <c r="L842" s="267"/>
      <c r="M842" s="268"/>
      <c r="N842" s="269"/>
      <c r="O842" s="269"/>
      <c r="P842" s="269"/>
      <c r="Q842" s="269"/>
      <c r="R842" s="269"/>
      <c r="S842" s="269"/>
      <c r="T842" s="270"/>
      <c r="AT842" s="271" t="s">
        <v>178</v>
      </c>
      <c r="AU842" s="271" t="s">
        <v>80</v>
      </c>
      <c r="AV842" s="13" t="s">
        <v>80</v>
      </c>
      <c r="AW842" s="13" t="s">
        <v>35</v>
      </c>
      <c r="AX842" s="13" t="s">
        <v>71</v>
      </c>
      <c r="AY842" s="271" t="s">
        <v>158</v>
      </c>
    </row>
    <row r="843" spans="2:51" s="12" customFormat="1" ht="13.5">
      <c r="B843" s="251"/>
      <c r="C843" s="252"/>
      <c r="D843" s="248" t="s">
        <v>178</v>
      </c>
      <c r="E843" s="253" t="s">
        <v>21</v>
      </c>
      <c r="F843" s="254" t="s">
        <v>248</v>
      </c>
      <c r="G843" s="252"/>
      <c r="H843" s="253" t="s">
        <v>21</v>
      </c>
      <c r="I843" s="255"/>
      <c r="J843" s="252"/>
      <c r="K843" s="252"/>
      <c r="L843" s="256"/>
      <c r="M843" s="257"/>
      <c r="N843" s="258"/>
      <c r="O843" s="258"/>
      <c r="P843" s="258"/>
      <c r="Q843" s="258"/>
      <c r="R843" s="258"/>
      <c r="S843" s="258"/>
      <c r="T843" s="259"/>
      <c r="AT843" s="260" t="s">
        <v>178</v>
      </c>
      <c r="AU843" s="260" t="s">
        <v>80</v>
      </c>
      <c r="AV843" s="12" t="s">
        <v>78</v>
      </c>
      <c r="AW843" s="12" t="s">
        <v>35</v>
      </c>
      <c r="AX843" s="12" t="s">
        <v>71</v>
      </c>
      <c r="AY843" s="260" t="s">
        <v>158</v>
      </c>
    </row>
    <row r="844" spans="2:51" s="13" customFormat="1" ht="13.5">
      <c r="B844" s="261"/>
      <c r="C844" s="262"/>
      <c r="D844" s="248" t="s">
        <v>178</v>
      </c>
      <c r="E844" s="263" t="s">
        <v>21</v>
      </c>
      <c r="F844" s="264" t="s">
        <v>831</v>
      </c>
      <c r="G844" s="262"/>
      <c r="H844" s="265">
        <v>19.1</v>
      </c>
      <c r="I844" s="266"/>
      <c r="J844" s="262"/>
      <c r="K844" s="262"/>
      <c r="L844" s="267"/>
      <c r="M844" s="268"/>
      <c r="N844" s="269"/>
      <c r="O844" s="269"/>
      <c r="P844" s="269"/>
      <c r="Q844" s="269"/>
      <c r="R844" s="269"/>
      <c r="S844" s="269"/>
      <c r="T844" s="270"/>
      <c r="AT844" s="271" t="s">
        <v>178</v>
      </c>
      <c r="AU844" s="271" t="s">
        <v>80</v>
      </c>
      <c r="AV844" s="13" t="s">
        <v>80</v>
      </c>
      <c r="AW844" s="13" t="s">
        <v>35</v>
      </c>
      <c r="AX844" s="13" t="s">
        <v>71</v>
      </c>
      <c r="AY844" s="271" t="s">
        <v>158</v>
      </c>
    </row>
    <row r="845" spans="2:51" s="13" customFormat="1" ht="13.5">
      <c r="B845" s="261"/>
      <c r="C845" s="262"/>
      <c r="D845" s="248" t="s">
        <v>178</v>
      </c>
      <c r="E845" s="263" t="s">
        <v>21</v>
      </c>
      <c r="F845" s="264" t="s">
        <v>750</v>
      </c>
      <c r="G845" s="262"/>
      <c r="H845" s="265">
        <v>-0.9</v>
      </c>
      <c r="I845" s="266"/>
      <c r="J845" s="262"/>
      <c r="K845" s="262"/>
      <c r="L845" s="267"/>
      <c r="M845" s="268"/>
      <c r="N845" s="269"/>
      <c r="O845" s="269"/>
      <c r="P845" s="269"/>
      <c r="Q845" s="269"/>
      <c r="R845" s="269"/>
      <c r="S845" s="269"/>
      <c r="T845" s="270"/>
      <c r="AT845" s="271" t="s">
        <v>178</v>
      </c>
      <c r="AU845" s="271" t="s">
        <v>80</v>
      </c>
      <c r="AV845" s="13" t="s">
        <v>80</v>
      </c>
      <c r="AW845" s="13" t="s">
        <v>35</v>
      </c>
      <c r="AX845" s="13" t="s">
        <v>71</v>
      </c>
      <c r="AY845" s="271" t="s">
        <v>158</v>
      </c>
    </row>
    <row r="846" spans="2:51" s="12" customFormat="1" ht="13.5">
      <c r="B846" s="251"/>
      <c r="C846" s="252"/>
      <c r="D846" s="248" t="s">
        <v>178</v>
      </c>
      <c r="E846" s="253" t="s">
        <v>21</v>
      </c>
      <c r="F846" s="254" t="s">
        <v>249</v>
      </c>
      <c r="G846" s="252"/>
      <c r="H846" s="253" t="s">
        <v>21</v>
      </c>
      <c r="I846" s="255"/>
      <c r="J846" s="252"/>
      <c r="K846" s="252"/>
      <c r="L846" s="256"/>
      <c r="M846" s="257"/>
      <c r="N846" s="258"/>
      <c r="O846" s="258"/>
      <c r="P846" s="258"/>
      <c r="Q846" s="258"/>
      <c r="R846" s="258"/>
      <c r="S846" s="258"/>
      <c r="T846" s="259"/>
      <c r="AT846" s="260" t="s">
        <v>178</v>
      </c>
      <c r="AU846" s="260" t="s">
        <v>80</v>
      </c>
      <c r="AV846" s="12" t="s">
        <v>78</v>
      </c>
      <c r="AW846" s="12" t="s">
        <v>35</v>
      </c>
      <c r="AX846" s="12" t="s">
        <v>71</v>
      </c>
      <c r="AY846" s="260" t="s">
        <v>158</v>
      </c>
    </row>
    <row r="847" spans="2:51" s="13" customFormat="1" ht="13.5">
      <c r="B847" s="261"/>
      <c r="C847" s="262"/>
      <c r="D847" s="248" t="s">
        <v>178</v>
      </c>
      <c r="E847" s="263" t="s">
        <v>21</v>
      </c>
      <c r="F847" s="264" t="s">
        <v>831</v>
      </c>
      <c r="G847" s="262"/>
      <c r="H847" s="265">
        <v>19.1</v>
      </c>
      <c r="I847" s="266"/>
      <c r="J847" s="262"/>
      <c r="K847" s="262"/>
      <c r="L847" s="267"/>
      <c r="M847" s="268"/>
      <c r="N847" s="269"/>
      <c r="O847" s="269"/>
      <c r="P847" s="269"/>
      <c r="Q847" s="269"/>
      <c r="R847" s="269"/>
      <c r="S847" s="269"/>
      <c r="T847" s="270"/>
      <c r="AT847" s="271" t="s">
        <v>178</v>
      </c>
      <c r="AU847" s="271" t="s">
        <v>80</v>
      </c>
      <c r="AV847" s="13" t="s">
        <v>80</v>
      </c>
      <c r="AW847" s="13" t="s">
        <v>35</v>
      </c>
      <c r="AX847" s="13" t="s">
        <v>71</v>
      </c>
      <c r="AY847" s="271" t="s">
        <v>158</v>
      </c>
    </row>
    <row r="848" spans="2:51" s="13" customFormat="1" ht="13.5">
      <c r="B848" s="261"/>
      <c r="C848" s="262"/>
      <c r="D848" s="248" t="s">
        <v>178</v>
      </c>
      <c r="E848" s="263" t="s">
        <v>21</v>
      </c>
      <c r="F848" s="264" t="s">
        <v>750</v>
      </c>
      <c r="G848" s="262"/>
      <c r="H848" s="265">
        <v>-0.9</v>
      </c>
      <c r="I848" s="266"/>
      <c r="J848" s="262"/>
      <c r="K848" s="262"/>
      <c r="L848" s="267"/>
      <c r="M848" s="268"/>
      <c r="N848" s="269"/>
      <c r="O848" s="269"/>
      <c r="P848" s="269"/>
      <c r="Q848" s="269"/>
      <c r="R848" s="269"/>
      <c r="S848" s="269"/>
      <c r="T848" s="270"/>
      <c r="AT848" s="271" t="s">
        <v>178</v>
      </c>
      <c r="AU848" s="271" t="s">
        <v>80</v>
      </c>
      <c r="AV848" s="13" t="s">
        <v>80</v>
      </c>
      <c r="AW848" s="13" t="s">
        <v>35</v>
      </c>
      <c r="AX848" s="13" t="s">
        <v>71</v>
      </c>
      <c r="AY848" s="271" t="s">
        <v>158</v>
      </c>
    </row>
    <row r="849" spans="2:51" s="12" customFormat="1" ht="13.5">
      <c r="B849" s="251"/>
      <c r="C849" s="252"/>
      <c r="D849" s="248" t="s">
        <v>178</v>
      </c>
      <c r="E849" s="253" t="s">
        <v>21</v>
      </c>
      <c r="F849" s="254" t="s">
        <v>297</v>
      </c>
      <c r="G849" s="252"/>
      <c r="H849" s="253" t="s">
        <v>21</v>
      </c>
      <c r="I849" s="255"/>
      <c r="J849" s="252"/>
      <c r="K849" s="252"/>
      <c r="L849" s="256"/>
      <c r="M849" s="257"/>
      <c r="N849" s="258"/>
      <c r="O849" s="258"/>
      <c r="P849" s="258"/>
      <c r="Q849" s="258"/>
      <c r="R849" s="258"/>
      <c r="S849" s="258"/>
      <c r="T849" s="259"/>
      <c r="AT849" s="260" t="s">
        <v>178</v>
      </c>
      <c r="AU849" s="260" t="s">
        <v>80</v>
      </c>
      <c r="AV849" s="12" t="s">
        <v>78</v>
      </c>
      <c r="AW849" s="12" t="s">
        <v>35</v>
      </c>
      <c r="AX849" s="12" t="s">
        <v>71</v>
      </c>
      <c r="AY849" s="260" t="s">
        <v>158</v>
      </c>
    </row>
    <row r="850" spans="2:51" s="13" customFormat="1" ht="13.5">
      <c r="B850" s="261"/>
      <c r="C850" s="262"/>
      <c r="D850" s="248" t="s">
        <v>178</v>
      </c>
      <c r="E850" s="263" t="s">
        <v>21</v>
      </c>
      <c r="F850" s="264" t="s">
        <v>831</v>
      </c>
      <c r="G850" s="262"/>
      <c r="H850" s="265">
        <v>19.1</v>
      </c>
      <c r="I850" s="266"/>
      <c r="J850" s="262"/>
      <c r="K850" s="262"/>
      <c r="L850" s="267"/>
      <c r="M850" s="268"/>
      <c r="N850" s="269"/>
      <c r="O850" s="269"/>
      <c r="P850" s="269"/>
      <c r="Q850" s="269"/>
      <c r="R850" s="269"/>
      <c r="S850" s="269"/>
      <c r="T850" s="270"/>
      <c r="AT850" s="271" t="s">
        <v>178</v>
      </c>
      <c r="AU850" s="271" t="s">
        <v>80</v>
      </c>
      <c r="AV850" s="13" t="s">
        <v>80</v>
      </c>
      <c r="AW850" s="13" t="s">
        <v>35</v>
      </c>
      <c r="AX850" s="13" t="s">
        <v>71</v>
      </c>
      <c r="AY850" s="271" t="s">
        <v>158</v>
      </c>
    </row>
    <row r="851" spans="2:51" s="13" customFormat="1" ht="13.5">
      <c r="B851" s="261"/>
      <c r="C851" s="262"/>
      <c r="D851" s="248" t="s">
        <v>178</v>
      </c>
      <c r="E851" s="263" t="s">
        <v>21</v>
      </c>
      <c r="F851" s="264" t="s">
        <v>750</v>
      </c>
      <c r="G851" s="262"/>
      <c r="H851" s="265">
        <v>-0.9</v>
      </c>
      <c r="I851" s="266"/>
      <c r="J851" s="262"/>
      <c r="K851" s="262"/>
      <c r="L851" s="267"/>
      <c r="M851" s="268"/>
      <c r="N851" s="269"/>
      <c r="O851" s="269"/>
      <c r="P851" s="269"/>
      <c r="Q851" s="269"/>
      <c r="R851" s="269"/>
      <c r="S851" s="269"/>
      <c r="T851" s="270"/>
      <c r="AT851" s="271" t="s">
        <v>178</v>
      </c>
      <c r="AU851" s="271" t="s">
        <v>80</v>
      </c>
      <c r="AV851" s="13" t="s">
        <v>80</v>
      </c>
      <c r="AW851" s="13" t="s">
        <v>35</v>
      </c>
      <c r="AX851" s="13" t="s">
        <v>71</v>
      </c>
      <c r="AY851" s="271" t="s">
        <v>158</v>
      </c>
    </row>
    <row r="852" spans="2:51" s="12" customFormat="1" ht="13.5">
      <c r="B852" s="251"/>
      <c r="C852" s="252"/>
      <c r="D852" s="248" t="s">
        <v>178</v>
      </c>
      <c r="E852" s="253" t="s">
        <v>21</v>
      </c>
      <c r="F852" s="254" t="s">
        <v>252</v>
      </c>
      <c r="G852" s="252"/>
      <c r="H852" s="253" t="s">
        <v>21</v>
      </c>
      <c r="I852" s="255"/>
      <c r="J852" s="252"/>
      <c r="K852" s="252"/>
      <c r="L852" s="256"/>
      <c r="M852" s="257"/>
      <c r="N852" s="258"/>
      <c r="O852" s="258"/>
      <c r="P852" s="258"/>
      <c r="Q852" s="258"/>
      <c r="R852" s="258"/>
      <c r="S852" s="258"/>
      <c r="T852" s="259"/>
      <c r="AT852" s="260" t="s">
        <v>178</v>
      </c>
      <c r="AU852" s="260" t="s">
        <v>80</v>
      </c>
      <c r="AV852" s="12" t="s">
        <v>78</v>
      </c>
      <c r="AW852" s="12" t="s">
        <v>35</v>
      </c>
      <c r="AX852" s="12" t="s">
        <v>71</v>
      </c>
      <c r="AY852" s="260" t="s">
        <v>158</v>
      </c>
    </row>
    <row r="853" spans="2:51" s="13" customFormat="1" ht="13.5">
      <c r="B853" s="261"/>
      <c r="C853" s="262"/>
      <c r="D853" s="248" t="s">
        <v>178</v>
      </c>
      <c r="E853" s="263" t="s">
        <v>21</v>
      </c>
      <c r="F853" s="264" t="s">
        <v>831</v>
      </c>
      <c r="G853" s="262"/>
      <c r="H853" s="265">
        <v>19.1</v>
      </c>
      <c r="I853" s="266"/>
      <c r="J853" s="262"/>
      <c r="K853" s="262"/>
      <c r="L853" s="267"/>
      <c r="M853" s="268"/>
      <c r="N853" s="269"/>
      <c r="O853" s="269"/>
      <c r="P853" s="269"/>
      <c r="Q853" s="269"/>
      <c r="R853" s="269"/>
      <c r="S853" s="269"/>
      <c r="T853" s="270"/>
      <c r="AT853" s="271" t="s">
        <v>178</v>
      </c>
      <c r="AU853" s="271" t="s">
        <v>80</v>
      </c>
      <c r="AV853" s="13" t="s">
        <v>80</v>
      </c>
      <c r="AW853" s="13" t="s">
        <v>35</v>
      </c>
      <c r="AX853" s="13" t="s">
        <v>71</v>
      </c>
      <c r="AY853" s="271" t="s">
        <v>158</v>
      </c>
    </row>
    <row r="854" spans="2:51" s="13" customFormat="1" ht="13.5">
      <c r="B854" s="261"/>
      <c r="C854" s="262"/>
      <c r="D854" s="248" t="s">
        <v>178</v>
      </c>
      <c r="E854" s="263" t="s">
        <v>21</v>
      </c>
      <c r="F854" s="264" t="s">
        <v>750</v>
      </c>
      <c r="G854" s="262"/>
      <c r="H854" s="265">
        <v>-0.9</v>
      </c>
      <c r="I854" s="266"/>
      <c r="J854" s="262"/>
      <c r="K854" s="262"/>
      <c r="L854" s="267"/>
      <c r="M854" s="268"/>
      <c r="N854" s="269"/>
      <c r="O854" s="269"/>
      <c r="P854" s="269"/>
      <c r="Q854" s="269"/>
      <c r="R854" s="269"/>
      <c r="S854" s="269"/>
      <c r="T854" s="270"/>
      <c r="AT854" s="271" t="s">
        <v>178</v>
      </c>
      <c r="AU854" s="271" t="s">
        <v>80</v>
      </c>
      <c r="AV854" s="13" t="s">
        <v>80</v>
      </c>
      <c r="AW854" s="13" t="s">
        <v>35</v>
      </c>
      <c r="AX854" s="13" t="s">
        <v>71</v>
      </c>
      <c r="AY854" s="271" t="s">
        <v>158</v>
      </c>
    </row>
    <row r="855" spans="2:51" s="12" customFormat="1" ht="13.5">
      <c r="B855" s="251"/>
      <c r="C855" s="252"/>
      <c r="D855" s="248" t="s">
        <v>178</v>
      </c>
      <c r="E855" s="253" t="s">
        <v>21</v>
      </c>
      <c r="F855" s="254" t="s">
        <v>188</v>
      </c>
      <c r="G855" s="252"/>
      <c r="H855" s="253" t="s">
        <v>21</v>
      </c>
      <c r="I855" s="255"/>
      <c r="J855" s="252"/>
      <c r="K855" s="252"/>
      <c r="L855" s="256"/>
      <c r="M855" s="257"/>
      <c r="N855" s="258"/>
      <c r="O855" s="258"/>
      <c r="P855" s="258"/>
      <c r="Q855" s="258"/>
      <c r="R855" s="258"/>
      <c r="S855" s="258"/>
      <c r="T855" s="259"/>
      <c r="AT855" s="260" t="s">
        <v>178</v>
      </c>
      <c r="AU855" s="260" t="s">
        <v>80</v>
      </c>
      <c r="AV855" s="12" t="s">
        <v>78</v>
      </c>
      <c r="AW855" s="12" t="s">
        <v>35</v>
      </c>
      <c r="AX855" s="12" t="s">
        <v>71</v>
      </c>
      <c r="AY855" s="260" t="s">
        <v>158</v>
      </c>
    </row>
    <row r="856" spans="2:51" s="13" customFormat="1" ht="13.5">
      <c r="B856" s="261"/>
      <c r="C856" s="262"/>
      <c r="D856" s="248" t="s">
        <v>178</v>
      </c>
      <c r="E856" s="263" t="s">
        <v>21</v>
      </c>
      <c r="F856" s="264" t="s">
        <v>831</v>
      </c>
      <c r="G856" s="262"/>
      <c r="H856" s="265">
        <v>19.1</v>
      </c>
      <c r="I856" s="266"/>
      <c r="J856" s="262"/>
      <c r="K856" s="262"/>
      <c r="L856" s="267"/>
      <c r="M856" s="268"/>
      <c r="N856" s="269"/>
      <c r="O856" s="269"/>
      <c r="P856" s="269"/>
      <c r="Q856" s="269"/>
      <c r="R856" s="269"/>
      <c r="S856" s="269"/>
      <c r="T856" s="270"/>
      <c r="AT856" s="271" t="s">
        <v>178</v>
      </c>
      <c r="AU856" s="271" t="s">
        <v>80</v>
      </c>
      <c r="AV856" s="13" t="s">
        <v>80</v>
      </c>
      <c r="AW856" s="13" t="s">
        <v>35</v>
      </c>
      <c r="AX856" s="13" t="s">
        <v>71</v>
      </c>
      <c r="AY856" s="271" t="s">
        <v>158</v>
      </c>
    </row>
    <row r="857" spans="2:51" s="13" customFormat="1" ht="13.5">
      <c r="B857" s="261"/>
      <c r="C857" s="262"/>
      <c r="D857" s="248" t="s">
        <v>178</v>
      </c>
      <c r="E857" s="263" t="s">
        <v>21</v>
      </c>
      <c r="F857" s="264" t="s">
        <v>750</v>
      </c>
      <c r="G857" s="262"/>
      <c r="H857" s="265">
        <v>-0.9</v>
      </c>
      <c r="I857" s="266"/>
      <c r="J857" s="262"/>
      <c r="K857" s="262"/>
      <c r="L857" s="267"/>
      <c r="M857" s="268"/>
      <c r="N857" s="269"/>
      <c r="O857" s="269"/>
      <c r="P857" s="269"/>
      <c r="Q857" s="269"/>
      <c r="R857" s="269"/>
      <c r="S857" s="269"/>
      <c r="T857" s="270"/>
      <c r="AT857" s="271" t="s">
        <v>178</v>
      </c>
      <c r="AU857" s="271" t="s">
        <v>80</v>
      </c>
      <c r="AV857" s="13" t="s">
        <v>80</v>
      </c>
      <c r="AW857" s="13" t="s">
        <v>35</v>
      </c>
      <c r="AX857" s="13" t="s">
        <v>71</v>
      </c>
      <c r="AY857" s="271" t="s">
        <v>158</v>
      </c>
    </row>
    <row r="858" spans="2:51" s="14" customFormat="1" ht="13.5">
      <c r="B858" s="272"/>
      <c r="C858" s="273"/>
      <c r="D858" s="248" t="s">
        <v>178</v>
      </c>
      <c r="E858" s="274" t="s">
        <v>21</v>
      </c>
      <c r="F858" s="275" t="s">
        <v>189</v>
      </c>
      <c r="G858" s="273"/>
      <c r="H858" s="276">
        <v>237.21</v>
      </c>
      <c r="I858" s="277"/>
      <c r="J858" s="273"/>
      <c r="K858" s="273"/>
      <c r="L858" s="278"/>
      <c r="M858" s="279"/>
      <c r="N858" s="280"/>
      <c r="O858" s="280"/>
      <c r="P858" s="280"/>
      <c r="Q858" s="280"/>
      <c r="R858" s="280"/>
      <c r="S858" s="280"/>
      <c r="T858" s="281"/>
      <c r="AT858" s="282" t="s">
        <v>178</v>
      </c>
      <c r="AU858" s="282" t="s">
        <v>80</v>
      </c>
      <c r="AV858" s="14" t="s">
        <v>166</v>
      </c>
      <c r="AW858" s="14" t="s">
        <v>35</v>
      </c>
      <c r="AX858" s="14" t="s">
        <v>78</v>
      </c>
      <c r="AY858" s="282" t="s">
        <v>158</v>
      </c>
    </row>
    <row r="859" spans="2:65" s="1" customFormat="1" ht="16.5" customHeight="1">
      <c r="B859" s="47"/>
      <c r="C859" s="294" t="s">
        <v>848</v>
      </c>
      <c r="D859" s="294" t="s">
        <v>362</v>
      </c>
      <c r="E859" s="295" t="s">
        <v>849</v>
      </c>
      <c r="F859" s="296" t="s">
        <v>850</v>
      </c>
      <c r="G859" s="297" t="s">
        <v>193</v>
      </c>
      <c r="H859" s="298">
        <v>249.071</v>
      </c>
      <c r="I859" s="299"/>
      <c r="J859" s="300">
        <f>ROUND(I859*H859,2)</f>
        <v>0</v>
      </c>
      <c r="K859" s="296" t="s">
        <v>21</v>
      </c>
      <c r="L859" s="301"/>
      <c r="M859" s="302" t="s">
        <v>21</v>
      </c>
      <c r="N859" s="303" t="s">
        <v>42</v>
      </c>
      <c r="O859" s="48"/>
      <c r="P859" s="245">
        <f>O859*H859</f>
        <v>0</v>
      </c>
      <c r="Q859" s="245">
        <v>0.00028</v>
      </c>
      <c r="R859" s="245">
        <f>Q859*H859</f>
        <v>0.06973987999999999</v>
      </c>
      <c r="S859" s="245">
        <v>0</v>
      </c>
      <c r="T859" s="246">
        <f>S859*H859</f>
        <v>0</v>
      </c>
      <c r="AR859" s="25" t="s">
        <v>452</v>
      </c>
      <c r="AT859" s="25" t="s">
        <v>362</v>
      </c>
      <c r="AU859" s="25" t="s">
        <v>80</v>
      </c>
      <c r="AY859" s="25" t="s">
        <v>158</v>
      </c>
      <c r="BE859" s="247">
        <f>IF(N859="základní",J859,0)</f>
        <v>0</v>
      </c>
      <c r="BF859" s="247">
        <f>IF(N859="snížená",J859,0)</f>
        <v>0</v>
      </c>
      <c r="BG859" s="247">
        <f>IF(N859="zákl. přenesená",J859,0)</f>
        <v>0</v>
      </c>
      <c r="BH859" s="247">
        <f>IF(N859="sníž. přenesená",J859,0)</f>
        <v>0</v>
      </c>
      <c r="BI859" s="247">
        <f>IF(N859="nulová",J859,0)</f>
        <v>0</v>
      </c>
      <c r="BJ859" s="25" t="s">
        <v>78</v>
      </c>
      <c r="BK859" s="247">
        <f>ROUND(I859*H859,2)</f>
        <v>0</v>
      </c>
      <c r="BL859" s="25" t="s">
        <v>341</v>
      </c>
      <c r="BM859" s="25" t="s">
        <v>851</v>
      </c>
    </row>
    <row r="860" spans="2:51" s="13" customFormat="1" ht="13.5">
      <c r="B860" s="261"/>
      <c r="C860" s="262"/>
      <c r="D860" s="248" t="s">
        <v>178</v>
      </c>
      <c r="E860" s="262"/>
      <c r="F860" s="264" t="s">
        <v>852</v>
      </c>
      <c r="G860" s="262"/>
      <c r="H860" s="265">
        <v>249.071</v>
      </c>
      <c r="I860" s="266"/>
      <c r="J860" s="262"/>
      <c r="K860" s="262"/>
      <c r="L860" s="267"/>
      <c r="M860" s="268"/>
      <c r="N860" s="269"/>
      <c r="O860" s="269"/>
      <c r="P860" s="269"/>
      <c r="Q860" s="269"/>
      <c r="R860" s="269"/>
      <c r="S860" s="269"/>
      <c r="T860" s="270"/>
      <c r="AT860" s="271" t="s">
        <v>178</v>
      </c>
      <c r="AU860" s="271" t="s">
        <v>80</v>
      </c>
      <c r="AV860" s="13" t="s">
        <v>80</v>
      </c>
      <c r="AW860" s="13" t="s">
        <v>6</v>
      </c>
      <c r="AX860" s="13" t="s">
        <v>78</v>
      </c>
      <c r="AY860" s="271" t="s">
        <v>158</v>
      </c>
    </row>
    <row r="861" spans="2:65" s="1" customFormat="1" ht="16.5" customHeight="1">
      <c r="B861" s="47"/>
      <c r="C861" s="236" t="s">
        <v>853</v>
      </c>
      <c r="D861" s="236" t="s">
        <v>161</v>
      </c>
      <c r="E861" s="237" t="s">
        <v>854</v>
      </c>
      <c r="F861" s="238" t="s">
        <v>855</v>
      </c>
      <c r="G861" s="239" t="s">
        <v>193</v>
      </c>
      <c r="H861" s="240">
        <v>350</v>
      </c>
      <c r="I861" s="241"/>
      <c r="J861" s="242">
        <f>ROUND(I861*H861,2)</f>
        <v>0</v>
      </c>
      <c r="K861" s="238" t="s">
        <v>21</v>
      </c>
      <c r="L861" s="73"/>
      <c r="M861" s="243" t="s">
        <v>21</v>
      </c>
      <c r="N861" s="244" t="s">
        <v>42</v>
      </c>
      <c r="O861" s="48"/>
      <c r="P861" s="245">
        <f>O861*H861</f>
        <v>0</v>
      </c>
      <c r="Q861" s="245">
        <v>0</v>
      </c>
      <c r="R861" s="245">
        <f>Q861*H861</f>
        <v>0</v>
      </c>
      <c r="S861" s="245">
        <v>0</v>
      </c>
      <c r="T861" s="246">
        <f>S861*H861</f>
        <v>0</v>
      </c>
      <c r="AR861" s="25" t="s">
        <v>341</v>
      </c>
      <c r="AT861" s="25" t="s">
        <v>161</v>
      </c>
      <c r="AU861" s="25" t="s">
        <v>80</v>
      </c>
      <c r="AY861" s="25" t="s">
        <v>158</v>
      </c>
      <c r="BE861" s="247">
        <f>IF(N861="základní",J861,0)</f>
        <v>0</v>
      </c>
      <c r="BF861" s="247">
        <f>IF(N861="snížená",J861,0)</f>
        <v>0</v>
      </c>
      <c r="BG861" s="247">
        <f>IF(N861="zákl. přenesená",J861,0)</f>
        <v>0</v>
      </c>
      <c r="BH861" s="247">
        <f>IF(N861="sníž. přenesená",J861,0)</f>
        <v>0</v>
      </c>
      <c r="BI861" s="247">
        <f>IF(N861="nulová",J861,0)</f>
        <v>0</v>
      </c>
      <c r="BJ861" s="25" t="s">
        <v>78</v>
      </c>
      <c r="BK861" s="247">
        <f>ROUND(I861*H861,2)</f>
        <v>0</v>
      </c>
      <c r="BL861" s="25" t="s">
        <v>341</v>
      </c>
      <c r="BM861" s="25" t="s">
        <v>856</v>
      </c>
    </row>
    <row r="862" spans="2:51" s="12" customFormat="1" ht="13.5">
      <c r="B862" s="251"/>
      <c r="C862" s="252"/>
      <c r="D862" s="248" t="s">
        <v>178</v>
      </c>
      <c r="E862" s="253" t="s">
        <v>21</v>
      </c>
      <c r="F862" s="254" t="s">
        <v>857</v>
      </c>
      <c r="G862" s="252"/>
      <c r="H862" s="253" t="s">
        <v>21</v>
      </c>
      <c r="I862" s="255"/>
      <c r="J862" s="252"/>
      <c r="K862" s="252"/>
      <c r="L862" s="256"/>
      <c r="M862" s="257"/>
      <c r="N862" s="258"/>
      <c r="O862" s="258"/>
      <c r="P862" s="258"/>
      <c r="Q862" s="258"/>
      <c r="R862" s="258"/>
      <c r="S862" s="258"/>
      <c r="T862" s="259"/>
      <c r="AT862" s="260" t="s">
        <v>178</v>
      </c>
      <c r="AU862" s="260" t="s">
        <v>80</v>
      </c>
      <c r="AV862" s="12" t="s">
        <v>78</v>
      </c>
      <c r="AW862" s="12" t="s">
        <v>35</v>
      </c>
      <c r="AX862" s="12" t="s">
        <v>71</v>
      </c>
      <c r="AY862" s="260" t="s">
        <v>158</v>
      </c>
    </row>
    <row r="863" spans="2:51" s="13" customFormat="1" ht="13.5">
      <c r="B863" s="261"/>
      <c r="C863" s="262"/>
      <c r="D863" s="248" t="s">
        <v>178</v>
      </c>
      <c r="E863" s="263" t="s">
        <v>21</v>
      </c>
      <c r="F863" s="264" t="s">
        <v>858</v>
      </c>
      <c r="G863" s="262"/>
      <c r="H863" s="265">
        <v>350</v>
      </c>
      <c r="I863" s="266"/>
      <c r="J863" s="262"/>
      <c r="K863" s="262"/>
      <c r="L863" s="267"/>
      <c r="M863" s="268"/>
      <c r="N863" s="269"/>
      <c r="O863" s="269"/>
      <c r="P863" s="269"/>
      <c r="Q863" s="269"/>
      <c r="R863" s="269"/>
      <c r="S863" s="269"/>
      <c r="T863" s="270"/>
      <c r="AT863" s="271" t="s">
        <v>178</v>
      </c>
      <c r="AU863" s="271" t="s">
        <v>80</v>
      </c>
      <c r="AV863" s="13" t="s">
        <v>80</v>
      </c>
      <c r="AW863" s="13" t="s">
        <v>35</v>
      </c>
      <c r="AX863" s="13" t="s">
        <v>78</v>
      </c>
      <c r="AY863" s="271" t="s">
        <v>158</v>
      </c>
    </row>
    <row r="864" spans="2:65" s="1" customFormat="1" ht="16.5" customHeight="1">
      <c r="B864" s="47"/>
      <c r="C864" s="236" t="s">
        <v>859</v>
      </c>
      <c r="D864" s="236" t="s">
        <v>161</v>
      </c>
      <c r="E864" s="237" t="s">
        <v>860</v>
      </c>
      <c r="F864" s="238" t="s">
        <v>861</v>
      </c>
      <c r="G864" s="239" t="s">
        <v>184</v>
      </c>
      <c r="H864" s="240">
        <v>283.83</v>
      </c>
      <c r="I864" s="241"/>
      <c r="J864" s="242">
        <f>ROUND(I864*H864,2)</f>
        <v>0</v>
      </c>
      <c r="K864" s="238" t="s">
        <v>862</v>
      </c>
      <c r="L864" s="73"/>
      <c r="M864" s="243" t="s">
        <v>21</v>
      </c>
      <c r="N864" s="244" t="s">
        <v>42</v>
      </c>
      <c r="O864" s="48"/>
      <c r="P864" s="245">
        <f>O864*H864</f>
        <v>0</v>
      </c>
      <c r="Q864" s="245">
        <v>0</v>
      </c>
      <c r="R864" s="245">
        <f>Q864*H864</f>
        <v>0</v>
      </c>
      <c r="S864" s="245">
        <v>0</v>
      </c>
      <c r="T864" s="246">
        <f>S864*H864</f>
        <v>0</v>
      </c>
      <c r="AR864" s="25" t="s">
        <v>341</v>
      </c>
      <c r="AT864" s="25" t="s">
        <v>161</v>
      </c>
      <c r="AU864" s="25" t="s">
        <v>80</v>
      </c>
      <c r="AY864" s="25" t="s">
        <v>158</v>
      </c>
      <c r="BE864" s="247">
        <f>IF(N864="základní",J864,0)</f>
        <v>0</v>
      </c>
      <c r="BF864" s="247">
        <f>IF(N864="snížená",J864,0)</f>
        <v>0</v>
      </c>
      <c r="BG864" s="247">
        <f>IF(N864="zákl. přenesená",J864,0)</f>
        <v>0</v>
      </c>
      <c r="BH864" s="247">
        <f>IF(N864="sníž. přenesená",J864,0)</f>
        <v>0</v>
      </c>
      <c r="BI864" s="247">
        <f>IF(N864="nulová",J864,0)</f>
        <v>0</v>
      </c>
      <c r="BJ864" s="25" t="s">
        <v>78</v>
      </c>
      <c r="BK864" s="247">
        <f>ROUND(I864*H864,2)</f>
        <v>0</v>
      </c>
      <c r="BL864" s="25" t="s">
        <v>341</v>
      </c>
      <c r="BM864" s="25" t="s">
        <v>863</v>
      </c>
    </row>
    <row r="865" spans="2:47" s="1" customFormat="1" ht="13.5">
      <c r="B865" s="47"/>
      <c r="C865" s="75"/>
      <c r="D865" s="248" t="s">
        <v>171</v>
      </c>
      <c r="E865" s="75"/>
      <c r="F865" s="249" t="s">
        <v>864</v>
      </c>
      <c r="G865" s="75"/>
      <c r="H865" s="75"/>
      <c r="I865" s="204"/>
      <c r="J865" s="75"/>
      <c r="K865" s="75"/>
      <c r="L865" s="73"/>
      <c r="M865" s="250"/>
      <c r="N865" s="48"/>
      <c r="O865" s="48"/>
      <c r="P865" s="48"/>
      <c r="Q865" s="48"/>
      <c r="R865" s="48"/>
      <c r="S865" s="48"/>
      <c r="T865" s="96"/>
      <c r="AT865" s="25" t="s">
        <v>171</v>
      </c>
      <c r="AU865" s="25" t="s">
        <v>80</v>
      </c>
    </row>
    <row r="866" spans="2:51" s="12" customFormat="1" ht="13.5">
      <c r="B866" s="251"/>
      <c r="C866" s="252"/>
      <c r="D866" s="248" t="s">
        <v>178</v>
      </c>
      <c r="E866" s="253" t="s">
        <v>21</v>
      </c>
      <c r="F866" s="254" t="s">
        <v>808</v>
      </c>
      <c r="G866" s="252"/>
      <c r="H866" s="253" t="s">
        <v>21</v>
      </c>
      <c r="I866" s="255"/>
      <c r="J866" s="252"/>
      <c r="K866" s="252"/>
      <c r="L866" s="256"/>
      <c r="M866" s="257"/>
      <c r="N866" s="258"/>
      <c r="O866" s="258"/>
      <c r="P866" s="258"/>
      <c r="Q866" s="258"/>
      <c r="R866" s="258"/>
      <c r="S866" s="258"/>
      <c r="T866" s="259"/>
      <c r="AT866" s="260" t="s">
        <v>178</v>
      </c>
      <c r="AU866" s="260" t="s">
        <v>80</v>
      </c>
      <c r="AV866" s="12" t="s">
        <v>78</v>
      </c>
      <c r="AW866" s="12" t="s">
        <v>35</v>
      </c>
      <c r="AX866" s="12" t="s">
        <v>71</v>
      </c>
      <c r="AY866" s="260" t="s">
        <v>158</v>
      </c>
    </row>
    <row r="867" spans="2:51" s="13" customFormat="1" ht="13.5">
      <c r="B867" s="261"/>
      <c r="C867" s="262"/>
      <c r="D867" s="248" t="s">
        <v>178</v>
      </c>
      <c r="E867" s="263" t="s">
        <v>21</v>
      </c>
      <c r="F867" s="264" t="s">
        <v>809</v>
      </c>
      <c r="G867" s="262"/>
      <c r="H867" s="265">
        <v>283.83</v>
      </c>
      <c r="I867" s="266"/>
      <c r="J867" s="262"/>
      <c r="K867" s="262"/>
      <c r="L867" s="267"/>
      <c r="M867" s="268"/>
      <c r="N867" s="269"/>
      <c r="O867" s="269"/>
      <c r="P867" s="269"/>
      <c r="Q867" s="269"/>
      <c r="R867" s="269"/>
      <c r="S867" s="269"/>
      <c r="T867" s="270"/>
      <c r="AT867" s="271" t="s">
        <v>178</v>
      </c>
      <c r="AU867" s="271" t="s">
        <v>80</v>
      </c>
      <c r="AV867" s="13" t="s">
        <v>80</v>
      </c>
      <c r="AW867" s="13" t="s">
        <v>35</v>
      </c>
      <c r="AX867" s="13" t="s">
        <v>78</v>
      </c>
      <c r="AY867" s="271" t="s">
        <v>158</v>
      </c>
    </row>
    <row r="868" spans="2:65" s="1" customFormat="1" ht="16.5" customHeight="1">
      <c r="B868" s="47"/>
      <c r="C868" s="294" t="s">
        <v>865</v>
      </c>
      <c r="D868" s="294" t="s">
        <v>362</v>
      </c>
      <c r="E868" s="295" t="s">
        <v>866</v>
      </c>
      <c r="F868" s="296" t="s">
        <v>867</v>
      </c>
      <c r="G868" s="297" t="s">
        <v>184</v>
      </c>
      <c r="H868" s="298">
        <v>283.83</v>
      </c>
      <c r="I868" s="299"/>
      <c r="J868" s="300">
        <f>ROUND(I868*H868,2)</f>
        <v>0</v>
      </c>
      <c r="K868" s="296" t="s">
        <v>21</v>
      </c>
      <c r="L868" s="301"/>
      <c r="M868" s="302" t="s">
        <v>21</v>
      </c>
      <c r="N868" s="303" t="s">
        <v>42</v>
      </c>
      <c r="O868" s="48"/>
      <c r="P868" s="245">
        <f>O868*H868</f>
        <v>0</v>
      </c>
      <c r="Q868" s="245">
        <v>0</v>
      </c>
      <c r="R868" s="245">
        <f>Q868*H868</f>
        <v>0</v>
      </c>
      <c r="S868" s="245">
        <v>0</v>
      </c>
      <c r="T868" s="246">
        <f>S868*H868</f>
        <v>0</v>
      </c>
      <c r="AR868" s="25" t="s">
        <v>452</v>
      </c>
      <c r="AT868" s="25" t="s">
        <v>362</v>
      </c>
      <c r="AU868" s="25" t="s">
        <v>80</v>
      </c>
      <c r="AY868" s="25" t="s">
        <v>158</v>
      </c>
      <c r="BE868" s="247">
        <f>IF(N868="základní",J868,0)</f>
        <v>0</v>
      </c>
      <c r="BF868" s="247">
        <f>IF(N868="snížená",J868,0)</f>
        <v>0</v>
      </c>
      <c r="BG868" s="247">
        <f>IF(N868="zákl. přenesená",J868,0)</f>
        <v>0</v>
      </c>
      <c r="BH868" s="247">
        <f>IF(N868="sníž. přenesená",J868,0)</f>
        <v>0</v>
      </c>
      <c r="BI868" s="247">
        <f>IF(N868="nulová",J868,0)</f>
        <v>0</v>
      </c>
      <c r="BJ868" s="25" t="s">
        <v>78</v>
      </c>
      <c r="BK868" s="247">
        <f>ROUND(I868*H868,2)</f>
        <v>0</v>
      </c>
      <c r="BL868" s="25" t="s">
        <v>341</v>
      </c>
      <c r="BM868" s="25" t="s">
        <v>868</v>
      </c>
    </row>
    <row r="869" spans="2:47" s="1" customFormat="1" ht="13.5">
      <c r="B869" s="47"/>
      <c r="C869" s="75"/>
      <c r="D869" s="248" t="s">
        <v>328</v>
      </c>
      <c r="E869" s="75"/>
      <c r="F869" s="249" t="s">
        <v>869</v>
      </c>
      <c r="G869" s="75"/>
      <c r="H869" s="75"/>
      <c r="I869" s="204"/>
      <c r="J869" s="75"/>
      <c r="K869" s="75"/>
      <c r="L869" s="73"/>
      <c r="M869" s="250"/>
      <c r="N869" s="48"/>
      <c r="O869" s="48"/>
      <c r="P869" s="48"/>
      <c r="Q869" s="48"/>
      <c r="R869" s="48"/>
      <c r="S869" s="48"/>
      <c r="T869" s="96"/>
      <c r="AT869" s="25" t="s">
        <v>328</v>
      </c>
      <c r="AU869" s="25" t="s">
        <v>80</v>
      </c>
    </row>
    <row r="870" spans="2:65" s="1" customFormat="1" ht="16.5" customHeight="1">
      <c r="B870" s="47"/>
      <c r="C870" s="236" t="s">
        <v>870</v>
      </c>
      <c r="D870" s="236" t="s">
        <v>161</v>
      </c>
      <c r="E870" s="237" t="s">
        <v>871</v>
      </c>
      <c r="F870" s="238" t="s">
        <v>872</v>
      </c>
      <c r="G870" s="239" t="s">
        <v>561</v>
      </c>
      <c r="H870" s="304"/>
      <c r="I870" s="241"/>
      <c r="J870" s="242">
        <f>ROUND(I870*H870,2)</f>
        <v>0</v>
      </c>
      <c r="K870" s="238" t="s">
        <v>165</v>
      </c>
      <c r="L870" s="73"/>
      <c r="M870" s="243" t="s">
        <v>21</v>
      </c>
      <c r="N870" s="244" t="s">
        <v>42</v>
      </c>
      <c r="O870" s="48"/>
      <c r="P870" s="245">
        <f>O870*H870</f>
        <v>0</v>
      </c>
      <c r="Q870" s="245">
        <v>0</v>
      </c>
      <c r="R870" s="245">
        <f>Q870*H870</f>
        <v>0</v>
      </c>
      <c r="S870" s="245">
        <v>0</v>
      </c>
      <c r="T870" s="246">
        <f>S870*H870</f>
        <v>0</v>
      </c>
      <c r="AR870" s="25" t="s">
        <v>341</v>
      </c>
      <c r="AT870" s="25" t="s">
        <v>161</v>
      </c>
      <c r="AU870" s="25" t="s">
        <v>80</v>
      </c>
      <c r="AY870" s="25" t="s">
        <v>158</v>
      </c>
      <c r="BE870" s="247">
        <f>IF(N870="základní",J870,0)</f>
        <v>0</v>
      </c>
      <c r="BF870" s="247">
        <f>IF(N870="snížená",J870,0)</f>
        <v>0</v>
      </c>
      <c r="BG870" s="247">
        <f>IF(N870="zákl. přenesená",J870,0)</f>
        <v>0</v>
      </c>
      <c r="BH870" s="247">
        <f>IF(N870="sníž. přenesená",J870,0)</f>
        <v>0</v>
      </c>
      <c r="BI870" s="247">
        <f>IF(N870="nulová",J870,0)</f>
        <v>0</v>
      </c>
      <c r="BJ870" s="25" t="s">
        <v>78</v>
      </c>
      <c r="BK870" s="247">
        <f>ROUND(I870*H870,2)</f>
        <v>0</v>
      </c>
      <c r="BL870" s="25" t="s">
        <v>341</v>
      </c>
      <c r="BM870" s="25" t="s">
        <v>873</v>
      </c>
    </row>
    <row r="871" spans="2:47" s="1" customFormat="1" ht="13.5">
      <c r="B871" s="47"/>
      <c r="C871" s="75"/>
      <c r="D871" s="248" t="s">
        <v>171</v>
      </c>
      <c r="E871" s="75"/>
      <c r="F871" s="249" t="s">
        <v>710</v>
      </c>
      <c r="G871" s="75"/>
      <c r="H871" s="75"/>
      <c r="I871" s="204"/>
      <c r="J871" s="75"/>
      <c r="K871" s="75"/>
      <c r="L871" s="73"/>
      <c r="M871" s="250"/>
      <c r="N871" s="48"/>
      <c r="O871" s="48"/>
      <c r="P871" s="48"/>
      <c r="Q871" s="48"/>
      <c r="R871" s="48"/>
      <c r="S871" s="48"/>
      <c r="T871" s="96"/>
      <c r="AT871" s="25" t="s">
        <v>171</v>
      </c>
      <c r="AU871" s="25" t="s">
        <v>80</v>
      </c>
    </row>
    <row r="872" spans="2:65" s="1" customFormat="1" ht="16.5" customHeight="1">
      <c r="B872" s="47"/>
      <c r="C872" s="236" t="s">
        <v>874</v>
      </c>
      <c r="D872" s="236" t="s">
        <v>161</v>
      </c>
      <c r="E872" s="237" t="s">
        <v>875</v>
      </c>
      <c r="F872" s="238" t="s">
        <v>876</v>
      </c>
      <c r="G872" s="239" t="s">
        <v>561</v>
      </c>
      <c r="H872" s="304"/>
      <c r="I872" s="241"/>
      <c r="J872" s="242">
        <f>ROUND(I872*H872,2)</f>
        <v>0</v>
      </c>
      <c r="K872" s="238" t="s">
        <v>165</v>
      </c>
      <c r="L872" s="73"/>
      <c r="M872" s="243" t="s">
        <v>21</v>
      </c>
      <c r="N872" s="244" t="s">
        <v>42</v>
      </c>
      <c r="O872" s="48"/>
      <c r="P872" s="245">
        <f>O872*H872</f>
        <v>0</v>
      </c>
      <c r="Q872" s="245">
        <v>0</v>
      </c>
      <c r="R872" s="245">
        <f>Q872*H872</f>
        <v>0</v>
      </c>
      <c r="S872" s="245">
        <v>0</v>
      </c>
      <c r="T872" s="246">
        <f>S872*H872</f>
        <v>0</v>
      </c>
      <c r="AR872" s="25" t="s">
        <v>341</v>
      </c>
      <c r="AT872" s="25" t="s">
        <v>161</v>
      </c>
      <c r="AU872" s="25" t="s">
        <v>80</v>
      </c>
      <c r="AY872" s="25" t="s">
        <v>158</v>
      </c>
      <c r="BE872" s="247">
        <f>IF(N872="základní",J872,0)</f>
        <v>0</v>
      </c>
      <c r="BF872" s="247">
        <f>IF(N872="snížená",J872,0)</f>
        <v>0</v>
      </c>
      <c r="BG872" s="247">
        <f>IF(N872="zákl. přenesená",J872,0)</f>
        <v>0</v>
      </c>
      <c r="BH872" s="247">
        <f>IF(N872="sníž. přenesená",J872,0)</f>
        <v>0</v>
      </c>
      <c r="BI872" s="247">
        <f>IF(N872="nulová",J872,0)</f>
        <v>0</v>
      </c>
      <c r="BJ872" s="25" t="s">
        <v>78</v>
      </c>
      <c r="BK872" s="247">
        <f>ROUND(I872*H872,2)</f>
        <v>0</v>
      </c>
      <c r="BL872" s="25" t="s">
        <v>341</v>
      </c>
      <c r="BM872" s="25" t="s">
        <v>877</v>
      </c>
    </row>
    <row r="873" spans="2:47" s="1" customFormat="1" ht="13.5">
      <c r="B873" s="47"/>
      <c r="C873" s="75"/>
      <c r="D873" s="248" t="s">
        <v>171</v>
      </c>
      <c r="E873" s="75"/>
      <c r="F873" s="249" t="s">
        <v>710</v>
      </c>
      <c r="G873" s="75"/>
      <c r="H873" s="75"/>
      <c r="I873" s="204"/>
      <c r="J873" s="75"/>
      <c r="K873" s="75"/>
      <c r="L873" s="73"/>
      <c r="M873" s="250"/>
      <c r="N873" s="48"/>
      <c r="O873" s="48"/>
      <c r="P873" s="48"/>
      <c r="Q873" s="48"/>
      <c r="R873" s="48"/>
      <c r="S873" s="48"/>
      <c r="T873" s="96"/>
      <c r="AT873" s="25" t="s">
        <v>171</v>
      </c>
      <c r="AU873" s="25" t="s">
        <v>80</v>
      </c>
    </row>
    <row r="874" spans="2:63" s="11" customFormat="1" ht="29.85" customHeight="1">
      <c r="B874" s="220"/>
      <c r="C874" s="221"/>
      <c r="D874" s="222" t="s">
        <v>70</v>
      </c>
      <c r="E874" s="234" t="s">
        <v>878</v>
      </c>
      <c r="F874" s="234" t="s">
        <v>879</v>
      </c>
      <c r="G874" s="221"/>
      <c r="H874" s="221"/>
      <c r="I874" s="224"/>
      <c r="J874" s="235">
        <f>BK874</f>
        <v>0</v>
      </c>
      <c r="K874" s="221"/>
      <c r="L874" s="226"/>
      <c r="M874" s="227"/>
      <c r="N874" s="228"/>
      <c r="O874" s="228"/>
      <c r="P874" s="229">
        <f>SUM(P875:P940)</f>
        <v>0</v>
      </c>
      <c r="Q874" s="228"/>
      <c r="R874" s="229">
        <f>SUM(R875:R940)</f>
        <v>0.886092</v>
      </c>
      <c r="S874" s="228"/>
      <c r="T874" s="230">
        <f>SUM(T875:T940)</f>
        <v>0</v>
      </c>
      <c r="AR874" s="231" t="s">
        <v>80</v>
      </c>
      <c r="AT874" s="232" t="s">
        <v>70</v>
      </c>
      <c r="AU874" s="232" t="s">
        <v>78</v>
      </c>
      <c r="AY874" s="231" t="s">
        <v>158</v>
      </c>
      <c r="BK874" s="233">
        <f>SUM(BK875:BK940)</f>
        <v>0</v>
      </c>
    </row>
    <row r="875" spans="2:65" s="1" customFormat="1" ht="25.5" customHeight="1">
      <c r="B875" s="47"/>
      <c r="C875" s="236" t="s">
        <v>880</v>
      </c>
      <c r="D875" s="236" t="s">
        <v>161</v>
      </c>
      <c r="E875" s="237" t="s">
        <v>881</v>
      </c>
      <c r="F875" s="238" t="s">
        <v>882</v>
      </c>
      <c r="G875" s="239" t="s">
        <v>184</v>
      </c>
      <c r="H875" s="240">
        <v>38.32</v>
      </c>
      <c r="I875" s="241"/>
      <c r="J875" s="242">
        <f>ROUND(I875*H875,2)</f>
        <v>0</v>
      </c>
      <c r="K875" s="238" t="s">
        <v>165</v>
      </c>
      <c r="L875" s="73"/>
      <c r="M875" s="243" t="s">
        <v>21</v>
      </c>
      <c r="N875" s="244" t="s">
        <v>42</v>
      </c>
      <c r="O875" s="48"/>
      <c r="P875" s="245">
        <f>O875*H875</f>
        <v>0</v>
      </c>
      <c r="Q875" s="245">
        <v>0.003</v>
      </c>
      <c r="R875" s="245">
        <f>Q875*H875</f>
        <v>0.11496</v>
      </c>
      <c r="S875" s="245">
        <v>0</v>
      </c>
      <c r="T875" s="246">
        <f>S875*H875</f>
        <v>0</v>
      </c>
      <c r="AR875" s="25" t="s">
        <v>341</v>
      </c>
      <c r="AT875" s="25" t="s">
        <v>161</v>
      </c>
      <c r="AU875" s="25" t="s">
        <v>80</v>
      </c>
      <c r="AY875" s="25" t="s">
        <v>158</v>
      </c>
      <c r="BE875" s="247">
        <f>IF(N875="základní",J875,0)</f>
        <v>0</v>
      </c>
      <c r="BF875" s="247">
        <f>IF(N875="snížená",J875,0)</f>
        <v>0</v>
      </c>
      <c r="BG875" s="247">
        <f>IF(N875="zákl. přenesená",J875,0)</f>
        <v>0</v>
      </c>
      <c r="BH875" s="247">
        <f>IF(N875="sníž. přenesená",J875,0)</f>
        <v>0</v>
      </c>
      <c r="BI875" s="247">
        <f>IF(N875="nulová",J875,0)</f>
        <v>0</v>
      </c>
      <c r="BJ875" s="25" t="s">
        <v>78</v>
      </c>
      <c r="BK875" s="247">
        <f>ROUND(I875*H875,2)</f>
        <v>0</v>
      </c>
      <c r="BL875" s="25" t="s">
        <v>341</v>
      </c>
      <c r="BM875" s="25" t="s">
        <v>883</v>
      </c>
    </row>
    <row r="876" spans="2:51" s="12" customFormat="1" ht="13.5">
      <c r="B876" s="251"/>
      <c r="C876" s="252"/>
      <c r="D876" s="248" t="s">
        <v>178</v>
      </c>
      <c r="E876" s="253" t="s">
        <v>21</v>
      </c>
      <c r="F876" s="254" t="s">
        <v>228</v>
      </c>
      <c r="G876" s="252"/>
      <c r="H876" s="253" t="s">
        <v>21</v>
      </c>
      <c r="I876" s="255"/>
      <c r="J876" s="252"/>
      <c r="K876" s="252"/>
      <c r="L876" s="256"/>
      <c r="M876" s="257"/>
      <c r="N876" s="258"/>
      <c r="O876" s="258"/>
      <c r="P876" s="258"/>
      <c r="Q876" s="258"/>
      <c r="R876" s="258"/>
      <c r="S876" s="258"/>
      <c r="T876" s="259"/>
      <c r="AT876" s="260" t="s">
        <v>178</v>
      </c>
      <c r="AU876" s="260" t="s">
        <v>80</v>
      </c>
      <c r="AV876" s="12" t="s">
        <v>78</v>
      </c>
      <c r="AW876" s="12" t="s">
        <v>35</v>
      </c>
      <c r="AX876" s="12" t="s">
        <v>71</v>
      </c>
      <c r="AY876" s="260" t="s">
        <v>158</v>
      </c>
    </row>
    <row r="877" spans="2:51" s="13" customFormat="1" ht="13.5">
      <c r="B877" s="261"/>
      <c r="C877" s="262"/>
      <c r="D877" s="248" t="s">
        <v>178</v>
      </c>
      <c r="E877" s="263" t="s">
        <v>21</v>
      </c>
      <c r="F877" s="264" t="s">
        <v>884</v>
      </c>
      <c r="G877" s="262"/>
      <c r="H877" s="265">
        <v>2.16</v>
      </c>
      <c r="I877" s="266"/>
      <c r="J877" s="262"/>
      <c r="K877" s="262"/>
      <c r="L877" s="267"/>
      <c r="M877" s="268"/>
      <c r="N877" s="269"/>
      <c r="O877" s="269"/>
      <c r="P877" s="269"/>
      <c r="Q877" s="269"/>
      <c r="R877" s="269"/>
      <c r="S877" s="269"/>
      <c r="T877" s="270"/>
      <c r="AT877" s="271" t="s">
        <v>178</v>
      </c>
      <c r="AU877" s="271" t="s">
        <v>80</v>
      </c>
      <c r="AV877" s="13" t="s">
        <v>80</v>
      </c>
      <c r="AW877" s="13" t="s">
        <v>35</v>
      </c>
      <c r="AX877" s="13" t="s">
        <v>71</v>
      </c>
      <c r="AY877" s="271" t="s">
        <v>158</v>
      </c>
    </row>
    <row r="878" spans="2:51" s="12" customFormat="1" ht="13.5">
      <c r="B878" s="251"/>
      <c r="C878" s="252"/>
      <c r="D878" s="248" t="s">
        <v>178</v>
      </c>
      <c r="E878" s="253" t="s">
        <v>21</v>
      </c>
      <c r="F878" s="254" t="s">
        <v>235</v>
      </c>
      <c r="G878" s="252"/>
      <c r="H878" s="253" t="s">
        <v>21</v>
      </c>
      <c r="I878" s="255"/>
      <c r="J878" s="252"/>
      <c r="K878" s="252"/>
      <c r="L878" s="256"/>
      <c r="M878" s="257"/>
      <c r="N878" s="258"/>
      <c r="O878" s="258"/>
      <c r="P878" s="258"/>
      <c r="Q878" s="258"/>
      <c r="R878" s="258"/>
      <c r="S878" s="258"/>
      <c r="T878" s="259"/>
      <c r="AT878" s="260" t="s">
        <v>178</v>
      </c>
      <c r="AU878" s="260" t="s">
        <v>80</v>
      </c>
      <c r="AV878" s="12" t="s">
        <v>78</v>
      </c>
      <c r="AW878" s="12" t="s">
        <v>35</v>
      </c>
      <c r="AX878" s="12" t="s">
        <v>71</v>
      </c>
      <c r="AY878" s="260" t="s">
        <v>158</v>
      </c>
    </row>
    <row r="879" spans="2:51" s="13" customFormat="1" ht="13.5">
      <c r="B879" s="261"/>
      <c r="C879" s="262"/>
      <c r="D879" s="248" t="s">
        <v>178</v>
      </c>
      <c r="E879" s="263" t="s">
        <v>21</v>
      </c>
      <c r="F879" s="264" t="s">
        <v>885</v>
      </c>
      <c r="G879" s="262"/>
      <c r="H879" s="265">
        <v>13.6</v>
      </c>
      <c r="I879" s="266"/>
      <c r="J879" s="262"/>
      <c r="K879" s="262"/>
      <c r="L879" s="267"/>
      <c r="M879" s="268"/>
      <c r="N879" s="269"/>
      <c r="O879" s="269"/>
      <c r="P879" s="269"/>
      <c r="Q879" s="269"/>
      <c r="R879" s="269"/>
      <c r="S879" s="269"/>
      <c r="T879" s="270"/>
      <c r="AT879" s="271" t="s">
        <v>178</v>
      </c>
      <c r="AU879" s="271" t="s">
        <v>80</v>
      </c>
      <c r="AV879" s="13" t="s">
        <v>80</v>
      </c>
      <c r="AW879" s="13" t="s">
        <v>35</v>
      </c>
      <c r="AX879" s="13" t="s">
        <v>71</v>
      </c>
      <c r="AY879" s="271" t="s">
        <v>158</v>
      </c>
    </row>
    <row r="880" spans="2:51" s="13" customFormat="1" ht="13.5">
      <c r="B880" s="261"/>
      <c r="C880" s="262"/>
      <c r="D880" s="248" t="s">
        <v>178</v>
      </c>
      <c r="E880" s="263" t="s">
        <v>21</v>
      </c>
      <c r="F880" s="264" t="s">
        <v>237</v>
      </c>
      <c r="G880" s="262"/>
      <c r="H880" s="265">
        <v>-1.6</v>
      </c>
      <c r="I880" s="266"/>
      <c r="J880" s="262"/>
      <c r="K880" s="262"/>
      <c r="L880" s="267"/>
      <c r="M880" s="268"/>
      <c r="N880" s="269"/>
      <c r="O880" s="269"/>
      <c r="P880" s="269"/>
      <c r="Q880" s="269"/>
      <c r="R880" s="269"/>
      <c r="S880" s="269"/>
      <c r="T880" s="270"/>
      <c r="AT880" s="271" t="s">
        <v>178</v>
      </c>
      <c r="AU880" s="271" t="s">
        <v>80</v>
      </c>
      <c r="AV880" s="13" t="s">
        <v>80</v>
      </c>
      <c r="AW880" s="13" t="s">
        <v>35</v>
      </c>
      <c r="AX880" s="13" t="s">
        <v>71</v>
      </c>
      <c r="AY880" s="271" t="s">
        <v>158</v>
      </c>
    </row>
    <row r="881" spans="2:51" s="13" customFormat="1" ht="13.5">
      <c r="B881" s="261"/>
      <c r="C881" s="262"/>
      <c r="D881" s="248" t="s">
        <v>178</v>
      </c>
      <c r="E881" s="263" t="s">
        <v>21</v>
      </c>
      <c r="F881" s="264" t="s">
        <v>886</v>
      </c>
      <c r="G881" s="262"/>
      <c r="H881" s="265">
        <v>-2.4</v>
      </c>
      <c r="I881" s="266"/>
      <c r="J881" s="262"/>
      <c r="K881" s="262"/>
      <c r="L881" s="267"/>
      <c r="M881" s="268"/>
      <c r="N881" s="269"/>
      <c r="O881" s="269"/>
      <c r="P881" s="269"/>
      <c r="Q881" s="269"/>
      <c r="R881" s="269"/>
      <c r="S881" s="269"/>
      <c r="T881" s="270"/>
      <c r="AT881" s="271" t="s">
        <v>178</v>
      </c>
      <c r="AU881" s="271" t="s">
        <v>80</v>
      </c>
      <c r="AV881" s="13" t="s">
        <v>80</v>
      </c>
      <c r="AW881" s="13" t="s">
        <v>35</v>
      </c>
      <c r="AX881" s="13" t="s">
        <v>71</v>
      </c>
      <c r="AY881" s="271" t="s">
        <v>158</v>
      </c>
    </row>
    <row r="882" spans="2:51" s="12" customFormat="1" ht="13.5">
      <c r="B882" s="251"/>
      <c r="C882" s="252"/>
      <c r="D882" s="248" t="s">
        <v>178</v>
      </c>
      <c r="E882" s="253" t="s">
        <v>21</v>
      </c>
      <c r="F882" s="254" t="s">
        <v>239</v>
      </c>
      <c r="G882" s="252"/>
      <c r="H882" s="253" t="s">
        <v>21</v>
      </c>
      <c r="I882" s="255"/>
      <c r="J882" s="252"/>
      <c r="K882" s="252"/>
      <c r="L882" s="256"/>
      <c r="M882" s="257"/>
      <c r="N882" s="258"/>
      <c r="O882" s="258"/>
      <c r="P882" s="258"/>
      <c r="Q882" s="258"/>
      <c r="R882" s="258"/>
      <c r="S882" s="258"/>
      <c r="T882" s="259"/>
      <c r="AT882" s="260" t="s">
        <v>178</v>
      </c>
      <c r="AU882" s="260" t="s">
        <v>80</v>
      </c>
      <c r="AV882" s="12" t="s">
        <v>78</v>
      </c>
      <c r="AW882" s="12" t="s">
        <v>35</v>
      </c>
      <c r="AX882" s="12" t="s">
        <v>71</v>
      </c>
      <c r="AY882" s="260" t="s">
        <v>158</v>
      </c>
    </row>
    <row r="883" spans="2:51" s="13" customFormat="1" ht="13.5">
      <c r="B883" s="261"/>
      <c r="C883" s="262"/>
      <c r="D883" s="248" t="s">
        <v>178</v>
      </c>
      <c r="E883" s="263" t="s">
        <v>21</v>
      </c>
      <c r="F883" s="264" t="s">
        <v>887</v>
      </c>
      <c r="G883" s="262"/>
      <c r="H883" s="265">
        <v>7.9</v>
      </c>
      <c r="I883" s="266"/>
      <c r="J883" s="262"/>
      <c r="K883" s="262"/>
      <c r="L883" s="267"/>
      <c r="M883" s="268"/>
      <c r="N883" s="269"/>
      <c r="O883" s="269"/>
      <c r="P883" s="269"/>
      <c r="Q883" s="269"/>
      <c r="R883" s="269"/>
      <c r="S883" s="269"/>
      <c r="T883" s="270"/>
      <c r="AT883" s="271" t="s">
        <v>178</v>
      </c>
      <c r="AU883" s="271" t="s">
        <v>80</v>
      </c>
      <c r="AV883" s="13" t="s">
        <v>80</v>
      </c>
      <c r="AW883" s="13" t="s">
        <v>35</v>
      </c>
      <c r="AX883" s="13" t="s">
        <v>71</v>
      </c>
      <c r="AY883" s="271" t="s">
        <v>158</v>
      </c>
    </row>
    <row r="884" spans="2:51" s="13" customFormat="1" ht="13.5">
      <c r="B884" s="261"/>
      <c r="C884" s="262"/>
      <c r="D884" s="248" t="s">
        <v>178</v>
      </c>
      <c r="E884" s="263" t="s">
        <v>21</v>
      </c>
      <c r="F884" s="264" t="s">
        <v>238</v>
      </c>
      <c r="G884" s="262"/>
      <c r="H884" s="265">
        <v>-1.2</v>
      </c>
      <c r="I884" s="266"/>
      <c r="J884" s="262"/>
      <c r="K884" s="262"/>
      <c r="L884" s="267"/>
      <c r="M884" s="268"/>
      <c r="N884" s="269"/>
      <c r="O884" s="269"/>
      <c r="P884" s="269"/>
      <c r="Q884" s="269"/>
      <c r="R884" s="269"/>
      <c r="S884" s="269"/>
      <c r="T884" s="270"/>
      <c r="AT884" s="271" t="s">
        <v>178</v>
      </c>
      <c r="AU884" s="271" t="s">
        <v>80</v>
      </c>
      <c r="AV884" s="13" t="s">
        <v>80</v>
      </c>
      <c r="AW884" s="13" t="s">
        <v>35</v>
      </c>
      <c r="AX884" s="13" t="s">
        <v>71</v>
      </c>
      <c r="AY884" s="271" t="s">
        <v>158</v>
      </c>
    </row>
    <row r="885" spans="2:51" s="12" customFormat="1" ht="13.5">
      <c r="B885" s="251"/>
      <c r="C885" s="252"/>
      <c r="D885" s="248" t="s">
        <v>178</v>
      </c>
      <c r="E885" s="253" t="s">
        <v>21</v>
      </c>
      <c r="F885" s="254" t="s">
        <v>291</v>
      </c>
      <c r="G885" s="252"/>
      <c r="H885" s="253" t="s">
        <v>21</v>
      </c>
      <c r="I885" s="255"/>
      <c r="J885" s="252"/>
      <c r="K885" s="252"/>
      <c r="L885" s="256"/>
      <c r="M885" s="257"/>
      <c r="N885" s="258"/>
      <c r="O885" s="258"/>
      <c r="P885" s="258"/>
      <c r="Q885" s="258"/>
      <c r="R885" s="258"/>
      <c r="S885" s="258"/>
      <c r="T885" s="259"/>
      <c r="AT885" s="260" t="s">
        <v>178</v>
      </c>
      <c r="AU885" s="260" t="s">
        <v>80</v>
      </c>
      <c r="AV885" s="12" t="s">
        <v>78</v>
      </c>
      <c r="AW885" s="12" t="s">
        <v>35</v>
      </c>
      <c r="AX885" s="12" t="s">
        <v>71</v>
      </c>
      <c r="AY885" s="260" t="s">
        <v>158</v>
      </c>
    </row>
    <row r="886" spans="2:51" s="13" customFormat="1" ht="13.5">
      <c r="B886" s="261"/>
      <c r="C886" s="262"/>
      <c r="D886" s="248" t="s">
        <v>178</v>
      </c>
      <c r="E886" s="263" t="s">
        <v>21</v>
      </c>
      <c r="F886" s="264" t="s">
        <v>888</v>
      </c>
      <c r="G886" s="262"/>
      <c r="H886" s="265">
        <v>8.1</v>
      </c>
      <c r="I886" s="266"/>
      <c r="J886" s="262"/>
      <c r="K886" s="262"/>
      <c r="L886" s="267"/>
      <c r="M886" s="268"/>
      <c r="N886" s="269"/>
      <c r="O886" s="269"/>
      <c r="P886" s="269"/>
      <c r="Q886" s="269"/>
      <c r="R886" s="269"/>
      <c r="S886" s="269"/>
      <c r="T886" s="270"/>
      <c r="AT886" s="271" t="s">
        <v>178</v>
      </c>
      <c r="AU886" s="271" t="s">
        <v>80</v>
      </c>
      <c r="AV886" s="13" t="s">
        <v>80</v>
      </c>
      <c r="AW886" s="13" t="s">
        <v>35</v>
      </c>
      <c r="AX886" s="13" t="s">
        <v>71</v>
      </c>
      <c r="AY886" s="271" t="s">
        <v>158</v>
      </c>
    </row>
    <row r="887" spans="2:51" s="13" customFormat="1" ht="13.5">
      <c r="B887" s="261"/>
      <c r="C887" s="262"/>
      <c r="D887" s="248" t="s">
        <v>178</v>
      </c>
      <c r="E887" s="263" t="s">
        <v>21</v>
      </c>
      <c r="F887" s="264" t="s">
        <v>238</v>
      </c>
      <c r="G887" s="262"/>
      <c r="H887" s="265">
        <v>-1.2</v>
      </c>
      <c r="I887" s="266"/>
      <c r="J887" s="262"/>
      <c r="K887" s="262"/>
      <c r="L887" s="267"/>
      <c r="M887" s="268"/>
      <c r="N887" s="269"/>
      <c r="O887" s="269"/>
      <c r="P887" s="269"/>
      <c r="Q887" s="269"/>
      <c r="R887" s="269"/>
      <c r="S887" s="269"/>
      <c r="T887" s="270"/>
      <c r="AT887" s="271" t="s">
        <v>178</v>
      </c>
      <c r="AU887" s="271" t="s">
        <v>80</v>
      </c>
      <c r="AV887" s="13" t="s">
        <v>80</v>
      </c>
      <c r="AW887" s="13" t="s">
        <v>35</v>
      </c>
      <c r="AX887" s="13" t="s">
        <v>71</v>
      </c>
      <c r="AY887" s="271" t="s">
        <v>158</v>
      </c>
    </row>
    <row r="888" spans="2:51" s="12" customFormat="1" ht="13.5">
      <c r="B888" s="251"/>
      <c r="C888" s="252"/>
      <c r="D888" s="248" t="s">
        <v>178</v>
      </c>
      <c r="E888" s="253" t="s">
        <v>21</v>
      </c>
      <c r="F888" s="254" t="s">
        <v>186</v>
      </c>
      <c r="G888" s="252"/>
      <c r="H888" s="253" t="s">
        <v>21</v>
      </c>
      <c r="I888" s="255"/>
      <c r="J888" s="252"/>
      <c r="K888" s="252"/>
      <c r="L888" s="256"/>
      <c r="M888" s="257"/>
      <c r="N888" s="258"/>
      <c r="O888" s="258"/>
      <c r="P888" s="258"/>
      <c r="Q888" s="258"/>
      <c r="R888" s="258"/>
      <c r="S888" s="258"/>
      <c r="T888" s="259"/>
      <c r="AT888" s="260" t="s">
        <v>178</v>
      </c>
      <c r="AU888" s="260" t="s">
        <v>80</v>
      </c>
      <c r="AV888" s="12" t="s">
        <v>78</v>
      </c>
      <c r="AW888" s="12" t="s">
        <v>35</v>
      </c>
      <c r="AX888" s="12" t="s">
        <v>71</v>
      </c>
      <c r="AY888" s="260" t="s">
        <v>158</v>
      </c>
    </row>
    <row r="889" spans="2:51" s="13" customFormat="1" ht="13.5">
      <c r="B889" s="261"/>
      <c r="C889" s="262"/>
      <c r="D889" s="248" t="s">
        <v>178</v>
      </c>
      <c r="E889" s="263" t="s">
        <v>21</v>
      </c>
      <c r="F889" s="264" t="s">
        <v>884</v>
      </c>
      <c r="G889" s="262"/>
      <c r="H889" s="265">
        <v>2.16</v>
      </c>
      <c r="I889" s="266"/>
      <c r="J889" s="262"/>
      <c r="K889" s="262"/>
      <c r="L889" s="267"/>
      <c r="M889" s="268"/>
      <c r="N889" s="269"/>
      <c r="O889" s="269"/>
      <c r="P889" s="269"/>
      <c r="Q889" s="269"/>
      <c r="R889" s="269"/>
      <c r="S889" s="269"/>
      <c r="T889" s="270"/>
      <c r="AT889" s="271" t="s">
        <v>178</v>
      </c>
      <c r="AU889" s="271" t="s">
        <v>80</v>
      </c>
      <c r="AV889" s="13" t="s">
        <v>80</v>
      </c>
      <c r="AW889" s="13" t="s">
        <v>35</v>
      </c>
      <c r="AX889" s="13" t="s">
        <v>71</v>
      </c>
      <c r="AY889" s="271" t="s">
        <v>158</v>
      </c>
    </row>
    <row r="890" spans="2:51" s="12" customFormat="1" ht="13.5">
      <c r="B890" s="251"/>
      <c r="C890" s="252"/>
      <c r="D890" s="248" t="s">
        <v>178</v>
      </c>
      <c r="E890" s="253" t="s">
        <v>21</v>
      </c>
      <c r="F890" s="254" t="s">
        <v>245</v>
      </c>
      <c r="G890" s="252"/>
      <c r="H890" s="253" t="s">
        <v>21</v>
      </c>
      <c r="I890" s="255"/>
      <c r="J890" s="252"/>
      <c r="K890" s="252"/>
      <c r="L890" s="256"/>
      <c r="M890" s="257"/>
      <c r="N890" s="258"/>
      <c r="O890" s="258"/>
      <c r="P890" s="258"/>
      <c r="Q890" s="258"/>
      <c r="R890" s="258"/>
      <c r="S890" s="258"/>
      <c r="T890" s="259"/>
      <c r="AT890" s="260" t="s">
        <v>178</v>
      </c>
      <c r="AU890" s="260" t="s">
        <v>80</v>
      </c>
      <c r="AV890" s="12" t="s">
        <v>78</v>
      </c>
      <c r="AW890" s="12" t="s">
        <v>35</v>
      </c>
      <c r="AX890" s="12" t="s">
        <v>71</v>
      </c>
      <c r="AY890" s="260" t="s">
        <v>158</v>
      </c>
    </row>
    <row r="891" spans="2:51" s="13" customFormat="1" ht="13.5">
      <c r="B891" s="261"/>
      <c r="C891" s="262"/>
      <c r="D891" s="248" t="s">
        <v>178</v>
      </c>
      <c r="E891" s="263" t="s">
        <v>21</v>
      </c>
      <c r="F891" s="264" t="s">
        <v>884</v>
      </c>
      <c r="G891" s="262"/>
      <c r="H891" s="265">
        <v>2.16</v>
      </c>
      <c r="I891" s="266"/>
      <c r="J891" s="262"/>
      <c r="K891" s="262"/>
      <c r="L891" s="267"/>
      <c r="M891" s="268"/>
      <c r="N891" s="269"/>
      <c r="O891" s="269"/>
      <c r="P891" s="269"/>
      <c r="Q891" s="269"/>
      <c r="R891" s="269"/>
      <c r="S891" s="269"/>
      <c r="T891" s="270"/>
      <c r="AT891" s="271" t="s">
        <v>178</v>
      </c>
      <c r="AU891" s="271" t="s">
        <v>80</v>
      </c>
      <c r="AV891" s="13" t="s">
        <v>80</v>
      </c>
      <c r="AW891" s="13" t="s">
        <v>35</v>
      </c>
      <c r="AX891" s="13" t="s">
        <v>71</v>
      </c>
      <c r="AY891" s="271" t="s">
        <v>158</v>
      </c>
    </row>
    <row r="892" spans="2:51" s="12" customFormat="1" ht="13.5">
      <c r="B892" s="251"/>
      <c r="C892" s="252"/>
      <c r="D892" s="248" t="s">
        <v>178</v>
      </c>
      <c r="E892" s="253" t="s">
        <v>21</v>
      </c>
      <c r="F892" s="254" t="s">
        <v>248</v>
      </c>
      <c r="G892" s="252"/>
      <c r="H892" s="253" t="s">
        <v>21</v>
      </c>
      <c r="I892" s="255"/>
      <c r="J892" s="252"/>
      <c r="K892" s="252"/>
      <c r="L892" s="256"/>
      <c r="M892" s="257"/>
      <c r="N892" s="258"/>
      <c r="O892" s="258"/>
      <c r="P892" s="258"/>
      <c r="Q892" s="258"/>
      <c r="R892" s="258"/>
      <c r="S892" s="258"/>
      <c r="T892" s="259"/>
      <c r="AT892" s="260" t="s">
        <v>178</v>
      </c>
      <c r="AU892" s="260" t="s">
        <v>80</v>
      </c>
      <c r="AV892" s="12" t="s">
        <v>78</v>
      </c>
      <c r="AW892" s="12" t="s">
        <v>35</v>
      </c>
      <c r="AX892" s="12" t="s">
        <v>71</v>
      </c>
      <c r="AY892" s="260" t="s">
        <v>158</v>
      </c>
    </row>
    <row r="893" spans="2:51" s="13" customFormat="1" ht="13.5">
      <c r="B893" s="261"/>
      <c r="C893" s="262"/>
      <c r="D893" s="248" t="s">
        <v>178</v>
      </c>
      <c r="E893" s="263" t="s">
        <v>21</v>
      </c>
      <c r="F893" s="264" t="s">
        <v>884</v>
      </c>
      <c r="G893" s="262"/>
      <c r="H893" s="265">
        <v>2.16</v>
      </c>
      <c r="I893" s="266"/>
      <c r="J893" s="262"/>
      <c r="K893" s="262"/>
      <c r="L893" s="267"/>
      <c r="M893" s="268"/>
      <c r="N893" s="269"/>
      <c r="O893" s="269"/>
      <c r="P893" s="269"/>
      <c r="Q893" s="269"/>
      <c r="R893" s="269"/>
      <c r="S893" s="269"/>
      <c r="T893" s="270"/>
      <c r="AT893" s="271" t="s">
        <v>178</v>
      </c>
      <c r="AU893" s="271" t="s">
        <v>80</v>
      </c>
      <c r="AV893" s="13" t="s">
        <v>80</v>
      </c>
      <c r="AW893" s="13" t="s">
        <v>35</v>
      </c>
      <c r="AX893" s="13" t="s">
        <v>71</v>
      </c>
      <c r="AY893" s="271" t="s">
        <v>158</v>
      </c>
    </row>
    <row r="894" spans="2:51" s="12" customFormat="1" ht="13.5">
      <c r="B894" s="251"/>
      <c r="C894" s="252"/>
      <c r="D894" s="248" t="s">
        <v>178</v>
      </c>
      <c r="E894" s="253" t="s">
        <v>21</v>
      </c>
      <c r="F894" s="254" t="s">
        <v>249</v>
      </c>
      <c r="G894" s="252"/>
      <c r="H894" s="253" t="s">
        <v>21</v>
      </c>
      <c r="I894" s="255"/>
      <c r="J894" s="252"/>
      <c r="K894" s="252"/>
      <c r="L894" s="256"/>
      <c r="M894" s="257"/>
      <c r="N894" s="258"/>
      <c r="O894" s="258"/>
      <c r="P894" s="258"/>
      <c r="Q894" s="258"/>
      <c r="R894" s="258"/>
      <c r="S894" s="258"/>
      <c r="T894" s="259"/>
      <c r="AT894" s="260" t="s">
        <v>178</v>
      </c>
      <c r="AU894" s="260" t="s">
        <v>80</v>
      </c>
      <c r="AV894" s="12" t="s">
        <v>78</v>
      </c>
      <c r="AW894" s="12" t="s">
        <v>35</v>
      </c>
      <c r="AX894" s="12" t="s">
        <v>71</v>
      </c>
      <c r="AY894" s="260" t="s">
        <v>158</v>
      </c>
    </row>
    <row r="895" spans="2:51" s="13" customFormat="1" ht="13.5">
      <c r="B895" s="261"/>
      <c r="C895" s="262"/>
      <c r="D895" s="248" t="s">
        <v>178</v>
      </c>
      <c r="E895" s="263" t="s">
        <v>21</v>
      </c>
      <c r="F895" s="264" t="s">
        <v>884</v>
      </c>
      <c r="G895" s="262"/>
      <c r="H895" s="265">
        <v>2.16</v>
      </c>
      <c r="I895" s="266"/>
      <c r="J895" s="262"/>
      <c r="K895" s="262"/>
      <c r="L895" s="267"/>
      <c r="M895" s="268"/>
      <c r="N895" s="269"/>
      <c r="O895" s="269"/>
      <c r="P895" s="269"/>
      <c r="Q895" s="269"/>
      <c r="R895" s="269"/>
      <c r="S895" s="269"/>
      <c r="T895" s="270"/>
      <c r="AT895" s="271" t="s">
        <v>178</v>
      </c>
      <c r="AU895" s="271" t="s">
        <v>80</v>
      </c>
      <c r="AV895" s="13" t="s">
        <v>80</v>
      </c>
      <c r="AW895" s="13" t="s">
        <v>35</v>
      </c>
      <c r="AX895" s="13" t="s">
        <v>71</v>
      </c>
      <c r="AY895" s="271" t="s">
        <v>158</v>
      </c>
    </row>
    <row r="896" spans="2:51" s="12" customFormat="1" ht="13.5">
      <c r="B896" s="251"/>
      <c r="C896" s="252"/>
      <c r="D896" s="248" t="s">
        <v>178</v>
      </c>
      <c r="E896" s="253" t="s">
        <v>21</v>
      </c>
      <c r="F896" s="254" t="s">
        <v>297</v>
      </c>
      <c r="G896" s="252"/>
      <c r="H896" s="253" t="s">
        <v>21</v>
      </c>
      <c r="I896" s="255"/>
      <c r="J896" s="252"/>
      <c r="K896" s="252"/>
      <c r="L896" s="256"/>
      <c r="M896" s="257"/>
      <c r="N896" s="258"/>
      <c r="O896" s="258"/>
      <c r="P896" s="258"/>
      <c r="Q896" s="258"/>
      <c r="R896" s="258"/>
      <c r="S896" s="258"/>
      <c r="T896" s="259"/>
      <c r="AT896" s="260" t="s">
        <v>178</v>
      </c>
      <c r="AU896" s="260" t="s">
        <v>80</v>
      </c>
      <c r="AV896" s="12" t="s">
        <v>78</v>
      </c>
      <c r="AW896" s="12" t="s">
        <v>35</v>
      </c>
      <c r="AX896" s="12" t="s">
        <v>71</v>
      </c>
      <c r="AY896" s="260" t="s">
        <v>158</v>
      </c>
    </row>
    <row r="897" spans="2:51" s="13" customFormat="1" ht="13.5">
      <c r="B897" s="261"/>
      <c r="C897" s="262"/>
      <c r="D897" s="248" t="s">
        <v>178</v>
      </c>
      <c r="E897" s="263" t="s">
        <v>21</v>
      </c>
      <c r="F897" s="264" t="s">
        <v>884</v>
      </c>
      <c r="G897" s="262"/>
      <c r="H897" s="265">
        <v>2.16</v>
      </c>
      <c r="I897" s="266"/>
      <c r="J897" s="262"/>
      <c r="K897" s="262"/>
      <c r="L897" s="267"/>
      <c r="M897" s="268"/>
      <c r="N897" s="269"/>
      <c r="O897" s="269"/>
      <c r="P897" s="269"/>
      <c r="Q897" s="269"/>
      <c r="R897" s="269"/>
      <c r="S897" s="269"/>
      <c r="T897" s="270"/>
      <c r="AT897" s="271" t="s">
        <v>178</v>
      </c>
      <c r="AU897" s="271" t="s">
        <v>80</v>
      </c>
      <c r="AV897" s="13" t="s">
        <v>80</v>
      </c>
      <c r="AW897" s="13" t="s">
        <v>35</v>
      </c>
      <c r="AX897" s="13" t="s">
        <v>71</v>
      </c>
      <c r="AY897" s="271" t="s">
        <v>158</v>
      </c>
    </row>
    <row r="898" spans="2:51" s="12" customFormat="1" ht="13.5">
      <c r="B898" s="251"/>
      <c r="C898" s="252"/>
      <c r="D898" s="248" t="s">
        <v>178</v>
      </c>
      <c r="E898" s="253" t="s">
        <v>21</v>
      </c>
      <c r="F898" s="254" t="s">
        <v>252</v>
      </c>
      <c r="G898" s="252"/>
      <c r="H898" s="253" t="s">
        <v>21</v>
      </c>
      <c r="I898" s="255"/>
      <c r="J898" s="252"/>
      <c r="K898" s="252"/>
      <c r="L898" s="256"/>
      <c r="M898" s="257"/>
      <c r="N898" s="258"/>
      <c r="O898" s="258"/>
      <c r="P898" s="258"/>
      <c r="Q898" s="258"/>
      <c r="R898" s="258"/>
      <c r="S898" s="258"/>
      <c r="T898" s="259"/>
      <c r="AT898" s="260" t="s">
        <v>178</v>
      </c>
      <c r="AU898" s="260" t="s">
        <v>80</v>
      </c>
      <c r="AV898" s="12" t="s">
        <v>78</v>
      </c>
      <c r="AW898" s="12" t="s">
        <v>35</v>
      </c>
      <c r="AX898" s="12" t="s">
        <v>71</v>
      </c>
      <c r="AY898" s="260" t="s">
        <v>158</v>
      </c>
    </row>
    <row r="899" spans="2:51" s="13" customFormat="1" ht="13.5">
      <c r="B899" s="261"/>
      <c r="C899" s="262"/>
      <c r="D899" s="248" t="s">
        <v>178</v>
      </c>
      <c r="E899" s="263" t="s">
        <v>21</v>
      </c>
      <c r="F899" s="264" t="s">
        <v>884</v>
      </c>
      <c r="G899" s="262"/>
      <c r="H899" s="265">
        <v>2.16</v>
      </c>
      <c r="I899" s="266"/>
      <c r="J899" s="262"/>
      <c r="K899" s="262"/>
      <c r="L899" s="267"/>
      <c r="M899" s="268"/>
      <c r="N899" s="269"/>
      <c r="O899" s="269"/>
      <c r="P899" s="269"/>
      <c r="Q899" s="269"/>
      <c r="R899" s="269"/>
      <c r="S899" s="269"/>
      <c r="T899" s="270"/>
      <c r="AT899" s="271" t="s">
        <v>178</v>
      </c>
      <c r="AU899" s="271" t="s">
        <v>80</v>
      </c>
      <c r="AV899" s="13" t="s">
        <v>80</v>
      </c>
      <c r="AW899" s="13" t="s">
        <v>35</v>
      </c>
      <c r="AX899" s="13" t="s">
        <v>71</v>
      </c>
      <c r="AY899" s="271" t="s">
        <v>158</v>
      </c>
    </row>
    <row r="900" spans="2:51" s="14" customFormat="1" ht="13.5">
      <c r="B900" s="272"/>
      <c r="C900" s="273"/>
      <c r="D900" s="248" t="s">
        <v>178</v>
      </c>
      <c r="E900" s="274" t="s">
        <v>21</v>
      </c>
      <c r="F900" s="275" t="s">
        <v>189</v>
      </c>
      <c r="G900" s="273"/>
      <c r="H900" s="276">
        <v>38.32</v>
      </c>
      <c r="I900" s="277"/>
      <c r="J900" s="273"/>
      <c r="K900" s="273"/>
      <c r="L900" s="278"/>
      <c r="M900" s="279"/>
      <c r="N900" s="280"/>
      <c r="O900" s="280"/>
      <c r="P900" s="280"/>
      <c r="Q900" s="280"/>
      <c r="R900" s="280"/>
      <c r="S900" s="280"/>
      <c r="T900" s="281"/>
      <c r="AT900" s="282" t="s">
        <v>178</v>
      </c>
      <c r="AU900" s="282" t="s">
        <v>80</v>
      </c>
      <c r="AV900" s="14" t="s">
        <v>166</v>
      </c>
      <c r="AW900" s="14" t="s">
        <v>35</v>
      </c>
      <c r="AX900" s="14" t="s">
        <v>78</v>
      </c>
      <c r="AY900" s="282" t="s">
        <v>158</v>
      </c>
    </row>
    <row r="901" spans="2:65" s="1" customFormat="1" ht="16.5" customHeight="1">
      <c r="B901" s="47"/>
      <c r="C901" s="294" t="s">
        <v>889</v>
      </c>
      <c r="D901" s="294" t="s">
        <v>362</v>
      </c>
      <c r="E901" s="295" t="s">
        <v>890</v>
      </c>
      <c r="F901" s="296" t="s">
        <v>891</v>
      </c>
      <c r="G901" s="297" t="s">
        <v>184</v>
      </c>
      <c r="H901" s="298">
        <v>42.152</v>
      </c>
      <c r="I901" s="299"/>
      <c r="J901" s="300">
        <f>ROUND(I901*H901,2)</f>
        <v>0</v>
      </c>
      <c r="K901" s="296" t="s">
        <v>21</v>
      </c>
      <c r="L901" s="301"/>
      <c r="M901" s="302" t="s">
        <v>21</v>
      </c>
      <c r="N901" s="303" t="s">
        <v>42</v>
      </c>
      <c r="O901" s="48"/>
      <c r="P901" s="245">
        <f>O901*H901</f>
        <v>0</v>
      </c>
      <c r="Q901" s="245">
        <v>0.018</v>
      </c>
      <c r="R901" s="245">
        <f>Q901*H901</f>
        <v>0.758736</v>
      </c>
      <c r="S901" s="245">
        <v>0</v>
      </c>
      <c r="T901" s="246">
        <f>S901*H901</f>
        <v>0</v>
      </c>
      <c r="AR901" s="25" t="s">
        <v>452</v>
      </c>
      <c r="AT901" s="25" t="s">
        <v>362</v>
      </c>
      <c r="AU901" s="25" t="s">
        <v>80</v>
      </c>
      <c r="AY901" s="25" t="s">
        <v>158</v>
      </c>
      <c r="BE901" s="247">
        <f>IF(N901="základní",J901,0)</f>
        <v>0</v>
      </c>
      <c r="BF901" s="247">
        <f>IF(N901="snížená",J901,0)</f>
        <v>0</v>
      </c>
      <c r="BG901" s="247">
        <f>IF(N901="zákl. přenesená",J901,0)</f>
        <v>0</v>
      </c>
      <c r="BH901" s="247">
        <f>IF(N901="sníž. přenesená",J901,0)</f>
        <v>0</v>
      </c>
      <c r="BI901" s="247">
        <f>IF(N901="nulová",J901,0)</f>
        <v>0</v>
      </c>
      <c r="BJ901" s="25" t="s">
        <v>78</v>
      </c>
      <c r="BK901" s="247">
        <f>ROUND(I901*H901,2)</f>
        <v>0</v>
      </c>
      <c r="BL901" s="25" t="s">
        <v>341</v>
      </c>
      <c r="BM901" s="25" t="s">
        <v>892</v>
      </c>
    </row>
    <row r="902" spans="2:51" s="13" customFormat="1" ht="13.5">
      <c r="B902" s="261"/>
      <c r="C902" s="262"/>
      <c r="D902" s="248" t="s">
        <v>178</v>
      </c>
      <c r="E902" s="262"/>
      <c r="F902" s="264" t="s">
        <v>893</v>
      </c>
      <c r="G902" s="262"/>
      <c r="H902" s="265">
        <v>42.152</v>
      </c>
      <c r="I902" s="266"/>
      <c r="J902" s="262"/>
      <c r="K902" s="262"/>
      <c r="L902" s="267"/>
      <c r="M902" s="268"/>
      <c r="N902" s="269"/>
      <c r="O902" s="269"/>
      <c r="P902" s="269"/>
      <c r="Q902" s="269"/>
      <c r="R902" s="269"/>
      <c r="S902" s="269"/>
      <c r="T902" s="270"/>
      <c r="AT902" s="271" t="s">
        <v>178</v>
      </c>
      <c r="AU902" s="271" t="s">
        <v>80</v>
      </c>
      <c r="AV902" s="13" t="s">
        <v>80</v>
      </c>
      <c r="AW902" s="13" t="s">
        <v>6</v>
      </c>
      <c r="AX902" s="13" t="s">
        <v>78</v>
      </c>
      <c r="AY902" s="271" t="s">
        <v>158</v>
      </c>
    </row>
    <row r="903" spans="2:65" s="1" customFormat="1" ht="25.5" customHeight="1">
      <c r="B903" s="47"/>
      <c r="C903" s="236" t="s">
        <v>894</v>
      </c>
      <c r="D903" s="236" t="s">
        <v>161</v>
      </c>
      <c r="E903" s="237" t="s">
        <v>895</v>
      </c>
      <c r="F903" s="238" t="s">
        <v>896</v>
      </c>
      <c r="G903" s="239" t="s">
        <v>184</v>
      </c>
      <c r="H903" s="240">
        <v>38.32</v>
      </c>
      <c r="I903" s="241"/>
      <c r="J903" s="242">
        <f>ROUND(I903*H903,2)</f>
        <v>0</v>
      </c>
      <c r="K903" s="238" t="s">
        <v>165</v>
      </c>
      <c r="L903" s="73"/>
      <c r="M903" s="243" t="s">
        <v>21</v>
      </c>
      <c r="N903" s="244" t="s">
        <v>42</v>
      </c>
      <c r="O903" s="48"/>
      <c r="P903" s="245">
        <f>O903*H903</f>
        <v>0</v>
      </c>
      <c r="Q903" s="245">
        <v>0</v>
      </c>
      <c r="R903" s="245">
        <f>Q903*H903</f>
        <v>0</v>
      </c>
      <c r="S903" s="245">
        <v>0</v>
      </c>
      <c r="T903" s="246">
        <f>S903*H903</f>
        <v>0</v>
      </c>
      <c r="AR903" s="25" t="s">
        <v>341</v>
      </c>
      <c r="AT903" s="25" t="s">
        <v>161</v>
      </c>
      <c r="AU903" s="25" t="s">
        <v>80</v>
      </c>
      <c r="AY903" s="25" t="s">
        <v>158</v>
      </c>
      <c r="BE903" s="247">
        <f>IF(N903="základní",J903,0)</f>
        <v>0</v>
      </c>
      <c r="BF903" s="247">
        <f>IF(N903="snížená",J903,0)</f>
        <v>0</v>
      </c>
      <c r="BG903" s="247">
        <f>IF(N903="zákl. přenesená",J903,0)</f>
        <v>0</v>
      </c>
      <c r="BH903" s="247">
        <f>IF(N903="sníž. přenesená",J903,0)</f>
        <v>0</v>
      </c>
      <c r="BI903" s="247">
        <f>IF(N903="nulová",J903,0)</f>
        <v>0</v>
      </c>
      <c r="BJ903" s="25" t="s">
        <v>78</v>
      </c>
      <c r="BK903" s="247">
        <f>ROUND(I903*H903,2)</f>
        <v>0</v>
      </c>
      <c r="BL903" s="25" t="s">
        <v>341</v>
      </c>
      <c r="BM903" s="25" t="s">
        <v>897</v>
      </c>
    </row>
    <row r="904" spans="2:51" s="12" customFormat="1" ht="13.5">
      <c r="B904" s="251"/>
      <c r="C904" s="252"/>
      <c r="D904" s="248" t="s">
        <v>178</v>
      </c>
      <c r="E904" s="253" t="s">
        <v>21</v>
      </c>
      <c r="F904" s="254" t="s">
        <v>228</v>
      </c>
      <c r="G904" s="252"/>
      <c r="H904" s="253" t="s">
        <v>21</v>
      </c>
      <c r="I904" s="255"/>
      <c r="J904" s="252"/>
      <c r="K904" s="252"/>
      <c r="L904" s="256"/>
      <c r="M904" s="257"/>
      <c r="N904" s="258"/>
      <c r="O904" s="258"/>
      <c r="P904" s="258"/>
      <c r="Q904" s="258"/>
      <c r="R904" s="258"/>
      <c r="S904" s="258"/>
      <c r="T904" s="259"/>
      <c r="AT904" s="260" t="s">
        <v>178</v>
      </c>
      <c r="AU904" s="260" t="s">
        <v>80</v>
      </c>
      <c r="AV904" s="12" t="s">
        <v>78</v>
      </c>
      <c r="AW904" s="12" t="s">
        <v>35</v>
      </c>
      <c r="AX904" s="12" t="s">
        <v>71</v>
      </c>
      <c r="AY904" s="260" t="s">
        <v>158</v>
      </c>
    </row>
    <row r="905" spans="2:51" s="13" customFormat="1" ht="13.5">
      <c r="B905" s="261"/>
      <c r="C905" s="262"/>
      <c r="D905" s="248" t="s">
        <v>178</v>
      </c>
      <c r="E905" s="263" t="s">
        <v>21</v>
      </c>
      <c r="F905" s="264" t="s">
        <v>884</v>
      </c>
      <c r="G905" s="262"/>
      <c r="H905" s="265">
        <v>2.16</v>
      </c>
      <c r="I905" s="266"/>
      <c r="J905" s="262"/>
      <c r="K905" s="262"/>
      <c r="L905" s="267"/>
      <c r="M905" s="268"/>
      <c r="N905" s="269"/>
      <c r="O905" s="269"/>
      <c r="P905" s="269"/>
      <c r="Q905" s="269"/>
      <c r="R905" s="269"/>
      <c r="S905" s="269"/>
      <c r="T905" s="270"/>
      <c r="AT905" s="271" t="s">
        <v>178</v>
      </c>
      <c r="AU905" s="271" t="s">
        <v>80</v>
      </c>
      <c r="AV905" s="13" t="s">
        <v>80</v>
      </c>
      <c r="AW905" s="13" t="s">
        <v>35</v>
      </c>
      <c r="AX905" s="13" t="s">
        <v>71</v>
      </c>
      <c r="AY905" s="271" t="s">
        <v>158</v>
      </c>
    </row>
    <row r="906" spans="2:51" s="12" customFormat="1" ht="13.5">
      <c r="B906" s="251"/>
      <c r="C906" s="252"/>
      <c r="D906" s="248" t="s">
        <v>178</v>
      </c>
      <c r="E906" s="253" t="s">
        <v>21</v>
      </c>
      <c r="F906" s="254" t="s">
        <v>235</v>
      </c>
      <c r="G906" s="252"/>
      <c r="H906" s="253" t="s">
        <v>21</v>
      </c>
      <c r="I906" s="255"/>
      <c r="J906" s="252"/>
      <c r="K906" s="252"/>
      <c r="L906" s="256"/>
      <c r="M906" s="257"/>
      <c r="N906" s="258"/>
      <c r="O906" s="258"/>
      <c r="P906" s="258"/>
      <c r="Q906" s="258"/>
      <c r="R906" s="258"/>
      <c r="S906" s="258"/>
      <c r="T906" s="259"/>
      <c r="AT906" s="260" t="s">
        <v>178</v>
      </c>
      <c r="AU906" s="260" t="s">
        <v>80</v>
      </c>
      <c r="AV906" s="12" t="s">
        <v>78</v>
      </c>
      <c r="AW906" s="12" t="s">
        <v>35</v>
      </c>
      <c r="AX906" s="12" t="s">
        <v>71</v>
      </c>
      <c r="AY906" s="260" t="s">
        <v>158</v>
      </c>
    </row>
    <row r="907" spans="2:51" s="13" customFormat="1" ht="13.5">
      <c r="B907" s="261"/>
      <c r="C907" s="262"/>
      <c r="D907" s="248" t="s">
        <v>178</v>
      </c>
      <c r="E907" s="263" t="s">
        <v>21</v>
      </c>
      <c r="F907" s="264" t="s">
        <v>885</v>
      </c>
      <c r="G907" s="262"/>
      <c r="H907" s="265">
        <v>13.6</v>
      </c>
      <c r="I907" s="266"/>
      <c r="J907" s="262"/>
      <c r="K907" s="262"/>
      <c r="L907" s="267"/>
      <c r="M907" s="268"/>
      <c r="N907" s="269"/>
      <c r="O907" s="269"/>
      <c r="P907" s="269"/>
      <c r="Q907" s="269"/>
      <c r="R907" s="269"/>
      <c r="S907" s="269"/>
      <c r="T907" s="270"/>
      <c r="AT907" s="271" t="s">
        <v>178</v>
      </c>
      <c r="AU907" s="271" t="s">
        <v>80</v>
      </c>
      <c r="AV907" s="13" t="s">
        <v>80</v>
      </c>
      <c r="AW907" s="13" t="s">
        <v>35</v>
      </c>
      <c r="AX907" s="13" t="s">
        <v>71</v>
      </c>
      <c r="AY907" s="271" t="s">
        <v>158</v>
      </c>
    </row>
    <row r="908" spans="2:51" s="13" customFormat="1" ht="13.5">
      <c r="B908" s="261"/>
      <c r="C908" s="262"/>
      <c r="D908" s="248" t="s">
        <v>178</v>
      </c>
      <c r="E908" s="263" t="s">
        <v>21</v>
      </c>
      <c r="F908" s="264" t="s">
        <v>237</v>
      </c>
      <c r="G908" s="262"/>
      <c r="H908" s="265">
        <v>-1.6</v>
      </c>
      <c r="I908" s="266"/>
      <c r="J908" s="262"/>
      <c r="K908" s="262"/>
      <c r="L908" s="267"/>
      <c r="M908" s="268"/>
      <c r="N908" s="269"/>
      <c r="O908" s="269"/>
      <c r="P908" s="269"/>
      <c r="Q908" s="269"/>
      <c r="R908" s="269"/>
      <c r="S908" s="269"/>
      <c r="T908" s="270"/>
      <c r="AT908" s="271" t="s">
        <v>178</v>
      </c>
      <c r="AU908" s="271" t="s">
        <v>80</v>
      </c>
      <c r="AV908" s="13" t="s">
        <v>80</v>
      </c>
      <c r="AW908" s="13" t="s">
        <v>35</v>
      </c>
      <c r="AX908" s="13" t="s">
        <v>71</v>
      </c>
      <c r="AY908" s="271" t="s">
        <v>158</v>
      </c>
    </row>
    <row r="909" spans="2:51" s="13" customFormat="1" ht="13.5">
      <c r="B909" s="261"/>
      <c r="C909" s="262"/>
      <c r="D909" s="248" t="s">
        <v>178</v>
      </c>
      <c r="E909" s="263" t="s">
        <v>21</v>
      </c>
      <c r="F909" s="264" t="s">
        <v>886</v>
      </c>
      <c r="G909" s="262"/>
      <c r="H909" s="265">
        <v>-2.4</v>
      </c>
      <c r="I909" s="266"/>
      <c r="J909" s="262"/>
      <c r="K909" s="262"/>
      <c r="L909" s="267"/>
      <c r="M909" s="268"/>
      <c r="N909" s="269"/>
      <c r="O909" s="269"/>
      <c r="P909" s="269"/>
      <c r="Q909" s="269"/>
      <c r="R909" s="269"/>
      <c r="S909" s="269"/>
      <c r="T909" s="270"/>
      <c r="AT909" s="271" t="s">
        <v>178</v>
      </c>
      <c r="AU909" s="271" t="s">
        <v>80</v>
      </c>
      <c r="AV909" s="13" t="s">
        <v>80</v>
      </c>
      <c r="AW909" s="13" t="s">
        <v>35</v>
      </c>
      <c r="AX909" s="13" t="s">
        <v>71</v>
      </c>
      <c r="AY909" s="271" t="s">
        <v>158</v>
      </c>
    </row>
    <row r="910" spans="2:51" s="12" customFormat="1" ht="13.5">
      <c r="B910" s="251"/>
      <c r="C910" s="252"/>
      <c r="D910" s="248" t="s">
        <v>178</v>
      </c>
      <c r="E910" s="253" t="s">
        <v>21</v>
      </c>
      <c r="F910" s="254" t="s">
        <v>239</v>
      </c>
      <c r="G910" s="252"/>
      <c r="H910" s="253" t="s">
        <v>21</v>
      </c>
      <c r="I910" s="255"/>
      <c r="J910" s="252"/>
      <c r="K910" s="252"/>
      <c r="L910" s="256"/>
      <c r="M910" s="257"/>
      <c r="N910" s="258"/>
      <c r="O910" s="258"/>
      <c r="P910" s="258"/>
      <c r="Q910" s="258"/>
      <c r="R910" s="258"/>
      <c r="S910" s="258"/>
      <c r="T910" s="259"/>
      <c r="AT910" s="260" t="s">
        <v>178</v>
      </c>
      <c r="AU910" s="260" t="s">
        <v>80</v>
      </c>
      <c r="AV910" s="12" t="s">
        <v>78</v>
      </c>
      <c r="AW910" s="12" t="s">
        <v>35</v>
      </c>
      <c r="AX910" s="12" t="s">
        <v>71</v>
      </c>
      <c r="AY910" s="260" t="s">
        <v>158</v>
      </c>
    </row>
    <row r="911" spans="2:51" s="13" customFormat="1" ht="13.5">
      <c r="B911" s="261"/>
      <c r="C911" s="262"/>
      <c r="D911" s="248" t="s">
        <v>178</v>
      </c>
      <c r="E911" s="263" t="s">
        <v>21</v>
      </c>
      <c r="F911" s="264" t="s">
        <v>887</v>
      </c>
      <c r="G911" s="262"/>
      <c r="H911" s="265">
        <v>7.9</v>
      </c>
      <c r="I911" s="266"/>
      <c r="J911" s="262"/>
      <c r="K911" s="262"/>
      <c r="L911" s="267"/>
      <c r="M911" s="268"/>
      <c r="N911" s="269"/>
      <c r="O911" s="269"/>
      <c r="P911" s="269"/>
      <c r="Q911" s="269"/>
      <c r="R911" s="269"/>
      <c r="S911" s="269"/>
      <c r="T911" s="270"/>
      <c r="AT911" s="271" t="s">
        <v>178</v>
      </c>
      <c r="AU911" s="271" t="s">
        <v>80</v>
      </c>
      <c r="AV911" s="13" t="s">
        <v>80</v>
      </c>
      <c r="AW911" s="13" t="s">
        <v>35</v>
      </c>
      <c r="AX911" s="13" t="s">
        <v>71</v>
      </c>
      <c r="AY911" s="271" t="s">
        <v>158</v>
      </c>
    </row>
    <row r="912" spans="2:51" s="13" customFormat="1" ht="13.5">
      <c r="B912" s="261"/>
      <c r="C912" s="262"/>
      <c r="D912" s="248" t="s">
        <v>178</v>
      </c>
      <c r="E912" s="263" t="s">
        <v>21</v>
      </c>
      <c r="F912" s="264" t="s">
        <v>238</v>
      </c>
      <c r="G912" s="262"/>
      <c r="H912" s="265">
        <v>-1.2</v>
      </c>
      <c r="I912" s="266"/>
      <c r="J912" s="262"/>
      <c r="K912" s="262"/>
      <c r="L912" s="267"/>
      <c r="M912" s="268"/>
      <c r="N912" s="269"/>
      <c r="O912" s="269"/>
      <c r="P912" s="269"/>
      <c r="Q912" s="269"/>
      <c r="R912" s="269"/>
      <c r="S912" s="269"/>
      <c r="T912" s="270"/>
      <c r="AT912" s="271" t="s">
        <v>178</v>
      </c>
      <c r="AU912" s="271" t="s">
        <v>80</v>
      </c>
      <c r="AV912" s="13" t="s">
        <v>80</v>
      </c>
      <c r="AW912" s="13" t="s">
        <v>35</v>
      </c>
      <c r="AX912" s="13" t="s">
        <v>71</v>
      </c>
      <c r="AY912" s="271" t="s">
        <v>158</v>
      </c>
    </row>
    <row r="913" spans="2:51" s="12" customFormat="1" ht="13.5">
      <c r="B913" s="251"/>
      <c r="C913" s="252"/>
      <c r="D913" s="248" t="s">
        <v>178</v>
      </c>
      <c r="E913" s="253" t="s">
        <v>21</v>
      </c>
      <c r="F913" s="254" t="s">
        <v>291</v>
      </c>
      <c r="G913" s="252"/>
      <c r="H913" s="253" t="s">
        <v>21</v>
      </c>
      <c r="I913" s="255"/>
      <c r="J913" s="252"/>
      <c r="K913" s="252"/>
      <c r="L913" s="256"/>
      <c r="M913" s="257"/>
      <c r="N913" s="258"/>
      <c r="O913" s="258"/>
      <c r="P913" s="258"/>
      <c r="Q913" s="258"/>
      <c r="R913" s="258"/>
      <c r="S913" s="258"/>
      <c r="T913" s="259"/>
      <c r="AT913" s="260" t="s">
        <v>178</v>
      </c>
      <c r="AU913" s="260" t="s">
        <v>80</v>
      </c>
      <c r="AV913" s="12" t="s">
        <v>78</v>
      </c>
      <c r="AW913" s="12" t="s">
        <v>35</v>
      </c>
      <c r="AX913" s="12" t="s">
        <v>71</v>
      </c>
      <c r="AY913" s="260" t="s">
        <v>158</v>
      </c>
    </row>
    <row r="914" spans="2:51" s="13" customFormat="1" ht="13.5">
      <c r="B914" s="261"/>
      <c r="C914" s="262"/>
      <c r="D914" s="248" t="s">
        <v>178</v>
      </c>
      <c r="E914" s="263" t="s">
        <v>21</v>
      </c>
      <c r="F914" s="264" t="s">
        <v>888</v>
      </c>
      <c r="G914" s="262"/>
      <c r="H914" s="265">
        <v>8.1</v>
      </c>
      <c r="I914" s="266"/>
      <c r="J914" s="262"/>
      <c r="K914" s="262"/>
      <c r="L914" s="267"/>
      <c r="M914" s="268"/>
      <c r="N914" s="269"/>
      <c r="O914" s="269"/>
      <c r="P914" s="269"/>
      <c r="Q914" s="269"/>
      <c r="R914" s="269"/>
      <c r="S914" s="269"/>
      <c r="T914" s="270"/>
      <c r="AT914" s="271" t="s">
        <v>178</v>
      </c>
      <c r="AU914" s="271" t="s">
        <v>80</v>
      </c>
      <c r="AV914" s="13" t="s">
        <v>80</v>
      </c>
      <c r="AW914" s="13" t="s">
        <v>35</v>
      </c>
      <c r="AX914" s="13" t="s">
        <v>71</v>
      </c>
      <c r="AY914" s="271" t="s">
        <v>158</v>
      </c>
    </row>
    <row r="915" spans="2:51" s="13" customFormat="1" ht="13.5">
      <c r="B915" s="261"/>
      <c r="C915" s="262"/>
      <c r="D915" s="248" t="s">
        <v>178</v>
      </c>
      <c r="E915" s="263" t="s">
        <v>21</v>
      </c>
      <c r="F915" s="264" t="s">
        <v>238</v>
      </c>
      <c r="G915" s="262"/>
      <c r="H915" s="265">
        <v>-1.2</v>
      </c>
      <c r="I915" s="266"/>
      <c r="J915" s="262"/>
      <c r="K915" s="262"/>
      <c r="L915" s="267"/>
      <c r="M915" s="268"/>
      <c r="N915" s="269"/>
      <c r="O915" s="269"/>
      <c r="P915" s="269"/>
      <c r="Q915" s="269"/>
      <c r="R915" s="269"/>
      <c r="S915" s="269"/>
      <c r="T915" s="270"/>
      <c r="AT915" s="271" t="s">
        <v>178</v>
      </c>
      <c r="AU915" s="271" t="s">
        <v>80</v>
      </c>
      <c r="AV915" s="13" t="s">
        <v>80</v>
      </c>
      <c r="AW915" s="13" t="s">
        <v>35</v>
      </c>
      <c r="AX915" s="13" t="s">
        <v>71</v>
      </c>
      <c r="AY915" s="271" t="s">
        <v>158</v>
      </c>
    </row>
    <row r="916" spans="2:51" s="12" customFormat="1" ht="13.5">
      <c r="B916" s="251"/>
      <c r="C916" s="252"/>
      <c r="D916" s="248" t="s">
        <v>178</v>
      </c>
      <c r="E916" s="253" t="s">
        <v>21</v>
      </c>
      <c r="F916" s="254" t="s">
        <v>186</v>
      </c>
      <c r="G916" s="252"/>
      <c r="H916" s="253" t="s">
        <v>21</v>
      </c>
      <c r="I916" s="255"/>
      <c r="J916" s="252"/>
      <c r="K916" s="252"/>
      <c r="L916" s="256"/>
      <c r="M916" s="257"/>
      <c r="N916" s="258"/>
      <c r="O916" s="258"/>
      <c r="P916" s="258"/>
      <c r="Q916" s="258"/>
      <c r="R916" s="258"/>
      <c r="S916" s="258"/>
      <c r="T916" s="259"/>
      <c r="AT916" s="260" t="s">
        <v>178</v>
      </c>
      <c r="AU916" s="260" t="s">
        <v>80</v>
      </c>
      <c r="AV916" s="12" t="s">
        <v>78</v>
      </c>
      <c r="AW916" s="12" t="s">
        <v>35</v>
      </c>
      <c r="AX916" s="12" t="s">
        <v>71</v>
      </c>
      <c r="AY916" s="260" t="s">
        <v>158</v>
      </c>
    </row>
    <row r="917" spans="2:51" s="13" customFormat="1" ht="13.5">
      <c r="B917" s="261"/>
      <c r="C917" s="262"/>
      <c r="D917" s="248" t="s">
        <v>178</v>
      </c>
      <c r="E917" s="263" t="s">
        <v>21</v>
      </c>
      <c r="F917" s="264" t="s">
        <v>884</v>
      </c>
      <c r="G917" s="262"/>
      <c r="H917" s="265">
        <v>2.16</v>
      </c>
      <c r="I917" s="266"/>
      <c r="J917" s="262"/>
      <c r="K917" s="262"/>
      <c r="L917" s="267"/>
      <c r="M917" s="268"/>
      <c r="N917" s="269"/>
      <c r="O917" s="269"/>
      <c r="P917" s="269"/>
      <c r="Q917" s="269"/>
      <c r="R917" s="269"/>
      <c r="S917" s="269"/>
      <c r="T917" s="270"/>
      <c r="AT917" s="271" t="s">
        <v>178</v>
      </c>
      <c r="AU917" s="271" t="s">
        <v>80</v>
      </c>
      <c r="AV917" s="13" t="s">
        <v>80</v>
      </c>
      <c r="AW917" s="13" t="s">
        <v>35</v>
      </c>
      <c r="AX917" s="13" t="s">
        <v>71</v>
      </c>
      <c r="AY917" s="271" t="s">
        <v>158</v>
      </c>
    </row>
    <row r="918" spans="2:51" s="12" customFormat="1" ht="13.5">
      <c r="B918" s="251"/>
      <c r="C918" s="252"/>
      <c r="D918" s="248" t="s">
        <v>178</v>
      </c>
      <c r="E918" s="253" t="s">
        <v>21</v>
      </c>
      <c r="F918" s="254" t="s">
        <v>245</v>
      </c>
      <c r="G918" s="252"/>
      <c r="H918" s="253" t="s">
        <v>21</v>
      </c>
      <c r="I918" s="255"/>
      <c r="J918" s="252"/>
      <c r="K918" s="252"/>
      <c r="L918" s="256"/>
      <c r="M918" s="257"/>
      <c r="N918" s="258"/>
      <c r="O918" s="258"/>
      <c r="P918" s="258"/>
      <c r="Q918" s="258"/>
      <c r="R918" s="258"/>
      <c r="S918" s="258"/>
      <c r="T918" s="259"/>
      <c r="AT918" s="260" t="s">
        <v>178</v>
      </c>
      <c r="AU918" s="260" t="s">
        <v>80</v>
      </c>
      <c r="AV918" s="12" t="s">
        <v>78</v>
      </c>
      <c r="AW918" s="12" t="s">
        <v>35</v>
      </c>
      <c r="AX918" s="12" t="s">
        <v>71</v>
      </c>
      <c r="AY918" s="260" t="s">
        <v>158</v>
      </c>
    </row>
    <row r="919" spans="2:51" s="13" customFormat="1" ht="13.5">
      <c r="B919" s="261"/>
      <c r="C919" s="262"/>
      <c r="D919" s="248" t="s">
        <v>178</v>
      </c>
      <c r="E919" s="263" t="s">
        <v>21</v>
      </c>
      <c r="F919" s="264" t="s">
        <v>884</v>
      </c>
      <c r="G919" s="262"/>
      <c r="H919" s="265">
        <v>2.16</v>
      </c>
      <c r="I919" s="266"/>
      <c r="J919" s="262"/>
      <c r="K919" s="262"/>
      <c r="L919" s="267"/>
      <c r="M919" s="268"/>
      <c r="N919" s="269"/>
      <c r="O919" s="269"/>
      <c r="P919" s="269"/>
      <c r="Q919" s="269"/>
      <c r="R919" s="269"/>
      <c r="S919" s="269"/>
      <c r="T919" s="270"/>
      <c r="AT919" s="271" t="s">
        <v>178</v>
      </c>
      <c r="AU919" s="271" t="s">
        <v>80</v>
      </c>
      <c r="AV919" s="13" t="s">
        <v>80</v>
      </c>
      <c r="AW919" s="13" t="s">
        <v>35</v>
      </c>
      <c r="AX919" s="13" t="s">
        <v>71</v>
      </c>
      <c r="AY919" s="271" t="s">
        <v>158</v>
      </c>
    </row>
    <row r="920" spans="2:51" s="12" customFormat="1" ht="13.5">
      <c r="B920" s="251"/>
      <c r="C920" s="252"/>
      <c r="D920" s="248" t="s">
        <v>178</v>
      </c>
      <c r="E920" s="253" t="s">
        <v>21</v>
      </c>
      <c r="F920" s="254" t="s">
        <v>248</v>
      </c>
      <c r="G920" s="252"/>
      <c r="H920" s="253" t="s">
        <v>21</v>
      </c>
      <c r="I920" s="255"/>
      <c r="J920" s="252"/>
      <c r="K920" s="252"/>
      <c r="L920" s="256"/>
      <c r="M920" s="257"/>
      <c r="N920" s="258"/>
      <c r="O920" s="258"/>
      <c r="P920" s="258"/>
      <c r="Q920" s="258"/>
      <c r="R920" s="258"/>
      <c r="S920" s="258"/>
      <c r="T920" s="259"/>
      <c r="AT920" s="260" t="s">
        <v>178</v>
      </c>
      <c r="AU920" s="260" t="s">
        <v>80</v>
      </c>
      <c r="AV920" s="12" t="s">
        <v>78</v>
      </c>
      <c r="AW920" s="12" t="s">
        <v>35</v>
      </c>
      <c r="AX920" s="12" t="s">
        <v>71</v>
      </c>
      <c r="AY920" s="260" t="s">
        <v>158</v>
      </c>
    </row>
    <row r="921" spans="2:51" s="13" customFormat="1" ht="13.5">
      <c r="B921" s="261"/>
      <c r="C921" s="262"/>
      <c r="D921" s="248" t="s">
        <v>178</v>
      </c>
      <c r="E921" s="263" t="s">
        <v>21</v>
      </c>
      <c r="F921" s="264" t="s">
        <v>884</v>
      </c>
      <c r="G921" s="262"/>
      <c r="H921" s="265">
        <v>2.16</v>
      </c>
      <c r="I921" s="266"/>
      <c r="J921" s="262"/>
      <c r="K921" s="262"/>
      <c r="L921" s="267"/>
      <c r="M921" s="268"/>
      <c r="N921" s="269"/>
      <c r="O921" s="269"/>
      <c r="P921" s="269"/>
      <c r="Q921" s="269"/>
      <c r="R921" s="269"/>
      <c r="S921" s="269"/>
      <c r="T921" s="270"/>
      <c r="AT921" s="271" t="s">
        <v>178</v>
      </c>
      <c r="AU921" s="271" t="s">
        <v>80</v>
      </c>
      <c r="AV921" s="13" t="s">
        <v>80</v>
      </c>
      <c r="AW921" s="13" t="s">
        <v>35</v>
      </c>
      <c r="AX921" s="13" t="s">
        <v>71</v>
      </c>
      <c r="AY921" s="271" t="s">
        <v>158</v>
      </c>
    </row>
    <row r="922" spans="2:51" s="12" customFormat="1" ht="13.5">
      <c r="B922" s="251"/>
      <c r="C922" s="252"/>
      <c r="D922" s="248" t="s">
        <v>178</v>
      </c>
      <c r="E922" s="253" t="s">
        <v>21</v>
      </c>
      <c r="F922" s="254" t="s">
        <v>249</v>
      </c>
      <c r="G922" s="252"/>
      <c r="H922" s="253" t="s">
        <v>21</v>
      </c>
      <c r="I922" s="255"/>
      <c r="J922" s="252"/>
      <c r="K922" s="252"/>
      <c r="L922" s="256"/>
      <c r="M922" s="257"/>
      <c r="N922" s="258"/>
      <c r="O922" s="258"/>
      <c r="P922" s="258"/>
      <c r="Q922" s="258"/>
      <c r="R922" s="258"/>
      <c r="S922" s="258"/>
      <c r="T922" s="259"/>
      <c r="AT922" s="260" t="s">
        <v>178</v>
      </c>
      <c r="AU922" s="260" t="s">
        <v>80</v>
      </c>
      <c r="AV922" s="12" t="s">
        <v>78</v>
      </c>
      <c r="AW922" s="12" t="s">
        <v>35</v>
      </c>
      <c r="AX922" s="12" t="s">
        <v>71</v>
      </c>
      <c r="AY922" s="260" t="s">
        <v>158</v>
      </c>
    </row>
    <row r="923" spans="2:51" s="13" customFormat="1" ht="13.5">
      <c r="B923" s="261"/>
      <c r="C923" s="262"/>
      <c r="D923" s="248" t="s">
        <v>178</v>
      </c>
      <c r="E923" s="263" t="s">
        <v>21</v>
      </c>
      <c r="F923" s="264" t="s">
        <v>884</v>
      </c>
      <c r="G923" s="262"/>
      <c r="H923" s="265">
        <v>2.16</v>
      </c>
      <c r="I923" s="266"/>
      <c r="J923" s="262"/>
      <c r="K923" s="262"/>
      <c r="L923" s="267"/>
      <c r="M923" s="268"/>
      <c r="N923" s="269"/>
      <c r="O923" s="269"/>
      <c r="P923" s="269"/>
      <c r="Q923" s="269"/>
      <c r="R923" s="269"/>
      <c r="S923" s="269"/>
      <c r="T923" s="270"/>
      <c r="AT923" s="271" t="s">
        <v>178</v>
      </c>
      <c r="AU923" s="271" t="s">
        <v>80</v>
      </c>
      <c r="AV923" s="13" t="s">
        <v>80</v>
      </c>
      <c r="AW923" s="13" t="s">
        <v>35</v>
      </c>
      <c r="AX923" s="13" t="s">
        <v>71</v>
      </c>
      <c r="AY923" s="271" t="s">
        <v>158</v>
      </c>
    </row>
    <row r="924" spans="2:51" s="12" customFormat="1" ht="13.5">
      <c r="B924" s="251"/>
      <c r="C924" s="252"/>
      <c r="D924" s="248" t="s">
        <v>178</v>
      </c>
      <c r="E924" s="253" t="s">
        <v>21</v>
      </c>
      <c r="F924" s="254" t="s">
        <v>297</v>
      </c>
      <c r="G924" s="252"/>
      <c r="H924" s="253" t="s">
        <v>21</v>
      </c>
      <c r="I924" s="255"/>
      <c r="J924" s="252"/>
      <c r="K924" s="252"/>
      <c r="L924" s="256"/>
      <c r="M924" s="257"/>
      <c r="N924" s="258"/>
      <c r="O924" s="258"/>
      <c r="P924" s="258"/>
      <c r="Q924" s="258"/>
      <c r="R924" s="258"/>
      <c r="S924" s="258"/>
      <c r="T924" s="259"/>
      <c r="AT924" s="260" t="s">
        <v>178</v>
      </c>
      <c r="AU924" s="260" t="s">
        <v>80</v>
      </c>
      <c r="AV924" s="12" t="s">
        <v>78</v>
      </c>
      <c r="AW924" s="12" t="s">
        <v>35</v>
      </c>
      <c r="AX924" s="12" t="s">
        <v>71</v>
      </c>
      <c r="AY924" s="260" t="s">
        <v>158</v>
      </c>
    </row>
    <row r="925" spans="2:51" s="13" customFormat="1" ht="13.5">
      <c r="B925" s="261"/>
      <c r="C925" s="262"/>
      <c r="D925" s="248" t="s">
        <v>178</v>
      </c>
      <c r="E925" s="263" t="s">
        <v>21</v>
      </c>
      <c r="F925" s="264" t="s">
        <v>884</v>
      </c>
      <c r="G925" s="262"/>
      <c r="H925" s="265">
        <v>2.16</v>
      </c>
      <c r="I925" s="266"/>
      <c r="J925" s="262"/>
      <c r="K925" s="262"/>
      <c r="L925" s="267"/>
      <c r="M925" s="268"/>
      <c r="N925" s="269"/>
      <c r="O925" s="269"/>
      <c r="P925" s="269"/>
      <c r="Q925" s="269"/>
      <c r="R925" s="269"/>
      <c r="S925" s="269"/>
      <c r="T925" s="270"/>
      <c r="AT925" s="271" t="s">
        <v>178</v>
      </c>
      <c r="AU925" s="271" t="s">
        <v>80</v>
      </c>
      <c r="AV925" s="13" t="s">
        <v>80</v>
      </c>
      <c r="AW925" s="13" t="s">
        <v>35</v>
      </c>
      <c r="AX925" s="13" t="s">
        <v>71</v>
      </c>
      <c r="AY925" s="271" t="s">
        <v>158</v>
      </c>
    </row>
    <row r="926" spans="2:51" s="12" customFormat="1" ht="13.5">
      <c r="B926" s="251"/>
      <c r="C926" s="252"/>
      <c r="D926" s="248" t="s">
        <v>178</v>
      </c>
      <c r="E926" s="253" t="s">
        <v>21</v>
      </c>
      <c r="F926" s="254" t="s">
        <v>252</v>
      </c>
      <c r="G926" s="252"/>
      <c r="H926" s="253" t="s">
        <v>21</v>
      </c>
      <c r="I926" s="255"/>
      <c r="J926" s="252"/>
      <c r="K926" s="252"/>
      <c r="L926" s="256"/>
      <c r="M926" s="257"/>
      <c r="N926" s="258"/>
      <c r="O926" s="258"/>
      <c r="P926" s="258"/>
      <c r="Q926" s="258"/>
      <c r="R926" s="258"/>
      <c r="S926" s="258"/>
      <c r="T926" s="259"/>
      <c r="AT926" s="260" t="s">
        <v>178</v>
      </c>
      <c r="AU926" s="260" t="s">
        <v>80</v>
      </c>
      <c r="AV926" s="12" t="s">
        <v>78</v>
      </c>
      <c r="AW926" s="12" t="s">
        <v>35</v>
      </c>
      <c r="AX926" s="12" t="s">
        <v>71</v>
      </c>
      <c r="AY926" s="260" t="s">
        <v>158</v>
      </c>
    </row>
    <row r="927" spans="2:51" s="13" customFormat="1" ht="13.5">
      <c r="B927" s="261"/>
      <c r="C927" s="262"/>
      <c r="D927" s="248" t="s">
        <v>178</v>
      </c>
      <c r="E927" s="263" t="s">
        <v>21</v>
      </c>
      <c r="F927" s="264" t="s">
        <v>884</v>
      </c>
      <c r="G927" s="262"/>
      <c r="H927" s="265">
        <v>2.16</v>
      </c>
      <c r="I927" s="266"/>
      <c r="J927" s="262"/>
      <c r="K927" s="262"/>
      <c r="L927" s="267"/>
      <c r="M927" s="268"/>
      <c r="N927" s="269"/>
      <c r="O927" s="269"/>
      <c r="P927" s="269"/>
      <c r="Q927" s="269"/>
      <c r="R927" s="269"/>
      <c r="S927" s="269"/>
      <c r="T927" s="270"/>
      <c r="AT927" s="271" t="s">
        <v>178</v>
      </c>
      <c r="AU927" s="271" t="s">
        <v>80</v>
      </c>
      <c r="AV927" s="13" t="s">
        <v>80</v>
      </c>
      <c r="AW927" s="13" t="s">
        <v>35</v>
      </c>
      <c r="AX927" s="13" t="s">
        <v>71</v>
      </c>
      <c r="AY927" s="271" t="s">
        <v>158</v>
      </c>
    </row>
    <row r="928" spans="2:51" s="14" customFormat="1" ht="13.5">
      <c r="B928" s="272"/>
      <c r="C928" s="273"/>
      <c r="D928" s="248" t="s">
        <v>178</v>
      </c>
      <c r="E928" s="274" t="s">
        <v>21</v>
      </c>
      <c r="F928" s="275" t="s">
        <v>189</v>
      </c>
      <c r="G928" s="273"/>
      <c r="H928" s="276">
        <v>38.32</v>
      </c>
      <c r="I928" s="277"/>
      <c r="J928" s="273"/>
      <c r="K928" s="273"/>
      <c r="L928" s="278"/>
      <c r="M928" s="279"/>
      <c r="N928" s="280"/>
      <c r="O928" s="280"/>
      <c r="P928" s="280"/>
      <c r="Q928" s="280"/>
      <c r="R928" s="280"/>
      <c r="S928" s="280"/>
      <c r="T928" s="281"/>
      <c r="AT928" s="282" t="s">
        <v>178</v>
      </c>
      <c r="AU928" s="282" t="s">
        <v>80</v>
      </c>
      <c r="AV928" s="14" t="s">
        <v>166</v>
      </c>
      <c r="AW928" s="14" t="s">
        <v>35</v>
      </c>
      <c r="AX928" s="14" t="s">
        <v>78</v>
      </c>
      <c r="AY928" s="282" t="s">
        <v>158</v>
      </c>
    </row>
    <row r="929" spans="2:65" s="1" customFormat="1" ht="16.5" customHeight="1">
      <c r="B929" s="47"/>
      <c r="C929" s="236" t="s">
        <v>898</v>
      </c>
      <c r="D929" s="236" t="s">
        <v>161</v>
      </c>
      <c r="E929" s="237" t="s">
        <v>899</v>
      </c>
      <c r="F929" s="238" t="s">
        <v>900</v>
      </c>
      <c r="G929" s="239" t="s">
        <v>184</v>
      </c>
      <c r="H929" s="240">
        <v>38.32</v>
      </c>
      <c r="I929" s="241"/>
      <c r="J929" s="242">
        <f>ROUND(I929*H929,2)</f>
        <v>0</v>
      </c>
      <c r="K929" s="238" t="s">
        <v>165</v>
      </c>
      <c r="L929" s="73"/>
      <c r="M929" s="243" t="s">
        <v>21</v>
      </c>
      <c r="N929" s="244" t="s">
        <v>42</v>
      </c>
      <c r="O929" s="48"/>
      <c r="P929" s="245">
        <f>O929*H929</f>
        <v>0</v>
      </c>
      <c r="Q929" s="245">
        <v>0.0003</v>
      </c>
      <c r="R929" s="245">
        <f>Q929*H929</f>
        <v>0.011496</v>
      </c>
      <c r="S929" s="245">
        <v>0</v>
      </c>
      <c r="T929" s="246">
        <f>S929*H929</f>
        <v>0</v>
      </c>
      <c r="AR929" s="25" t="s">
        <v>341</v>
      </c>
      <c r="AT929" s="25" t="s">
        <v>161</v>
      </c>
      <c r="AU929" s="25" t="s">
        <v>80</v>
      </c>
      <c r="AY929" s="25" t="s">
        <v>158</v>
      </c>
      <c r="BE929" s="247">
        <f>IF(N929="základní",J929,0)</f>
        <v>0</v>
      </c>
      <c r="BF929" s="247">
        <f>IF(N929="snížená",J929,0)</f>
        <v>0</v>
      </c>
      <c r="BG929" s="247">
        <f>IF(N929="zákl. přenesená",J929,0)</f>
        <v>0</v>
      </c>
      <c r="BH929" s="247">
        <f>IF(N929="sníž. přenesená",J929,0)</f>
        <v>0</v>
      </c>
      <c r="BI929" s="247">
        <f>IF(N929="nulová",J929,0)</f>
        <v>0</v>
      </c>
      <c r="BJ929" s="25" t="s">
        <v>78</v>
      </c>
      <c r="BK929" s="247">
        <f>ROUND(I929*H929,2)</f>
        <v>0</v>
      </c>
      <c r="BL929" s="25" t="s">
        <v>341</v>
      </c>
      <c r="BM929" s="25" t="s">
        <v>901</v>
      </c>
    </row>
    <row r="930" spans="2:47" s="1" customFormat="1" ht="13.5">
      <c r="B930" s="47"/>
      <c r="C930" s="75"/>
      <c r="D930" s="248" t="s">
        <v>171</v>
      </c>
      <c r="E930" s="75"/>
      <c r="F930" s="249" t="s">
        <v>902</v>
      </c>
      <c r="G930" s="75"/>
      <c r="H930" s="75"/>
      <c r="I930" s="204"/>
      <c r="J930" s="75"/>
      <c r="K930" s="75"/>
      <c r="L930" s="73"/>
      <c r="M930" s="250"/>
      <c r="N930" s="48"/>
      <c r="O930" s="48"/>
      <c r="P930" s="48"/>
      <c r="Q930" s="48"/>
      <c r="R930" s="48"/>
      <c r="S930" s="48"/>
      <c r="T930" s="96"/>
      <c r="AT930" s="25" t="s">
        <v>171</v>
      </c>
      <c r="AU930" s="25" t="s">
        <v>80</v>
      </c>
    </row>
    <row r="931" spans="2:65" s="1" customFormat="1" ht="16.5" customHeight="1">
      <c r="B931" s="47"/>
      <c r="C931" s="236" t="s">
        <v>903</v>
      </c>
      <c r="D931" s="236" t="s">
        <v>161</v>
      </c>
      <c r="E931" s="237" t="s">
        <v>904</v>
      </c>
      <c r="F931" s="238" t="s">
        <v>905</v>
      </c>
      <c r="G931" s="239" t="s">
        <v>193</v>
      </c>
      <c r="H931" s="240">
        <v>30</v>
      </c>
      <c r="I931" s="241"/>
      <c r="J931" s="242">
        <f>ROUND(I931*H931,2)</f>
        <v>0</v>
      </c>
      <c r="K931" s="238" t="s">
        <v>165</v>
      </c>
      <c r="L931" s="73"/>
      <c r="M931" s="243" t="s">
        <v>21</v>
      </c>
      <c r="N931" s="244" t="s">
        <v>42</v>
      </c>
      <c r="O931" s="48"/>
      <c r="P931" s="245">
        <f>O931*H931</f>
        <v>0</v>
      </c>
      <c r="Q931" s="245">
        <v>3E-05</v>
      </c>
      <c r="R931" s="245">
        <f>Q931*H931</f>
        <v>0.0009</v>
      </c>
      <c r="S931" s="245">
        <v>0</v>
      </c>
      <c r="T931" s="246">
        <f>S931*H931</f>
        <v>0</v>
      </c>
      <c r="AR931" s="25" t="s">
        <v>341</v>
      </c>
      <c r="AT931" s="25" t="s">
        <v>161</v>
      </c>
      <c r="AU931" s="25" t="s">
        <v>80</v>
      </c>
      <c r="AY931" s="25" t="s">
        <v>158</v>
      </c>
      <c r="BE931" s="247">
        <f>IF(N931="základní",J931,0)</f>
        <v>0</v>
      </c>
      <c r="BF931" s="247">
        <f>IF(N931="snížená",J931,0)</f>
        <v>0</v>
      </c>
      <c r="BG931" s="247">
        <f>IF(N931="zákl. přenesená",J931,0)</f>
        <v>0</v>
      </c>
      <c r="BH931" s="247">
        <f>IF(N931="sníž. přenesená",J931,0)</f>
        <v>0</v>
      </c>
      <c r="BI931" s="247">
        <f>IF(N931="nulová",J931,0)</f>
        <v>0</v>
      </c>
      <c r="BJ931" s="25" t="s">
        <v>78</v>
      </c>
      <c r="BK931" s="247">
        <f>ROUND(I931*H931,2)</f>
        <v>0</v>
      </c>
      <c r="BL931" s="25" t="s">
        <v>341</v>
      </c>
      <c r="BM931" s="25" t="s">
        <v>906</v>
      </c>
    </row>
    <row r="932" spans="2:47" s="1" customFormat="1" ht="13.5">
      <c r="B932" s="47"/>
      <c r="C932" s="75"/>
      <c r="D932" s="248" t="s">
        <v>171</v>
      </c>
      <c r="E932" s="75"/>
      <c r="F932" s="249" t="s">
        <v>902</v>
      </c>
      <c r="G932" s="75"/>
      <c r="H932" s="75"/>
      <c r="I932" s="204"/>
      <c r="J932" s="75"/>
      <c r="K932" s="75"/>
      <c r="L932" s="73"/>
      <c r="M932" s="250"/>
      <c r="N932" s="48"/>
      <c r="O932" s="48"/>
      <c r="P932" s="48"/>
      <c r="Q932" s="48"/>
      <c r="R932" s="48"/>
      <c r="S932" s="48"/>
      <c r="T932" s="96"/>
      <c r="AT932" s="25" t="s">
        <v>171</v>
      </c>
      <c r="AU932" s="25" t="s">
        <v>80</v>
      </c>
    </row>
    <row r="933" spans="2:65" s="1" customFormat="1" ht="16.5" customHeight="1">
      <c r="B933" s="47"/>
      <c r="C933" s="236" t="s">
        <v>907</v>
      </c>
      <c r="D933" s="236" t="s">
        <v>161</v>
      </c>
      <c r="E933" s="237" t="s">
        <v>908</v>
      </c>
      <c r="F933" s="238" t="s">
        <v>909</v>
      </c>
      <c r="G933" s="239" t="s">
        <v>164</v>
      </c>
      <c r="H933" s="240">
        <v>16</v>
      </c>
      <c r="I933" s="241"/>
      <c r="J933" s="242">
        <f>ROUND(I933*H933,2)</f>
        <v>0</v>
      </c>
      <c r="K933" s="238" t="s">
        <v>165</v>
      </c>
      <c r="L933" s="73"/>
      <c r="M933" s="243" t="s">
        <v>21</v>
      </c>
      <c r="N933" s="244" t="s">
        <v>42</v>
      </c>
      <c r="O933" s="48"/>
      <c r="P933" s="245">
        <f>O933*H933</f>
        <v>0</v>
      </c>
      <c r="Q933" s="245">
        <v>0</v>
      </c>
      <c r="R933" s="245">
        <f>Q933*H933</f>
        <v>0</v>
      </c>
      <c r="S933" s="245">
        <v>0</v>
      </c>
      <c r="T933" s="246">
        <f>S933*H933</f>
        <v>0</v>
      </c>
      <c r="AR933" s="25" t="s">
        <v>341</v>
      </c>
      <c r="AT933" s="25" t="s">
        <v>161</v>
      </c>
      <c r="AU933" s="25" t="s">
        <v>80</v>
      </c>
      <c r="AY933" s="25" t="s">
        <v>158</v>
      </c>
      <c r="BE933" s="247">
        <f>IF(N933="základní",J933,0)</f>
        <v>0</v>
      </c>
      <c r="BF933" s="247">
        <f>IF(N933="snížená",J933,0)</f>
        <v>0</v>
      </c>
      <c r="BG933" s="247">
        <f>IF(N933="zákl. přenesená",J933,0)</f>
        <v>0</v>
      </c>
      <c r="BH933" s="247">
        <f>IF(N933="sníž. přenesená",J933,0)</f>
        <v>0</v>
      </c>
      <c r="BI933" s="247">
        <f>IF(N933="nulová",J933,0)</f>
        <v>0</v>
      </c>
      <c r="BJ933" s="25" t="s">
        <v>78</v>
      </c>
      <c r="BK933" s="247">
        <f>ROUND(I933*H933,2)</f>
        <v>0</v>
      </c>
      <c r="BL933" s="25" t="s">
        <v>341</v>
      </c>
      <c r="BM933" s="25" t="s">
        <v>910</v>
      </c>
    </row>
    <row r="934" spans="2:47" s="1" customFormat="1" ht="13.5">
      <c r="B934" s="47"/>
      <c r="C934" s="75"/>
      <c r="D934" s="248" t="s">
        <v>171</v>
      </c>
      <c r="E934" s="75"/>
      <c r="F934" s="249" t="s">
        <v>902</v>
      </c>
      <c r="G934" s="75"/>
      <c r="H934" s="75"/>
      <c r="I934" s="204"/>
      <c r="J934" s="75"/>
      <c r="K934" s="75"/>
      <c r="L934" s="73"/>
      <c r="M934" s="250"/>
      <c r="N934" s="48"/>
      <c r="O934" s="48"/>
      <c r="P934" s="48"/>
      <c r="Q934" s="48"/>
      <c r="R934" s="48"/>
      <c r="S934" s="48"/>
      <c r="T934" s="96"/>
      <c r="AT934" s="25" t="s">
        <v>171</v>
      </c>
      <c r="AU934" s="25" t="s">
        <v>80</v>
      </c>
    </row>
    <row r="935" spans="2:65" s="1" customFormat="1" ht="16.5" customHeight="1">
      <c r="B935" s="47"/>
      <c r="C935" s="236" t="s">
        <v>911</v>
      </c>
      <c r="D935" s="236" t="s">
        <v>161</v>
      </c>
      <c r="E935" s="237" t="s">
        <v>912</v>
      </c>
      <c r="F935" s="238" t="s">
        <v>913</v>
      </c>
      <c r="G935" s="239" t="s">
        <v>164</v>
      </c>
      <c r="H935" s="240">
        <v>100</v>
      </c>
      <c r="I935" s="241"/>
      <c r="J935" s="242">
        <f>ROUND(I935*H935,2)</f>
        <v>0</v>
      </c>
      <c r="K935" s="238" t="s">
        <v>165</v>
      </c>
      <c r="L935" s="73"/>
      <c r="M935" s="243" t="s">
        <v>21</v>
      </c>
      <c r="N935" s="244" t="s">
        <v>42</v>
      </c>
      <c r="O935" s="48"/>
      <c r="P935" s="245">
        <f>O935*H935</f>
        <v>0</v>
      </c>
      <c r="Q935" s="245">
        <v>0</v>
      </c>
      <c r="R935" s="245">
        <f>Q935*H935</f>
        <v>0</v>
      </c>
      <c r="S935" s="245">
        <v>0</v>
      </c>
      <c r="T935" s="246">
        <f>S935*H935</f>
        <v>0</v>
      </c>
      <c r="AR935" s="25" t="s">
        <v>341</v>
      </c>
      <c r="AT935" s="25" t="s">
        <v>161</v>
      </c>
      <c r="AU935" s="25" t="s">
        <v>80</v>
      </c>
      <c r="AY935" s="25" t="s">
        <v>158</v>
      </c>
      <c r="BE935" s="247">
        <f>IF(N935="základní",J935,0)</f>
        <v>0</v>
      </c>
      <c r="BF935" s="247">
        <f>IF(N935="snížená",J935,0)</f>
        <v>0</v>
      </c>
      <c r="BG935" s="247">
        <f>IF(N935="zákl. přenesená",J935,0)</f>
        <v>0</v>
      </c>
      <c r="BH935" s="247">
        <f>IF(N935="sníž. přenesená",J935,0)</f>
        <v>0</v>
      </c>
      <c r="BI935" s="247">
        <f>IF(N935="nulová",J935,0)</f>
        <v>0</v>
      </c>
      <c r="BJ935" s="25" t="s">
        <v>78</v>
      </c>
      <c r="BK935" s="247">
        <f>ROUND(I935*H935,2)</f>
        <v>0</v>
      </c>
      <c r="BL935" s="25" t="s">
        <v>341</v>
      </c>
      <c r="BM935" s="25" t="s">
        <v>914</v>
      </c>
    </row>
    <row r="936" spans="2:47" s="1" customFormat="1" ht="13.5">
      <c r="B936" s="47"/>
      <c r="C936" s="75"/>
      <c r="D936" s="248" t="s">
        <v>171</v>
      </c>
      <c r="E936" s="75"/>
      <c r="F936" s="249" t="s">
        <v>902</v>
      </c>
      <c r="G936" s="75"/>
      <c r="H936" s="75"/>
      <c r="I936" s="204"/>
      <c r="J936" s="75"/>
      <c r="K936" s="75"/>
      <c r="L936" s="73"/>
      <c r="M936" s="250"/>
      <c r="N936" s="48"/>
      <c r="O936" s="48"/>
      <c r="P936" s="48"/>
      <c r="Q936" s="48"/>
      <c r="R936" s="48"/>
      <c r="S936" s="48"/>
      <c r="T936" s="96"/>
      <c r="AT936" s="25" t="s">
        <v>171</v>
      </c>
      <c r="AU936" s="25" t="s">
        <v>80</v>
      </c>
    </row>
    <row r="937" spans="2:65" s="1" customFormat="1" ht="16.5" customHeight="1">
      <c r="B937" s="47"/>
      <c r="C937" s="236" t="s">
        <v>915</v>
      </c>
      <c r="D937" s="236" t="s">
        <v>161</v>
      </c>
      <c r="E937" s="237" t="s">
        <v>916</v>
      </c>
      <c r="F937" s="238" t="s">
        <v>917</v>
      </c>
      <c r="G937" s="239" t="s">
        <v>561</v>
      </c>
      <c r="H937" s="304"/>
      <c r="I937" s="241"/>
      <c r="J937" s="242">
        <f>ROUND(I937*H937,2)</f>
        <v>0</v>
      </c>
      <c r="K937" s="238" t="s">
        <v>165</v>
      </c>
      <c r="L937" s="73"/>
      <c r="M937" s="243" t="s">
        <v>21</v>
      </c>
      <c r="N937" s="244" t="s">
        <v>42</v>
      </c>
      <c r="O937" s="48"/>
      <c r="P937" s="245">
        <f>O937*H937</f>
        <v>0</v>
      </c>
      <c r="Q937" s="245">
        <v>0</v>
      </c>
      <c r="R937" s="245">
        <f>Q937*H937</f>
        <v>0</v>
      </c>
      <c r="S937" s="245">
        <v>0</v>
      </c>
      <c r="T937" s="246">
        <f>S937*H937</f>
        <v>0</v>
      </c>
      <c r="AR937" s="25" t="s">
        <v>341</v>
      </c>
      <c r="AT937" s="25" t="s">
        <v>161</v>
      </c>
      <c r="AU937" s="25" t="s">
        <v>80</v>
      </c>
      <c r="AY937" s="25" t="s">
        <v>158</v>
      </c>
      <c r="BE937" s="247">
        <f>IF(N937="základní",J937,0)</f>
        <v>0</v>
      </c>
      <c r="BF937" s="247">
        <f>IF(N937="snížená",J937,0)</f>
        <v>0</v>
      </c>
      <c r="BG937" s="247">
        <f>IF(N937="zákl. přenesená",J937,0)</f>
        <v>0</v>
      </c>
      <c r="BH937" s="247">
        <f>IF(N937="sníž. přenesená",J937,0)</f>
        <v>0</v>
      </c>
      <c r="BI937" s="247">
        <f>IF(N937="nulová",J937,0)</f>
        <v>0</v>
      </c>
      <c r="BJ937" s="25" t="s">
        <v>78</v>
      </c>
      <c r="BK937" s="247">
        <f>ROUND(I937*H937,2)</f>
        <v>0</v>
      </c>
      <c r="BL937" s="25" t="s">
        <v>341</v>
      </c>
      <c r="BM937" s="25" t="s">
        <v>918</v>
      </c>
    </row>
    <row r="938" spans="2:47" s="1" customFormat="1" ht="13.5">
      <c r="B938" s="47"/>
      <c r="C938" s="75"/>
      <c r="D938" s="248" t="s">
        <v>171</v>
      </c>
      <c r="E938" s="75"/>
      <c r="F938" s="249" t="s">
        <v>563</v>
      </c>
      <c r="G938" s="75"/>
      <c r="H938" s="75"/>
      <c r="I938" s="204"/>
      <c r="J938" s="75"/>
      <c r="K938" s="75"/>
      <c r="L938" s="73"/>
      <c r="M938" s="250"/>
      <c r="N938" s="48"/>
      <c r="O938" s="48"/>
      <c r="P938" s="48"/>
      <c r="Q938" s="48"/>
      <c r="R938" s="48"/>
      <c r="S938" s="48"/>
      <c r="T938" s="96"/>
      <c r="AT938" s="25" t="s">
        <v>171</v>
      </c>
      <c r="AU938" s="25" t="s">
        <v>80</v>
      </c>
    </row>
    <row r="939" spans="2:65" s="1" customFormat="1" ht="16.5" customHeight="1">
      <c r="B939" s="47"/>
      <c r="C939" s="236" t="s">
        <v>919</v>
      </c>
      <c r="D939" s="236" t="s">
        <v>161</v>
      </c>
      <c r="E939" s="237" t="s">
        <v>920</v>
      </c>
      <c r="F939" s="238" t="s">
        <v>921</v>
      </c>
      <c r="G939" s="239" t="s">
        <v>561</v>
      </c>
      <c r="H939" s="304"/>
      <c r="I939" s="241"/>
      <c r="J939" s="242">
        <f>ROUND(I939*H939,2)</f>
        <v>0</v>
      </c>
      <c r="K939" s="238" t="s">
        <v>165</v>
      </c>
      <c r="L939" s="73"/>
      <c r="M939" s="243" t="s">
        <v>21</v>
      </c>
      <c r="N939" s="244" t="s">
        <v>42</v>
      </c>
      <c r="O939" s="48"/>
      <c r="P939" s="245">
        <f>O939*H939</f>
        <v>0</v>
      </c>
      <c r="Q939" s="245">
        <v>0</v>
      </c>
      <c r="R939" s="245">
        <f>Q939*H939</f>
        <v>0</v>
      </c>
      <c r="S939" s="245">
        <v>0</v>
      </c>
      <c r="T939" s="246">
        <f>S939*H939</f>
        <v>0</v>
      </c>
      <c r="AR939" s="25" t="s">
        <v>341</v>
      </c>
      <c r="AT939" s="25" t="s">
        <v>161</v>
      </c>
      <c r="AU939" s="25" t="s">
        <v>80</v>
      </c>
      <c r="AY939" s="25" t="s">
        <v>158</v>
      </c>
      <c r="BE939" s="247">
        <f>IF(N939="základní",J939,0)</f>
        <v>0</v>
      </c>
      <c r="BF939" s="247">
        <f>IF(N939="snížená",J939,0)</f>
        <v>0</v>
      </c>
      <c r="BG939" s="247">
        <f>IF(N939="zákl. přenesená",J939,0)</f>
        <v>0</v>
      </c>
      <c r="BH939" s="247">
        <f>IF(N939="sníž. přenesená",J939,0)</f>
        <v>0</v>
      </c>
      <c r="BI939" s="247">
        <f>IF(N939="nulová",J939,0)</f>
        <v>0</v>
      </c>
      <c r="BJ939" s="25" t="s">
        <v>78</v>
      </c>
      <c r="BK939" s="247">
        <f>ROUND(I939*H939,2)</f>
        <v>0</v>
      </c>
      <c r="BL939" s="25" t="s">
        <v>341</v>
      </c>
      <c r="BM939" s="25" t="s">
        <v>922</v>
      </c>
    </row>
    <row r="940" spans="2:47" s="1" customFormat="1" ht="13.5">
      <c r="B940" s="47"/>
      <c r="C940" s="75"/>
      <c r="D940" s="248" t="s">
        <v>171</v>
      </c>
      <c r="E940" s="75"/>
      <c r="F940" s="249" t="s">
        <v>563</v>
      </c>
      <c r="G940" s="75"/>
      <c r="H940" s="75"/>
      <c r="I940" s="204"/>
      <c r="J940" s="75"/>
      <c r="K940" s="75"/>
      <c r="L940" s="73"/>
      <c r="M940" s="250"/>
      <c r="N940" s="48"/>
      <c r="O940" s="48"/>
      <c r="P940" s="48"/>
      <c r="Q940" s="48"/>
      <c r="R940" s="48"/>
      <c r="S940" s="48"/>
      <c r="T940" s="96"/>
      <c r="AT940" s="25" t="s">
        <v>171</v>
      </c>
      <c r="AU940" s="25" t="s">
        <v>80</v>
      </c>
    </row>
    <row r="941" spans="2:63" s="11" customFormat="1" ht="29.85" customHeight="1">
      <c r="B941" s="220"/>
      <c r="C941" s="221"/>
      <c r="D941" s="222" t="s">
        <v>70</v>
      </c>
      <c r="E941" s="234" t="s">
        <v>923</v>
      </c>
      <c r="F941" s="234" t="s">
        <v>924</v>
      </c>
      <c r="G941" s="221"/>
      <c r="H941" s="221"/>
      <c r="I941" s="224"/>
      <c r="J941" s="235">
        <f>BK941</f>
        <v>0</v>
      </c>
      <c r="K941" s="221"/>
      <c r="L941" s="226"/>
      <c r="M941" s="227"/>
      <c r="N941" s="228"/>
      <c r="O941" s="228"/>
      <c r="P941" s="229">
        <f>SUM(P942:P966)</f>
        <v>0</v>
      </c>
      <c r="Q941" s="228"/>
      <c r="R941" s="229">
        <f>SUM(R942:R966)</f>
        <v>0.02928</v>
      </c>
      <c r="S941" s="228"/>
      <c r="T941" s="230">
        <f>SUM(T942:T966)</f>
        <v>0</v>
      </c>
      <c r="AR941" s="231" t="s">
        <v>80</v>
      </c>
      <c r="AT941" s="232" t="s">
        <v>70</v>
      </c>
      <c r="AU941" s="232" t="s">
        <v>78</v>
      </c>
      <c r="AY941" s="231" t="s">
        <v>158</v>
      </c>
      <c r="BK941" s="233">
        <f>SUM(BK942:BK966)</f>
        <v>0</v>
      </c>
    </row>
    <row r="942" spans="2:65" s="1" customFormat="1" ht="16.5" customHeight="1">
      <c r="B942" s="47"/>
      <c r="C942" s="236" t="s">
        <v>925</v>
      </c>
      <c r="D942" s="236" t="s">
        <v>161</v>
      </c>
      <c r="E942" s="237" t="s">
        <v>926</v>
      </c>
      <c r="F942" s="238" t="s">
        <v>927</v>
      </c>
      <c r="G942" s="239" t="s">
        <v>184</v>
      </c>
      <c r="H942" s="240">
        <v>44</v>
      </c>
      <c r="I942" s="241"/>
      <c r="J942" s="242">
        <f>ROUND(I942*H942,2)</f>
        <v>0</v>
      </c>
      <c r="K942" s="238" t="s">
        <v>165</v>
      </c>
      <c r="L942" s="73"/>
      <c r="M942" s="243" t="s">
        <v>21</v>
      </c>
      <c r="N942" s="244" t="s">
        <v>42</v>
      </c>
      <c r="O942" s="48"/>
      <c r="P942" s="245">
        <f>O942*H942</f>
        <v>0</v>
      </c>
      <c r="Q942" s="245">
        <v>0.00011</v>
      </c>
      <c r="R942" s="245">
        <f>Q942*H942</f>
        <v>0.0048400000000000006</v>
      </c>
      <c r="S942" s="245">
        <v>0</v>
      </c>
      <c r="T942" s="246">
        <f>S942*H942</f>
        <v>0</v>
      </c>
      <c r="AR942" s="25" t="s">
        <v>341</v>
      </c>
      <c r="AT942" s="25" t="s">
        <v>161</v>
      </c>
      <c r="AU942" s="25" t="s">
        <v>80</v>
      </c>
      <c r="AY942" s="25" t="s">
        <v>158</v>
      </c>
      <c r="BE942" s="247">
        <f>IF(N942="základní",J942,0)</f>
        <v>0</v>
      </c>
      <c r="BF942" s="247">
        <f>IF(N942="snížená",J942,0)</f>
        <v>0</v>
      </c>
      <c r="BG942" s="247">
        <f>IF(N942="zákl. přenesená",J942,0)</f>
        <v>0</v>
      </c>
      <c r="BH942" s="247">
        <f>IF(N942="sníž. přenesená",J942,0)</f>
        <v>0</v>
      </c>
      <c r="BI942" s="247">
        <f>IF(N942="nulová",J942,0)</f>
        <v>0</v>
      </c>
      <c r="BJ942" s="25" t="s">
        <v>78</v>
      </c>
      <c r="BK942" s="247">
        <f>ROUND(I942*H942,2)</f>
        <v>0</v>
      </c>
      <c r="BL942" s="25" t="s">
        <v>341</v>
      </c>
      <c r="BM942" s="25" t="s">
        <v>928</v>
      </c>
    </row>
    <row r="943" spans="2:51" s="12" customFormat="1" ht="13.5">
      <c r="B943" s="251"/>
      <c r="C943" s="252"/>
      <c r="D943" s="248" t="s">
        <v>178</v>
      </c>
      <c r="E943" s="253" t="s">
        <v>21</v>
      </c>
      <c r="F943" s="254" t="s">
        <v>929</v>
      </c>
      <c r="G943" s="252"/>
      <c r="H943" s="253" t="s">
        <v>21</v>
      </c>
      <c r="I943" s="255"/>
      <c r="J943" s="252"/>
      <c r="K943" s="252"/>
      <c r="L943" s="256"/>
      <c r="M943" s="257"/>
      <c r="N943" s="258"/>
      <c r="O943" s="258"/>
      <c r="P943" s="258"/>
      <c r="Q943" s="258"/>
      <c r="R943" s="258"/>
      <c r="S943" s="258"/>
      <c r="T943" s="259"/>
      <c r="AT943" s="260" t="s">
        <v>178</v>
      </c>
      <c r="AU943" s="260" t="s">
        <v>80</v>
      </c>
      <c r="AV943" s="12" t="s">
        <v>78</v>
      </c>
      <c r="AW943" s="12" t="s">
        <v>35</v>
      </c>
      <c r="AX943" s="12" t="s">
        <v>71</v>
      </c>
      <c r="AY943" s="260" t="s">
        <v>158</v>
      </c>
    </row>
    <row r="944" spans="2:51" s="13" customFormat="1" ht="13.5">
      <c r="B944" s="261"/>
      <c r="C944" s="262"/>
      <c r="D944" s="248" t="s">
        <v>178</v>
      </c>
      <c r="E944" s="263" t="s">
        <v>21</v>
      </c>
      <c r="F944" s="264" t="s">
        <v>930</v>
      </c>
      <c r="G944" s="262"/>
      <c r="H944" s="265">
        <v>2</v>
      </c>
      <c r="I944" s="266"/>
      <c r="J944" s="262"/>
      <c r="K944" s="262"/>
      <c r="L944" s="267"/>
      <c r="M944" s="268"/>
      <c r="N944" s="269"/>
      <c r="O944" s="269"/>
      <c r="P944" s="269"/>
      <c r="Q944" s="269"/>
      <c r="R944" s="269"/>
      <c r="S944" s="269"/>
      <c r="T944" s="270"/>
      <c r="AT944" s="271" t="s">
        <v>178</v>
      </c>
      <c r="AU944" s="271" t="s">
        <v>80</v>
      </c>
      <c r="AV944" s="13" t="s">
        <v>80</v>
      </c>
      <c r="AW944" s="13" t="s">
        <v>35</v>
      </c>
      <c r="AX944" s="13" t="s">
        <v>71</v>
      </c>
      <c r="AY944" s="271" t="s">
        <v>158</v>
      </c>
    </row>
    <row r="945" spans="2:51" s="12" customFormat="1" ht="13.5">
      <c r="B945" s="251"/>
      <c r="C945" s="252"/>
      <c r="D945" s="248" t="s">
        <v>178</v>
      </c>
      <c r="E945" s="253" t="s">
        <v>21</v>
      </c>
      <c r="F945" s="254" t="s">
        <v>931</v>
      </c>
      <c r="G945" s="252"/>
      <c r="H945" s="253" t="s">
        <v>21</v>
      </c>
      <c r="I945" s="255"/>
      <c r="J945" s="252"/>
      <c r="K945" s="252"/>
      <c r="L945" s="256"/>
      <c r="M945" s="257"/>
      <c r="N945" s="258"/>
      <c r="O945" s="258"/>
      <c r="P945" s="258"/>
      <c r="Q945" s="258"/>
      <c r="R945" s="258"/>
      <c r="S945" s="258"/>
      <c r="T945" s="259"/>
      <c r="AT945" s="260" t="s">
        <v>178</v>
      </c>
      <c r="AU945" s="260" t="s">
        <v>80</v>
      </c>
      <c r="AV945" s="12" t="s">
        <v>78</v>
      </c>
      <c r="AW945" s="12" t="s">
        <v>35</v>
      </c>
      <c r="AX945" s="12" t="s">
        <v>71</v>
      </c>
      <c r="AY945" s="260" t="s">
        <v>158</v>
      </c>
    </row>
    <row r="946" spans="2:51" s="13" customFormat="1" ht="13.5">
      <c r="B946" s="261"/>
      <c r="C946" s="262"/>
      <c r="D946" s="248" t="s">
        <v>178</v>
      </c>
      <c r="E946" s="263" t="s">
        <v>21</v>
      </c>
      <c r="F946" s="264" t="s">
        <v>932</v>
      </c>
      <c r="G946" s="262"/>
      <c r="H946" s="265">
        <v>6</v>
      </c>
      <c r="I946" s="266"/>
      <c r="J946" s="262"/>
      <c r="K946" s="262"/>
      <c r="L946" s="267"/>
      <c r="M946" s="268"/>
      <c r="N946" s="269"/>
      <c r="O946" s="269"/>
      <c r="P946" s="269"/>
      <c r="Q946" s="269"/>
      <c r="R946" s="269"/>
      <c r="S946" s="269"/>
      <c r="T946" s="270"/>
      <c r="AT946" s="271" t="s">
        <v>178</v>
      </c>
      <c r="AU946" s="271" t="s">
        <v>80</v>
      </c>
      <c r="AV946" s="13" t="s">
        <v>80</v>
      </c>
      <c r="AW946" s="13" t="s">
        <v>35</v>
      </c>
      <c r="AX946" s="13" t="s">
        <v>71</v>
      </c>
      <c r="AY946" s="271" t="s">
        <v>158</v>
      </c>
    </row>
    <row r="947" spans="2:51" s="12" customFormat="1" ht="13.5">
      <c r="B947" s="251"/>
      <c r="C947" s="252"/>
      <c r="D947" s="248" t="s">
        <v>178</v>
      </c>
      <c r="E947" s="253" t="s">
        <v>21</v>
      </c>
      <c r="F947" s="254" t="s">
        <v>933</v>
      </c>
      <c r="G947" s="252"/>
      <c r="H947" s="253" t="s">
        <v>21</v>
      </c>
      <c r="I947" s="255"/>
      <c r="J947" s="252"/>
      <c r="K947" s="252"/>
      <c r="L947" s="256"/>
      <c r="M947" s="257"/>
      <c r="N947" s="258"/>
      <c r="O947" s="258"/>
      <c r="P947" s="258"/>
      <c r="Q947" s="258"/>
      <c r="R947" s="258"/>
      <c r="S947" s="258"/>
      <c r="T947" s="259"/>
      <c r="AT947" s="260" t="s">
        <v>178</v>
      </c>
      <c r="AU947" s="260" t="s">
        <v>80</v>
      </c>
      <c r="AV947" s="12" t="s">
        <v>78</v>
      </c>
      <c r="AW947" s="12" t="s">
        <v>35</v>
      </c>
      <c r="AX947" s="12" t="s">
        <v>71</v>
      </c>
      <c r="AY947" s="260" t="s">
        <v>158</v>
      </c>
    </row>
    <row r="948" spans="2:51" s="13" customFormat="1" ht="13.5">
      <c r="B948" s="261"/>
      <c r="C948" s="262"/>
      <c r="D948" s="248" t="s">
        <v>178</v>
      </c>
      <c r="E948" s="263" t="s">
        <v>21</v>
      </c>
      <c r="F948" s="264" t="s">
        <v>934</v>
      </c>
      <c r="G948" s="262"/>
      <c r="H948" s="265">
        <v>30</v>
      </c>
      <c r="I948" s="266"/>
      <c r="J948" s="262"/>
      <c r="K948" s="262"/>
      <c r="L948" s="267"/>
      <c r="M948" s="268"/>
      <c r="N948" s="269"/>
      <c r="O948" s="269"/>
      <c r="P948" s="269"/>
      <c r="Q948" s="269"/>
      <c r="R948" s="269"/>
      <c r="S948" s="269"/>
      <c r="T948" s="270"/>
      <c r="AT948" s="271" t="s">
        <v>178</v>
      </c>
      <c r="AU948" s="271" t="s">
        <v>80</v>
      </c>
      <c r="AV948" s="13" t="s">
        <v>80</v>
      </c>
      <c r="AW948" s="13" t="s">
        <v>35</v>
      </c>
      <c r="AX948" s="13" t="s">
        <v>71</v>
      </c>
      <c r="AY948" s="271" t="s">
        <v>158</v>
      </c>
    </row>
    <row r="949" spans="2:51" s="15" customFormat="1" ht="13.5">
      <c r="B949" s="283"/>
      <c r="C949" s="284"/>
      <c r="D949" s="248" t="s">
        <v>178</v>
      </c>
      <c r="E949" s="285" t="s">
        <v>21</v>
      </c>
      <c r="F949" s="286" t="s">
        <v>300</v>
      </c>
      <c r="G949" s="284"/>
      <c r="H949" s="287">
        <v>38</v>
      </c>
      <c r="I949" s="288"/>
      <c r="J949" s="284"/>
      <c r="K949" s="284"/>
      <c r="L949" s="289"/>
      <c r="M949" s="290"/>
      <c r="N949" s="291"/>
      <c r="O949" s="291"/>
      <c r="P949" s="291"/>
      <c r="Q949" s="291"/>
      <c r="R949" s="291"/>
      <c r="S949" s="291"/>
      <c r="T949" s="292"/>
      <c r="AT949" s="293" t="s">
        <v>178</v>
      </c>
      <c r="AU949" s="293" t="s">
        <v>80</v>
      </c>
      <c r="AV949" s="15" t="s">
        <v>159</v>
      </c>
      <c r="AW949" s="15" t="s">
        <v>35</v>
      </c>
      <c r="AX949" s="15" t="s">
        <v>71</v>
      </c>
      <c r="AY949" s="293" t="s">
        <v>158</v>
      </c>
    </row>
    <row r="950" spans="2:51" s="12" customFormat="1" ht="13.5">
      <c r="B950" s="251"/>
      <c r="C950" s="252"/>
      <c r="D950" s="248" t="s">
        <v>178</v>
      </c>
      <c r="E950" s="253" t="s">
        <v>21</v>
      </c>
      <c r="F950" s="254" t="s">
        <v>935</v>
      </c>
      <c r="G950" s="252"/>
      <c r="H950" s="253" t="s">
        <v>21</v>
      </c>
      <c r="I950" s="255"/>
      <c r="J950" s="252"/>
      <c r="K950" s="252"/>
      <c r="L950" s="256"/>
      <c r="M950" s="257"/>
      <c r="N950" s="258"/>
      <c r="O950" s="258"/>
      <c r="P950" s="258"/>
      <c r="Q950" s="258"/>
      <c r="R950" s="258"/>
      <c r="S950" s="258"/>
      <c r="T950" s="259"/>
      <c r="AT950" s="260" t="s">
        <v>178</v>
      </c>
      <c r="AU950" s="260" t="s">
        <v>80</v>
      </c>
      <c r="AV950" s="12" t="s">
        <v>78</v>
      </c>
      <c r="AW950" s="12" t="s">
        <v>35</v>
      </c>
      <c r="AX950" s="12" t="s">
        <v>71</v>
      </c>
      <c r="AY950" s="260" t="s">
        <v>158</v>
      </c>
    </row>
    <row r="951" spans="2:51" s="13" customFormat="1" ht="13.5">
      <c r="B951" s="261"/>
      <c r="C951" s="262"/>
      <c r="D951" s="248" t="s">
        <v>178</v>
      </c>
      <c r="E951" s="263" t="s">
        <v>21</v>
      </c>
      <c r="F951" s="264" t="s">
        <v>197</v>
      </c>
      <c r="G951" s="262"/>
      <c r="H951" s="265">
        <v>6</v>
      </c>
      <c r="I951" s="266"/>
      <c r="J951" s="262"/>
      <c r="K951" s="262"/>
      <c r="L951" s="267"/>
      <c r="M951" s="268"/>
      <c r="N951" s="269"/>
      <c r="O951" s="269"/>
      <c r="P951" s="269"/>
      <c r="Q951" s="269"/>
      <c r="R951" s="269"/>
      <c r="S951" s="269"/>
      <c r="T951" s="270"/>
      <c r="AT951" s="271" t="s">
        <v>178</v>
      </c>
      <c r="AU951" s="271" t="s">
        <v>80</v>
      </c>
      <c r="AV951" s="13" t="s">
        <v>80</v>
      </c>
      <c r="AW951" s="13" t="s">
        <v>35</v>
      </c>
      <c r="AX951" s="13" t="s">
        <v>71</v>
      </c>
      <c r="AY951" s="271" t="s">
        <v>158</v>
      </c>
    </row>
    <row r="952" spans="2:51" s="14" customFormat="1" ht="13.5">
      <c r="B952" s="272"/>
      <c r="C952" s="273"/>
      <c r="D952" s="248" t="s">
        <v>178</v>
      </c>
      <c r="E952" s="274" t="s">
        <v>21</v>
      </c>
      <c r="F952" s="275" t="s">
        <v>189</v>
      </c>
      <c r="G952" s="273"/>
      <c r="H952" s="276">
        <v>44</v>
      </c>
      <c r="I952" s="277"/>
      <c r="J952" s="273"/>
      <c r="K952" s="273"/>
      <c r="L952" s="278"/>
      <c r="M952" s="279"/>
      <c r="N952" s="280"/>
      <c r="O952" s="280"/>
      <c r="P952" s="280"/>
      <c r="Q952" s="280"/>
      <c r="R952" s="280"/>
      <c r="S952" s="280"/>
      <c r="T952" s="281"/>
      <c r="AT952" s="282" t="s">
        <v>178</v>
      </c>
      <c r="AU952" s="282" t="s">
        <v>80</v>
      </c>
      <c r="AV952" s="14" t="s">
        <v>166</v>
      </c>
      <c r="AW952" s="14" t="s">
        <v>35</v>
      </c>
      <c r="AX952" s="14" t="s">
        <v>78</v>
      </c>
      <c r="AY952" s="282" t="s">
        <v>158</v>
      </c>
    </row>
    <row r="953" spans="2:65" s="1" customFormat="1" ht="16.5" customHeight="1">
      <c r="B953" s="47"/>
      <c r="C953" s="236" t="s">
        <v>936</v>
      </c>
      <c r="D953" s="236" t="s">
        <v>161</v>
      </c>
      <c r="E953" s="237" t="s">
        <v>937</v>
      </c>
      <c r="F953" s="238" t="s">
        <v>938</v>
      </c>
      <c r="G953" s="239" t="s">
        <v>184</v>
      </c>
      <c r="H953" s="240">
        <v>94</v>
      </c>
      <c r="I953" s="241"/>
      <c r="J953" s="242">
        <f>ROUND(I953*H953,2)</f>
        <v>0</v>
      </c>
      <c r="K953" s="238" t="s">
        <v>165</v>
      </c>
      <c r="L953" s="73"/>
      <c r="M953" s="243" t="s">
        <v>21</v>
      </c>
      <c r="N953" s="244" t="s">
        <v>42</v>
      </c>
      <c r="O953" s="48"/>
      <c r="P953" s="245">
        <f>O953*H953</f>
        <v>0</v>
      </c>
      <c r="Q953" s="245">
        <v>0.00014</v>
      </c>
      <c r="R953" s="245">
        <f>Q953*H953</f>
        <v>0.013159999999999998</v>
      </c>
      <c r="S953" s="245">
        <v>0</v>
      </c>
      <c r="T953" s="246">
        <f>S953*H953</f>
        <v>0</v>
      </c>
      <c r="AR953" s="25" t="s">
        <v>341</v>
      </c>
      <c r="AT953" s="25" t="s">
        <v>161</v>
      </c>
      <c r="AU953" s="25" t="s">
        <v>80</v>
      </c>
      <c r="AY953" s="25" t="s">
        <v>158</v>
      </c>
      <c r="BE953" s="247">
        <f>IF(N953="základní",J953,0)</f>
        <v>0</v>
      </c>
      <c r="BF953" s="247">
        <f>IF(N953="snížená",J953,0)</f>
        <v>0</v>
      </c>
      <c r="BG953" s="247">
        <f>IF(N953="zákl. přenesená",J953,0)</f>
        <v>0</v>
      </c>
      <c r="BH953" s="247">
        <f>IF(N953="sníž. přenesená",J953,0)</f>
        <v>0</v>
      </c>
      <c r="BI953" s="247">
        <f>IF(N953="nulová",J953,0)</f>
        <v>0</v>
      </c>
      <c r="BJ953" s="25" t="s">
        <v>78</v>
      </c>
      <c r="BK953" s="247">
        <f>ROUND(I953*H953,2)</f>
        <v>0</v>
      </c>
      <c r="BL953" s="25" t="s">
        <v>341</v>
      </c>
      <c r="BM953" s="25" t="s">
        <v>939</v>
      </c>
    </row>
    <row r="954" spans="2:51" s="12" customFormat="1" ht="13.5">
      <c r="B954" s="251"/>
      <c r="C954" s="252"/>
      <c r="D954" s="248" t="s">
        <v>178</v>
      </c>
      <c r="E954" s="253" t="s">
        <v>21</v>
      </c>
      <c r="F954" s="254" t="s">
        <v>929</v>
      </c>
      <c r="G954" s="252"/>
      <c r="H954" s="253" t="s">
        <v>21</v>
      </c>
      <c r="I954" s="255"/>
      <c r="J954" s="252"/>
      <c r="K954" s="252"/>
      <c r="L954" s="256"/>
      <c r="M954" s="257"/>
      <c r="N954" s="258"/>
      <c r="O954" s="258"/>
      <c r="P954" s="258"/>
      <c r="Q954" s="258"/>
      <c r="R954" s="258"/>
      <c r="S954" s="258"/>
      <c r="T954" s="259"/>
      <c r="AT954" s="260" t="s">
        <v>178</v>
      </c>
      <c r="AU954" s="260" t="s">
        <v>80</v>
      </c>
      <c r="AV954" s="12" t="s">
        <v>78</v>
      </c>
      <c r="AW954" s="12" t="s">
        <v>35</v>
      </c>
      <c r="AX954" s="12" t="s">
        <v>71</v>
      </c>
      <c r="AY954" s="260" t="s">
        <v>158</v>
      </c>
    </row>
    <row r="955" spans="2:51" s="13" customFormat="1" ht="13.5">
      <c r="B955" s="261"/>
      <c r="C955" s="262"/>
      <c r="D955" s="248" t="s">
        <v>178</v>
      </c>
      <c r="E955" s="263" t="s">
        <v>21</v>
      </c>
      <c r="F955" s="264" t="s">
        <v>930</v>
      </c>
      <c r="G955" s="262"/>
      <c r="H955" s="265">
        <v>2</v>
      </c>
      <c r="I955" s="266"/>
      <c r="J955" s="262"/>
      <c r="K955" s="262"/>
      <c r="L955" s="267"/>
      <c r="M955" s="268"/>
      <c r="N955" s="269"/>
      <c r="O955" s="269"/>
      <c r="P955" s="269"/>
      <c r="Q955" s="269"/>
      <c r="R955" s="269"/>
      <c r="S955" s="269"/>
      <c r="T955" s="270"/>
      <c r="AT955" s="271" t="s">
        <v>178</v>
      </c>
      <c r="AU955" s="271" t="s">
        <v>80</v>
      </c>
      <c r="AV955" s="13" t="s">
        <v>80</v>
      </c>
      <c r="AW955" s="13" t="s">
        <v>35</v>
      </c>
      <c r="AX955" s="13" t="s">
        <v>71</v>
      </c>
      <c r="AY955" s="271" t="s">
        <v>158</v>
      </c>
    </row>
    <row r="956" spans="2:51" s="12" customFormat="1" ht="13.5">
      <c r="B956" s="251"/>
      <c r="C956" s="252"/>
      <c r="D956" s="248" t="s">
        <v>178</v>
      </c>
      <c r="E956" s="253" t="s">
        <v>21</v>
      </c>
      <c r="F956" s="254" t="s">
        <v>931</v>
      </c>
      <c r="G956" s="252"/>
      <c r="H956" s="253" t="s">
        <v>21</v>
      </c>
      <c r="I956" s="255"/>
      <c r="J956" s="252"/>
      <c r="K956" s="252"/>
      <c r="L956" s="256"/>
      <c r="M956" s="257"/>
      <c r="N956" s="258"/>
      <c r="O956" s="258"/>
      <c r="P956" s="258"/>
      <c r="Q956" s="258"/>
      <c r="R956" s="258"/>
      <c r="S956" s="258"/>
      <c r="T956" s="259"/>
      <c r="AT956" s="260" t="s">
        <v>178</v>
      </c>
      <c r="AU956" s="260" t="s">
        <v>80</v>
      </c>
      <c r="AV956" s="12" t="s">
        <v>78</v>
      </c>
      <c r="AW956" s="12" t="s">
        <v>35</v>
      </c>
      <c r="AX956" s="12" t="s">
        <v>71</v>
      </c>
      <c r="AY956" s="260" t="s">
        <v>158</v>
      </c>
    </row>
    <row r="957" spans="2:51" s="13" customFormat="1" ht="13.5">
      <c r="B957" s="261"/>
      <c r="C957" s="262"/>
      <c r="D957" s="248" t="s">
        <v>178</v>
      </c>
      <c r="E957" s="263" t="s">
        <v>21</v>
      </c>
      <c r="F957" s="264" t="s">
        <v>932</v>
      </c>
      <c r="G957" s="262"/>
      <c r="H957" s="265">
        <v>6</v>
      </c>
      <c r="I957" s="266"/>
      <c r="J957" s="262"/>
      <c r="K957" s="262"/>
      <c r="L957" s="267"/>
      <c r="M957" s="268"/>
      <c r="N957" s="269"/>
      <c r="O957" s="269"/>
      <c r="P957" s="269"/>
      <c r="Q957" s="269"/>
      <c r="R957" s="269"/>
      <c r="S957" s="269"/>
      <c r="T957" s="270"/>
      <c r="AT957" s="271" t="s">
        <v>178</v>
      </c>
      <c r="AU957" s="271" t="s">
        <v>80</v>
      </c>
      <c r="AV957" s="13" t="s">
        <v>80</v>
      </c>
      <c r="AW957" s="13" t="s">
        <v>35</v>
      </c>
      <c r="AX957" s="13" t="s">
        <v>71</v>
      </c>
      <c r="AY957" s="271" t="s">
        <v>158</v>
      </c>
    </row>
    <row r="958" spans="2:51" s="12" customFormat="1" ht="13.5">
      <c r="B958" s="251"/>
      <c r="C958" s="252"/>
      <c r="D958" s="248" t="s">
        <v>178</v>
      </c>
      <c r="E958" s="253" t="s">
        <v>21</v>
      </c>
      <c r="F958" s="254" t="s">
        <v>933</v>
      </c>
      <c r="G958" s="252"/>
      <c r="H958" s="253" t="s">
        <v>21</v>
      </c>
      <c r="I958" s="255"/>
      <c r="J958" s="252"/>
      <c r="K958" s="252"/>
      <c r="L958" s="256"/>
      <c r="M958" s="257"/>
      <c r="N958" s="258"/>
      <c r="O958" s="258"/>
      <c r="P958" s="258"/>
      <c r="Q958" s="258"/>
      <c r="R958" s="258"/>
      <c r="S958" s="258"/>
      <c r="T958" s="259"/>
      <c r="AT958" s="260" t="s">
        <v>178</v>
      </c>
      <c r="AU958" s="260" t="s">
        <v>80</v>
      </c>
      <c r="AV958" s="12" t="s">
        <v>78</v>
      </c>
      <c r="AW958" s="12" t="s">
        <v>35</v>
      </c>
      <c r="AX958" s="12" t="s">
        <v>71</v>
      </c>
      <c r="AY958" s="260" t="s">
        <v>158</v>
      </c>
    </row>
    <row r="959" spans="2:51" s="13" customFormat="1" ht="13.5">
      <c r="B959" s="261"/>
      <c r="C959" s="262"/>
      <c r="D959" s="248" t="s">
        <v>178</v>
      </c>
      <c r="E959" s="263" t="s">
        <v>21</v>
      </c>
      <c r="F959" s="264" t="s">
        <v>934</v>
      </c>
      <c r="G959" s="262"/>
      <c r="H959" s="265">
        <v>30</v>
      </c>
      <c r="I959" s="266"/>
      <c r="J959" s="262"/>
      <c r="K959" s="262"/>
      <c r="L959" s="267"/>
      <c r="M959" s="268"/>
      <c r="N959" s="269"/>
      <c r="O959" s="269"/>
      <c r="P959" s="269"/>
      <c r="Q959" s="269"/>
      <c r="R959" s="269"/>
      <c r="S959" s="269"/>
      <c r="T959" s="270"/>
      <c r="AT959" s="271" t="s">
        <v>178</v>
      </c>
      <c r="AU959" s="271" t="s">
        <v>80</v>
      </c>
      <c r="AV959" s="13" t="s">
        <v>80</v>
      </c>
      <c r="AW959" s="13" t="s">
        <v>35</v>
      </c>
      <c r="AX959" s="13" t="s">
        <v>71</v>
      </c>
      <c r="AY959" s="271" t="s">
        <v>158</v>
      </c>
    </row>
    <row r="960" spans="2:51" s="12" customFormat="1" ht="13.5">
      <c r="B960" s="251"/>
      <c r="C960" s="252"/>
      <c r="D960" s="248" t="s">
        <v>178</v>
      </c>
      <c r="E960" s="253" t="s">
        <v>21</v>
      </c>
      <c r="F960" s="254" t="s">
        <v>935</v>
      </c>
      <c r="G960" s="252"/>
      <c r="H960" s="253" t="s">
        <v>21</v>
      </c>
      <c r="I960" s="255"/>
      <c r="J960" s="252"/>
      <c r="K960" s="252"/>
      <c r="L960" s="256"/>
      <c r="M960" s="257"/>
      <c r="N960" s="258"/>
      <c r="O960" s="258"/>
      <c r="P960" s="258"/>
      <c r="Q960" s="258"/>
      <c r="R960" s="258"/>
      <c r="S960" s="258"/>
      <c r="T960" s="259"/>
      <c r="AT960" s="260" t="s">
        <v>178</v>
      </c>
      <c r="AU960" s="260" t="s">
        <v>80</v>
      </c>
      <c r="AV960" s="12" t="s">
        <v>78</v>
      </c>
      <c r="AW960" s="12" t="s">
        <v>35</v>
      </c>
      <c r="AX960" s="12" t="s">
        <v>71</v>
      </c>
      <c r="AY960" s="260" t="s">
        <v>158</v>
      </c>
    </row>
    <row r="961" spans="2:51" s="13" customFormat="1" ht="13.5">
      <c r="B961" s="261"/>
      <c r="C961" s="262"/>
      <c r="D961" s="248" t="s">
        <v>178</v>
      </c>
      <c r="E961" s="263" t="s">
        <v>21</v>
      </c>
      <c r="F961" s="264" t="s">
        <v>197</v>
      </c>
      <c r="G961" s="262"/>
      <c r="H961" s="265">
        <v>6</v>
      </c>
      <c r="I961" s="266"/>
      <c r="J961" s="262"/>
      <c r="K961" s="262"/>
      <c r="L961" s="267"/>
      <c r="M961" s="268"/>
      <c r="N961" s="269"/>
      <c r="O961" s="269"/>
      <c r="P961" s="269"/>
      <c r="Q961" s="269"/>
      <c r="R961" s="269"/>
      <c r="S961" s="269"/>
      <c r="T961" s="270"/>
      <c r="AT961" s="271" t="s">
        <v>178</v>
      </c>
      <c r="AU961" s="271" t="s">
        <v>80</v>
      </c>
      <c r="AV961" s="13" t="s">
        <v>80</v>
      </c>
      <c r="AW961" s="13" t="s">
        <v>35</v>
      </c>
      <c r="AX961" s="13" t="s">
        <v>71</v>
      </c>
      <c r="AY961" s="271" t="s">
        <v>158</v>
      </c>
    </row>
    <row r="962" spans="2:51" s="15" customFormat="1" ht="13.5">
      <c r="B962" s="283"/>
      <c r="C962" s="284"/>
      <c r="D962" s="248" t="s">
        <v>178</v>
      </c>
      <c r="E962" s="285" t="s">
        <v>21</v>
      </c>
      <c r="F962" s="286" t="s">
        <v>300</v>
      </c>
      <c r="G962" s="284"/>
      <c r="H962" s="287">
        <v>44</v>
      </c>
      <c r="I962" s="288"/>
      <c r="J962" s="284"/>
      <c r="K962" s="284"/>
      <c r="L962" s="289"/>
      <c r="M962" s="290"/>
      <c r="N962" s="291"/>
      <c r="O962" s="291"/>
      <c r="P962" s="291"/>
      <c r="Q962" s="291"/>
      <c r="R962" s="291"/>
      <c r="S962" s="291"/>
      <c r="T962" s="292"/>
      <c r="AT962" s="293" t="s">
        <v>178</v>
      </c>
      <c r="AU962" s="293" t="s">
        <v>80</v>
      </c>
      <c r="AV962" s="15" t="s">
        <v>159</v>
      </c>
      <c r="AW962" s="15" t="s">
        <v>35</v>
      </c>
      <c r="AX962" s="15" t="s">
        <v>71</v>
      </c>
      <c r="AY962" s="293" t="s">
        <v>158</v>
      </c>
    </row>
    <row r="963" spans="2:51" s="12" customFormat="1" ht="13.5">
      <c r="B963" s="251"/>
      <c r="C963" s="252"/>
      <c r="D963" s="248" t="s">
        <v>178</v>
      </c>
      <c r="E963" s="253" t="s">
        <v>21</v>
      </c>
      <c r="F963" s="254" t="s">
        <v>940</v>
      </c>
      <c r="G963" s="252"/>
      <c r="H963" s="253" t="s">
        <v>21</v>
      </c>
      <c r="I963" s="255"/>
      <c r="J963" s="252"/>
      <c r="K963" s="252"/>
      <c r="L963" s="256"/>
      <c r="M963" s="257"/>
      <c r="N963" s="258"/>
      <c r="O963" s="258"/>
      <c r="P963" s="258"/>
      <c r="Q963" s="258"/>
      <c r="R963" s="258"/>
      <c r="S963" s="258"/>
      <c r="T963" s="259"/>
      <c r="AT963" s="260" t="s">
        <v>178</v>
      </c>
      <c r="AU963" s="260" t="s">
        <v>80</v>
      </c>
      <c r="AV963" s="12" t="s">
        <v>78</v>
      </c>
      <c r="AW963" s="12" t="s">
        <v>35</v>
      </c>
      <c r="AX963" s="12" t="s">
        <v>71</v>
      </c>
      <c r="AY963" s="260" t="s">
        <v>158</v>
      </c>
    </row>
    <row r="964" spans="2:51" s="13" customFormat="1" ht="13.5">
      <c r="B964" s="261"/>
      <c r="C964" s="262"/>
      <c r="D964" s="248" t="s">
        <v>178</v>
      </c>
      <c r="E964" s="263" t="s">
        <v>21</v>
      </c>
      <c r="F964" s="264" t="s">
        <v>570</v>
      </c>
      <c r="G964" s="262"/>
      <c r="H964" s="265">
        <v>50</v>
      </c>
      <c r="I964" s="266"/>
      <c r="J964" s="262"/>
      <c r="K964" s="262"/>
      <c r="L964" s="267"/>
      <c r="M964" s="268"/>
      <c r="N964" s="269"/>
      <c r="O964" s="269"/>
      <c r="P964" s="269"/>
      <c r="Q964" s="269"/>
      <c r="R964" s="269"/>
      <c r="S964" s="269"/>
      <c r="T964" s="270"/>
      <c r="AT964" s="271" t="s">
        <v>178</v>
      </c>
      <c r="AU964" s="271" t="s">
        <v>80</v>
      </c>
      <c r="AV964" s="13" t="s">
        <v>80</v>
      </c>
      <c r="AW964" s="13" t="s">
        <v>35</v>
      </c>
      <c r="AX964" s="13" t="s">
        <v>71</v>
      </c>
      <c r="AY964" s="271" t="s">
        <v>158</v>
      </c>
    </row>
    <row r="965" spans="2:51" s="14" customFormat="1" ht="13.5">
      <c r="B965" s="272"/>
      <c r="C965" s="273"/>
      <c r="D965" s="248" t="s">
        <v>178</v>
      </c>
      <c r="E965" s="274" t="s">
        <v>21</v>
      </c>
      <c r="F965" s="275" t="s">
        <v>189</v>
      </c>
      <c r="G965" s="273"/>
      <c r="H965" s="276">
        <v>94</v>
      </c>
      <c r="I965" s="277"/>
      <c r="J965" s="273"/>
      <c r="K965" s="273"/>
      <c r="L965" s="278"/>
      <c r="M965" s="279"/>
      <c r="N965" s="280"/>
      <c r="O965" s="280"/>
      <c r="P965" s="280"/>
      <c r="Q965" s="280"/>
      <c r="R965" s="280"/>
      <c r="S965" s="280"/>
      <c r="T965" s="281"/>
      <c r="AT965" s="282" t="s">
        <v>178</v>
      </c>
      <c r="AU965" s="282" t="s">
        <v>80</v>
      </c>
      <c r="AV965" s="14" t="s">
        <v>166</v>
      </c>
      <c r="AW965" s="14" t="s">
        <v>35</v>
      </c>
      <c r="AX965" s="14" t="s">
        <v>78</v>
      </c>
      <c r="AY965" s="282" t="s">
        <v>158</v>
      </c>
    </row>
    <row r="966" spans="2:65" s="1" customFormat="1" ht="16.5" customHeight="1">
      <c r="B966" s="47"/>
      <c r="C966" s="236" t="s">
        <v>941</v>
      </c>
      <c r="D966" s="236" t="s">
        <v>161</v>
      </c>
      <c r="E966" s="237" t="s">
        <v>942</v>
      </c>
      <c r="F966" s="238" t="s">
        <v>943</v>
      </c>
      <c r="G966" s="239" t="s">
        <v>184</v>
      </c>
      <c r="H966" s="240">
        <v>94</v>
      </c>
      <c r="I966" s="241"/>
      <c r="J966" s="242">
        <f>ROUND(I966*H966,2)</f>
        <v>0</v>
      </c>
      <c r="K966" s="238" t="s">
        <v>165</v>
      </c>
      <c r="L966" s="73"/>
      <c r="M966" s="243" t="s">
        <v>21</v>
      </c>
      <c r="N966" s="244" t="s">
        <v>42</v>
      </c>
      <c r="O966" s="48"/>
      <c r="P966" s="245">
        <f>O966*H966</f>
        <v>0</v>
      </c>
      <c r="Q966" s="245">
        <v>0.00012</v>
      </c>
      <c r="R966" s="245">
        <f>Q966*H966</f>
        <v>0.01128</v>
      </c>
      <c r="S966" s="245">
        <v>0</v>
      </c>
      <c r="T966" s="246">
        <f>S966*H966</f>
        <v>0</v>
      </c>
      <c r="AR966" s="25" t="s">
        <v>341</v>
      </c>
      <c r="AT966" s="25" t="s">
        <v>161</v>
      </c>
      <c r="AU966" s="25" t="s">
        <v>80</v>
      </c>
      <c r="AY966" s="25" t="s">
        <v>158</v>
      </c>
      <c r="BE966" s="247">
        <f>IF(N966="základní",J966,0)</f>
        <v>0</v>
      </c>
      <c r="BF966" s="247">
        <f>IF(N966="snížená",J966,0)</f>
        <v>0</v>
      </c>
      <c r="BG966" s="247">
        <f>IF(N966="zákl. přenesená",J966,0)</f>
        <v>0</v>
      </c>
      <c r="BH966" s="247">
        <f>IF(N966="sníž. přenesená",J966,0)</f>
        <v>0</v>
      </c>
      <c r="BI966" s="247">
        <f>IF(N966="nulová",J966,0)</f>
        <v>0</v>
      </c>
      <c r="BJ966" s="25" t="s">
        <v>78</v>
      </c>
      <c r="BK966" s="247">
        <f>ROUND(I966*H966,2)</f>
        <v>0</v>
      </c>
      <c r="BL966" s="25" t="s">
        <v>341</v>
      </c>
      <c r="BM966" s="25" t="s">
        <v>944</v>
      </c>
    </row>
    <row r="967" spans="2:63" s="11" customFormat="1" ht="29.85" customHeight="1">
      <c r="B967" s="220"/>
      <c r="C967" s="221"/>
      <c r="D967" s="222" t="s">
        <v>70</v>
      </c>
      <c r="E967" s="234" t="s">
        <v>945</v>
      </c>
      <c r="F967" s="234" t="s">
        <v>946</v>
      </c>
      <c r="G967" s="221"/>
      <c r="H967" s="221"/>
      <c r="I967" s="224"/>
      <c r="J967" s="235">
        <f>BK967</f>
        <v>0</v>
      </c>
      <c r="K967" s="221"/>
      <c r="L967" s="226"/>
      <c r="M967" s="227"/>
      <c r="N967" s="228"/>
      <c r="O967" s="228"/>
      <c r="P967" s="229">
        <f>SUM(P968:P1230)</f>
        <v>0</v>
      </c>
      <c r="Q967" s="228"/>
      <c r="R967" s="229">
        <f>SUM(R968:R1230)</f>
        <v>2.43040522</v>
      </c>
      <c r="S967" s="228"/>
      <c r="T967" s="230">
        <f>SUM(T968:T1230)</f>
        <v>0.48322304000000005</v>
      </c>
      <c r="AR967" s="231" t="s">
        <v>80</v>
      </c>
      <c r="AT967" s="232" t="s">
        <v>70</v>
      </c>
      <c r="AU967" s="232" t="s">
        <v>78</v>
      </c>
      <c r="AY967" s="231" t="s">
        <v>158</v>
      </c>
      <c r="BK967" s="233">
        <f>SUM(BK968:BK1230)</f>
        <v>0</v>
      </c>
    </row>
    <row r="968" spans="2:65" s="1" customFormat="1" ht="16.5" customHeight="1">
      <c r="B968" s="47"/>
      <c r="C968" s="236" t="s">
        <v>947</v>
      </c>
      <c r="D968" s="236" t="s">
        <v>161</v>
      </c>
      <c r="E968" s="237" t="s">
        <v>948</v>
      </c>
      <c r="F968" s="238" t="s">
        <v>949</v>
      </c>
      <c r="G968" s="239" t="s">
        <v>184</v>
      </c>
      <c r="H968" s="240">
        <v>1558.784</v>
      </c>
      <c r="I968" s="241"/>
      <c r="J968" s="242">
        <f>ROUND(I968*H968,2)</f>
        <v>0</v>
      </c>
      <c r="K968" s="238" t="s">
        <v>165</v>
      </c>
      <c r="L968" s="73"/>
      <c r="M968" s="243" t="s">
        <v>21</v>
      </c>
      <c r="N968" s="244" t="s">
        <v>42</v>
      </c>
      <c r="O968" s="48"/>
      <c r="P968" s="245">
        <f>O968*H968</f>
        <v>0</v>
      </c>
      <c r="Q968" s="245">
        <v>0.001</v>
      </c>
      <c r="R968" s="245">
        <f>Q968*H968</f>
        <v>1.5587840000000002</v>
      </c>
      <c r="S968" s="245">
        <v>0.00031</v>
      </c>
      <c r="T968" s="246">
        <f>S968*H968</f>
        <v>0.48322304000000005</v>
      </c>
      <c r="AR968" s="25" t="s">
        <v>341</v>
      </c>
      <c r="AT968" s="25" t="s">
        <v>161</v>
      </c>
      <c r="AU968" s="25" t="s">
        <v>80</v>
      </c>
      <c r="AY968" s="25" t="s">
        <v>158</v>
      </c>
      <c r="BE968" s="247">
        <f>IF(N968="základní",J968,0)</f>
        <v>0</v>
      </c>
      <c r="BF968" s="247">
        <f>IF(N968="snížená",J968,0)</f>
        <v>0</v>
      </c>
      <c r="BG968" s="247">
        <f>IF(N968="zákl. přenesená",J968,0)</f>
        <v>0</v>
      </c>
      <c r="BH968" s="247">
        <f>IF(N968="sníž. přenesená",J968,0)</f>
        <v>0</v>
      </c>
      <c r="BI968" s="247">
        <f>IF(N968="nulová",J968,0)</f>
        <v>0</v>
      </c>
      <c r="BJ968" s="25" t="s">
        <v>78</v>
      </c>
      <c r="BK968" s="247">
        <f>ROUND(I968*H968,2)</f>
        <v>0</v>
      </c>
      <c r="BL968" s="25" t="s">
        <v>341</v>
      </c>
      <c r="BM968" s="25" t="s">
        <v>950</v>
      </c>
    </row>
    <row r="969" spans="2:47" s="1" customFormat="1" ht="13.5">
      <c r="B969" s="47"/>
      <c r="C969" s="75"/>
      <c r="D969" s="248" t="s">
        <v>171</v>
      </c>
      <c r="E969" s="75"/>
      <c r="F969" s="249" t="s">
        <v>951</v>
      </c>
      <c r="G969" s="75"/>
      <c r="H969" s="75"/>
      <c r="I969" s="204"/>
      <c r="J969" s="75"/>
      <c r="K969" s="75"/>
      <c r="L969" s="73"/>
      <c r="M969" s="250"/>
      <c r="N969" s="48"/>
      <c r="O969" s="48"/>
      <c r="P969" s="48"/>
      <c r="Q969" s="48"/>
      <c r="R969" s="48"/>
      <c r="S969" s="48"/>
      <c r="T969" s="96"/>
      <c r="AT969" s="25" t="s">
        <v>171</v>
      </c>
      <c r="AU969" s="25" t="s">
        <v>80</v>
      </c>
    </row>
    <row r="970" spans="2:51" s="12" customFormat="1" ht="13.5">
      <c r="B970" s="251"/>
      <c r="C970" s="252"/>
      <c r="D970" s="248" t="s">
        <v>178</v>
      </c>
      <c r="E970" s="253" t="s">
        <v>21</v>
      </c>
      <c r="F970" s="254" t="s">
        <v>952</v>
      </c>
      <c r="G970" s="252"/>
      <c r="H970" s="253" t="s">
        <v>21</v>
      </c>
      <c r="I970" s="255"/>
      <c r="J970" s="252"/>
      <c r="K970" s="252"/>
      <c r="L970" s="256"/>
      <c r="M970" s="257"/>
      <c r="N970" s="258"/>
      <c r="O970" s="258"/>
      <c r="P970" s="258"/>
      <c r="Q970" s="258"/>
      <c r="R970" s="258"/>
      <c r="S970" s="258"/>
      <c r="T970" s="259"/>
      <c r="AT970" s="260" t="s">
        <v>178</v>
      </c>
      <c r="AU970" s="260" t="s">
        <v>80</v>
      </c>
      <c r="AV970" s="12" t="s">
        <v>78</v>
      </c>
      <c r="AW970" s="12" t="s">
        <v>35</v>
      </c>
      <c r="AX970" s="12" t="s">
        <v>71</v>
      </c>
      <c r="AY970" s="260" t="s">
        <v>158</v>
      </c>
    </row>
    <row r="971" spans="2:51" s="12" customFormat="1" ht="13.5">
      <c r="B971" s="251"/>
      <c r="C971" s="252"/>
      <c r="D971" s="248" t="s">
        <v>178</v>
      </c>
      <c r="E971" s="253" t="s">
        <v>21</v>
      </c>
      <c r="F971" s="254" t="s">
        <v>262</v>
      </c>
      <c r="G971" s="252"/>
      <c r="H971" s="253" t="s">
        <v>21</v>
      </c>
      <c r="I971" s="255"/>
      <c r="J971" s="252"/>
      <c r="K971" s="252"/>
      <c r="L971" s="256"/>
      <c r="M971" s="257"/>
      <c r="N971" s="258"/>
      <c r="O971" s="258"/>
      <c r="P971" s="258"/>
      <c r="Q971" s="258"/>
      <c r="R971" s="258"/>
      <c r="S971" s="258"/>
      <c r="T971" s="259"/>
      <c r="AT971" s="260" t="s">
        <v>178</v>
      </c>
      <c r="AU971" s="260" t="s">
        <v>80</v>
      </c>
      <c r="AV971" s="12" t="s">
        <v>78</v>
      </c>
      <c r="AW971" s="12" t="s">
        <v>35</v>
      </c>
      <c r="AX971" s="12" t="s">
        <v>71</v>
      </c>
      <c r="AY971" s="260" t="s">
        <v>158</v>
      </c>
    </row>
    <row r="972" spans="2:51" s="13" customFormat="1" ht="13.5">
      <c r="B972" s="261"/>
      <c r="C972" s="262"/>
      <c r="D972" s="248" t="s">
        <v>178</v>
      </c>
      <c r="E972" s="263" t="s">
        <v>21</v>
      </c>
      <c r="F972" s="264" t="s">
        <v>263</v>
      </c>
      <c r="G972" s="262"/>
      <c r="H972" s="265">
        <v>92.008</v>
      </c>
      <c r="I972" s="266"/>
      <c r="J972" s="262"/>
      <c r="K972" s="262"/>
      <c r="L972" s="267"/>
      <c r="M972" s="268"/>
      <c r="N972" s="269"/>
      <c r="O972" s="269"/>
      <c r="P972" s="269"/>
      <c r="Q972" s="269"/>
      <c r="R972" s="269"/>
      <c r="S972" s="269"/>
      <c r="T972" s="270"/>
      <c r="AT972" s="271" t="s">
        <v>178</v>
      </c>
      <c r="AU972" s="271" t="s">
        <v>80</v>
      </c>
      <c r="AV972" s="13" t="s">
        <v>80</v>
      </c>
      <c r="AW972" s="13" t="s">
        <v>35</v>
      </c>
      <c r="AX972" s="13" t="s">
        <v>71</v>
      </c>
      <c r="AY972" s="271" t="s">
        <v>158</v>
      </c>
    </row>
    <row r="973" spans="2:51" s="13" customFormat="1" ht="13.5">
      <c r="B973" s="261"/>
      <c r="C973" s="262"/>
      <c r="D973" s="248" t="s">
        <v>178</v>
      </c>
      <c r="E973" s="263" t="s">
        <v>21</v>
      </c>
      <c r="F973" s="264" t="s">
        <v>264</v>
      </c>
      <c r="G973" s="262"/>
      <c r="H973" s="265">
        <v>3.375</v>
      </c>
      <c r="I973" s="266"/>
      <c r="J973" s="262"/>
      <c r="K973" s="262"/>
      <c r="L973" s="267"/>
      <c r="M973" s="268"/>
      <c r="N973" s="269"/>
      <c r="O973" s="269"/>
      <c r="P973" s="269"/>
      <c r="Q973" s="269"/>
      <c r="R973" s="269"/>
      <c r="S973" s="269"/>
      <c r="T973" s="270"/>
      <c r="AT973" s="271" t="s">
        <v>178</v>
      </c>
      <c r="AU973" s="271" t="s">
        <v>80</v>
      </c>
      <c r="AV973" s="13" t="s">
        <v>80</v>
      </c>
      <c r="AW973" s="13" t="s">
        <v>35</v>
      </c>
      <c r="AX973" s="13" t="s">
        <v>71</v>
      </c>
      <c r="AY973" s="271" t="s">
        <v>158</v>
      </c>
    </row>
    <row r="974" spans="2:51" s="13" customFormat="1" ht="13.5">
      <c r="B974" s="261"/>
      <c r="C974" s="262"/>
      <c r="D974" s="248" t="s">
        <v>178</v>
      </c>
      <c r="E974" s="263" t="s">
        <v>21</v>
      </c>
      <c r="F974" s="264" t="s">
        <v>265</v>
      </c>
      <c r="G974" s="262"/>
      <c r="H974" s="265">
        <v>-10.71</v>
      </c>
      <c r="I974" s="266"/>
      <c r="J974" s="262"/>
      <c r="K974" s="262"/>
      <c r="L974" s="267"/>
      <c r="M974" s="268"/>
      <c r="N974" s="269"/>
      <c r="O974" s="269"/>
      <c r="P974" s="269"/>
      <c r="Q974" s="269"/>
      <c r="R974" s="269"/>
      <c r="S974" s="269"/>
      <c r="T974" s="270"/>
      <c r="AT974" s="271" t="s">
        <v>178</v>
      </c>
      <c r="AU974" s="271" t="s">
        <v>80</v>
      </c>
      <c r="AV974" s="13" t="s">
        <v>80</v>
      </c>
      <c r="AW974" s="13" t="s">
        <v>35</v>
      </c>
      <c r="AX974" s="13" t="s">
        <v>71</v>
      </c>
      <c r="AY974" s="271" t="s">
        <v>158</v>
      </c>
    </row>
    <row r="975" spans="2:51" s="13" customFormat="1" ht="13.5">
      <c r="B975" s="261"/>
      <c r="C975" s="262"/>
      <c r="D975" s="248" t="s">
        <v>178</v>
      </c>
      <c r="E975" s="263" t="s">
        <v>21</v>
      </c>
      <c r="F975" s="264" t="s">
        <v>231</v>
      </c>
      <c r="G975" s="262"/>
      <c r="H975" s="265">
        <v>-1.8</v>
      </c>
      <c r="I975" s="266"/>
      <c r="J975" s="262"/>
      <c r="K975" s="262"/>
      <c r="L975" s="267"/>
      <c r="M975" s="268"/>
      <c r="N975" s="269"/>
      <c r="O975" s="269"/>
      <c r="P975" s="269"/>
      <c r="Q975" s="269"/>
      <c r="R975" s="269"/>
      <c r="S975" s="269"/>
      <c r="T975" s="270"/>
      <c r="AT975" s="271" t="s">
        <v>178</v>
      </c>
      <c r="AU975" s="271" t="s">
        <v>80</v>
      </c>
      <c r="AV975" s="13" t="s">
        <v>80</v>
      </c>
      <c r="AW975" s="13" t="s">
        <v>35</v>
      </c>
      <c r="AX975" s="13" t="s">
        <v>71</v>
      </c>
      <c r="AY975" s="271" t="s">
        <v>158</v>
      </c>
    </row>
    <row r="976" spans="2:51" s="12" customFormat="1" ht="13.5">
      <c r="B976" s="251"/>
      <c r="C976" s="252"/>
      <c r="D976" s="248" t="s">
        <v>178</v>
      </c>
      <c r="E976" s="253" t="s">
        <v>21</v>
      </c>
      <c r="F976" s="254" t="s">
        <v>266</v>
      </c>
      <c r="G976" s="252"/>
      <c r="H976" s="253" t="s">
        <v>21</v>
      </c>
      <c r="I976" s="255"/>
      <c r="J976" s="252"/>
      <c r="K976" s="252"/>
      <c r="L976" s="256"/>
      <c r="M976" s="257"/>
      <c r="N976" s="258"/>
      <c r="O976" s="258"/>
      <c r="P976" s="258"/>
      <c r="Q976" s="258"/>
      <c r="R976" s="258"/>
      <c r="S976" s="258"/>
      <c r="T976" s="259"/>
      <c r="AT976" s="260" t="s">
        <v>178</v>
      </c>
      <c r="AU976" s="260" t="s">
        <v>80</v>
      </c>
      <c r="AV976" s="12" t="s">
        <v>78</v>
      </c>
      <c r="AW976" s="12" t="s">
        <v>35</v>
      </c>
      <c r="AX976" s="12" t="s">
        <v>71</v>
      </c>
      <c r="AY976" s="260" t="s">
        <v>158</v>
      </c>
    </row>
    <row r="977" spans="2:51" s="13" customFormat="1" ht="13.5">
      <c r="B977" s="261"/>
      <c r="C977" s="262"/>
      <c r="D977" s="248" t="s">
        <v>178</v>
      </c>
      <c r="E977" s="263" t="s">
        <v>21</v>
      </c>
      <c r="F977" s="264" t="s">
        <v>267</v>
      </c>
      <c r="G977" s="262"/>
      <c r="H977" s="265">
        <v>52.115</v>
      </c>
      <c r="I977" s="266"/>
      <c r="J977" s="262"/>
      <c r="K977" s="262"/>
      <c r="L977" s="267"/>
      <c r="M977" s="268"/>
      <c r="N977" s="269"/>
      <c r="O977" s="269"/>
      <c r="P977" s="269"/>
      <c r="Q977" s="269"/>
      <c r="R977" s="269"/>
      <c r="S977" s="269"/>
      <c r="T977" s="270"/>
      <c r="AT977" s="271" t="s">
        <v>178</v>
      </c>
      <c r="AU977" s="271" t="s">
        <v>80</v>
      </c>
      <c r="AV977" s="13" t="s">
        <v>80</v>
      </c>
      <c r="AW977" s="13" t="s">
        <v>35</v>
      </c>
      <c r="AX977" s="13" t="s">
        <v>71</v>
      </c>
      <c r="AY977" s="271" t="s">
        <v>158</v>
      </c>
    </row>
    <row r="978" spans="2:51" s="13" customFormat="1" ht="13.5">
      <c r="B978" s="261"/>
      <c r="C978" s="262"/>
      <c r="D978" s="248" t="s">
        <v>178</v>
      </c>
      <c r="E978" s="263" t="s">
        <v>21</v>
      </c>
      <c r="F978" s="264" t="s">
        <v>268</v>
      </c>
      <c r="G978" s="262"/>
      <c r="H978" s="265">
        <v>1.688</v>
      </c>
      <c r="I978" s="266"/>
      <c r="J978" s="262"/>
      <c r="K978" s="262"/>
      <c r="L978" s="267"/>
      <c r="M978" s="268"/>
      <c r="N978" s="269"/>
      <c r="O978" s="269"/>
      <c r="P978" s="269"/>
      <c r="Q978" s="269"/>
      <c r="R978" s="269"/>
      <c r="S978" s="269"/>
      <c r="T978" s="270"/>
      <c r="AT978" s="271" t="s">
        <v>178</v>
      </c>
      <c r="AU978" s="271" t="s">
        <v>80</v>
      </c>
      <c r="AV978" s="13" t="s">
        <v>80</v>
      </c>
      <c r="AW978" s="13" t="s">
        <v>35</v>
      </c>
      <c r="AX978" s="13" t="s">
        <v>71</v>
      </c>
      <c r="AY978" s="271" t="s">
        <v>158</v>
      </c>
    </row>
    <row r="979" spans="2:51" s="13" customFormat="1" ht="13.5">
      <c r="B979" s="261"/>
      <c r="C979" s="262"/>
      <c r="D979" s="248" t="s">
        <v>178</v>
      </c>
      <c r="E979" s="263" t="s">
        <v>21</v>
      </c>
      <c r="F979" s="264" t="s">
        <v>269</v>
      </c>
      <c r="G979" s="262"/>
      <c r="H979" s="265">
        <v>-5.355</v>
      </c>
      <c r="I979" s="266"/>
      <c r="J979" s="262"/>
      <c r="K979" s="262"/>
      <c r="L979" s="267"/>
      <c r="M979" s="268"/>
      <c r="N979" s="269"/>
      <c r="O979" s="269"/>
      <c r="P979" s="269"/>
      <c r="Q979" s="269"/>
      <c r="R979" s="269"/>
      <c r="S979" s="269"/>
      <c r="T979" s="270"/>
      <c r="AT979" s="271" t="s">
        <v>178</v>
      </c>
      <c r="AU979" s="271" t="s">
        <v>80</v>
      </c>
      <c r="AV979" s="13" t="s">
        <v>80</v>
      </c>
      <c r="AW979" s="13" t="s">
        <v>35</v>
      </c>
      <c r="AX979" s="13" t="s">
        <v>71</v>
      </c>
      <c r="AY979" s="271" t="s">
        <v>158</v>
      </c>
    </row>
    <row r="980" spans="2:51" s="13" customFormat="1" ht="13.5">
      <c r="B980" s="261"/>
      <c r="C980" s="262"/>
      <c r="D980" s="248" t="s">
        <v>178</v>
      </c>
      <c r="E980" s="263" t="s">
        <v>21</v>
      </c>
      <c r="F980" s="264" t="s">
        <v>231</v>
      </c>
      <c r="G980" s="262"/>
      <c r="H980" s="265">
        <v>-1.8</v>
      </c>
      <c r="I980" s="266"/>
      <c r="J980" s="262"/>
      <c r="K980" s="262"/>
      <c r="L980" s="267"/>
      <c r="M980" s="268"/>
      <c r="N980" s="269"/>
      <c r="O980" s="269"/>
      <c r="P980" s="269"/>
      <c r="Q980" s="269"/>
      <c r="R980" s="269"/>
      <c r="S980" s="269"/>
      <c r="T980" s="270"/>
      <c r="AT980" s="271" t="s">
        <v>178</v>
      </c>
      <c r="AU980" s="271" t="s">
        <v>80</v>
      </c>
      <c r="AV980" s="13" t="s">
        <v>80</v>
      </c>
      <c r="AW980" s="13" t="s">
        <v>35</v>
      </c>
      <c r="AX980" s="13" t="s">
        <v>71</v>
      </c>
      <c r="AY980" s="271" t="s">
        <v>158</v>
      </c>
    </row>
    <row r="981" spans="2:51" s="12" customFormat="1" ht="13.5">
      <c r="B981" s="251"/>
      <c r="C981" s="252"/>
      <c r="D981" s="248" t="s">
        <v>178</v>
      </c>
      <c r="E981" s="253" t="s">
        <v>21</v>
      </c>
      <c r="F981" s="254" t="s">
        <v>228</v>
      </c>
      <c r="G981" s="252"/>
      <c r="H981" s="253" t="s">
        <v>21</v>
      </c>
      <c r="I981" s="255"/>
      <c r="J981" s="252"/>
      <c r="K981" s="252"/>
      <c r="L981" s="256"/>
      <c r="M981" s="257"/>
      <c r="N981" s="258"/>
      <c r="O981" s="258"/>
      <c r="P981" s="258"/>
      <c r="Q981" s="258"/>
      <c r="R981" s="258"/>
      <c r="S981" s="258"/>
      <c r="T981" s="259"/>
      <c r="AT981" s="260" t="s">
        <v>178</v>
      </c>
      <c r="AU981" s="260" t="s">
        <v>80</v>
      </c>
      <c r="AV981" s="12" t="s">
        <v>78</v>
      </c>
      <c r="AW981" s="12" t="s">
        <v>35</v>
      </c>
      <c r="AX981" s="12" t="s">
        <v>71</v>
      </c>
      <c r="AY981" s="260" t="s">
        <v>158</v>
      </c>
    </row>
    <row r="982" spans="2:51" s="13" customFormat="1" ht="13.5">
      <c r="B982" s="261"/>
      <c r="C982" s="262"/>
      <c r="D982" s="248" t="s">
        <v>178</v>
      </c>
      <c r="E982" s="263" t="s">
        <v>21</v>
      </c>
      <c r="F982" s="264" t="s">
        <v>267</v>
      </c>
      <c r="G982" s="262"/>
      <c r="H982" s="265">
        <v>52.115</v>
      </c>
      <c r="I982" s="266"/>
      <c r="J982" s="262"/>
      <c r="K982" s="262"/>
      <c r="L982" s="267"/>
      <c r="M982" s="268"/>
      <c r="N982" s="269"/>
      <c r="O982" s="269"/>
      <c r="P982" s="269"/>
      <c r="Q982" s="269"/>
      <c r="R982" s="269"/>
      <c r="S982" s="269"/>
      <c r="T982" s="270"/>
      <c r="AT982" s="271" t="s">
        <v>178</v>
      </c>
      <c r="AU982" s="271" t="s">
        <v>80</v>
      </c>
      <c r="AV982" s="13" t="s">
        <v>80</v>
      </c>
      <c r="AW982" s="13" t="s">
        <v>35</v>
      </c>
      <c r="AX982" s="13" t="s">
        <v>71</v>
      </c>
      <c r="AY982" s="271" t="s">
        <v>158</v>
      </c>
    </row>
    <row r="983" spans="2:51" s="13" customFormat="1" ht="13.5">
      <c r="B983" s="261"/>
      <c r="C983" s="262"/>
      <c r="D983" s="248" t="s">
        <v>178</v>
      </c>
      <c r="E983" s="263" t="s">
        <v>21</v>
      </c>
      <c r="F983" s="264" t="s">
        <v>268</v>
      </c>
      <c r="G983" s="262"/>
      <c r="H983" s="265">
        <v>1.688</v>
      </c>
      <c r="I983" s="266"/>
      <c r="J983" s="262"/>
      <c r="K983" s="262"/>
      <c r="L983" s="267"/>
      <c r="M983" s="268"/>
      <c r="N983" s="269"/>
      <c r="O983" s="269"/>
      <c r="P983" s="269"/>
      <c r="Q983" s="269"/>
      <c r="R983" s="269"/>
      <c r="S983" s="269"/>
      <c r="T983" s="270"/>
      <c r="AT983" s="271" t="s">
        <v>178</v>
      </c>
      <c r="AU983" s="271" t="s">
        <v>80</v>
      </c>
      <c r="AV983" s="13" t="s">
        <v>80</v>
      </c>
      <c r="AW983" s="13" t="s">
        <v>35</v>
      </c>
      <c r="AX983" s="13" t="s">
        <v>71</v>
      </c>
      <c r="AY983" s="271" t="s">
        <v>158</v>
      </c>
    </row>
    <row r="984" spans="2:51" s="13" customFormat="1" ht="13.5">
      <c r="B984" s="261"/>
      <c r="C984" s="262"/>
      <c r="D984" s="248" t="s">
        <v>178</v>
      </c>
      <c r="E984" s="263" t="s">
        <v>21</v>
      </c>
      <c r="F984" s="264" t="s">
        <v>269</v>
      </c>
      <c r="G984" s="262"/>
      <c r="H984" s="265">
        <v>-5.355</v>
      </c>
      <c r="I984" s="266"/>
      <c r="J984" s="262"/>
      <c r="K984" s="262"/>
      <c r="L984" s="267"/>
      <c r="M984" s="268"/>
      <c r="N984" s="269"/>
      <c r="O984" s="269"/>
      <c r="P984" s="269"/>
      <c r="Q984" s="269"/>
      <c r="R984" s="269"/>
      <c r="S984" s="269"/>
      <c r="T984" s="270"/>
      <c r="AT984" s="271" t="s">
        <v>178</v>
      </c>
      <c r="AU984" s="271" t="s">
        <v>80</v>
      </c>
      <c r="AV984" s="13" t="s">
        <v>80</v>
      </c>
      <c r="AW984" s="13" t="s">
        <v>35</v>
      </c>
      <c r="AX984" s="13" t="s">
        <v>71</v>
      </c>
      <c r="AY984" s="271" t="s">
        <v>158</v>
      </c>
    </row>
    <row r="985" spans="2:51" s="13" customFormat="1" ht="13.5">
      <c r="B985" s="261"/>
      <c r="C985" s="262"/>
      <c r="D985" s="248" t="s">
        <v>178</v>
      </c>
      <c r="E985" s="263" t="s">
        <v>21</v>
      </c>
      <c r="F985" s="264" t="s">
        <v>231</v>
      </c>
      <c r="G985" s="262"/>
      <c r="H985" s="265">
        <v>-1.8</v>
      </c>
      <c r="I985" s="266"/>
      <c r="J985" s="262"/>
      <c r="K985" s="262"/>
      <c r="L985" s="267"/>
      <c r="M985" s="268"/>
      <c r="N985" s="269"/>
      <c r="O985" s="269"/>
      <c r="P985" s="269"/>
      <c r="Q985" s="269"/>
      <c r="R985" s="269"/>
      <c r="S985" s="269"/>
      <c r="T985" s="270"/>
      <c r="AT985" s="271" t="s">
        <v>178</v>
      </c>
      <c r="AU985" s="271" t="s">
        <v>80</v>
      </c>
      <c r="AV985" s="13" t="s">
        <v>80</v>
      </c>
      <c r="AW985" s="13" t="s">
        <v>35</v>
      </c>
      <c r="AX985" s="13" t="s">
        <v>71</v>
      </c>
      <c r="AY985" s="271" t="s">
        <v>158</v>
      </c>
    </row>
    <row r="986" spans="2:51" s="12" customFormat="1" ht="13.5">
      <c r="B986" s="251"/>
      <c r="C986" s="252"/>
      <c r="D986" s="248" t="s">
        <v>178</v>
      </c>
      <c r="E986" s="253" t="s">
        <v>21</v>
      </c>
      <c r="F986" s="254" t="s">
        <v>224</v>
      </c>
      <c r="G986" s="252"/>
      <c r="H986" s="253" t="s">
        <v>21</v>
      </c>
      <c r="I986" s="255"/>
      <c r="J986" s="252"/>
      <c r="K986" s="252"/>
      <c r="L986" s="256"/>
      <c r="M986" s="257"/>
      <c r="N986" s="258"/>
      <c r="O986" s="258"/>
      <c r="P986" s="258"/>
      <c r="Q986" s="258"/>
      <c r="R986" s="258"/>
      <c r="S986" s="258"/>
      <c r="T986" s="259"/>
      <c r="AT986" s="260" t="s">
        <v>178</v>
      </c>
      <c r="AU986" s="260" t="s">
        <v>80</v>
      </c>
      <c r="AV986" s="12" t="s">
        <v>78</v>
      </c>
      <c r="AW986" s="12" t="s">
        <v>35</v>
      </c>
      <c r="AX986" s="12" t="s">
        <v>71</v>
      </c>
      <c r="AY986" s="260" t="s">
        <v>158</v>
      </c>
    </row>
    <row r="987" spans="2:51" s="13" customFormat="1" ht="13.5">
      <c r="B987" s="261"/>
      <c r="C987" s="262"/>
      <c r="D987" s="248" t="s">
        <v>178</v>
      </c>
      <c r="E987" s="263" t="s">
        <v>21</v>
      </c>
      <c r="F987" s="264" t="s">
        <v>267</v>
      </c>
      <c r="G987" s="262"/>
      <c r="H987" s="265">
        <v>52.115</v>
      </c>
      <c r="I987" s="266"/>
      <c r="J987" s="262"/>
      <c r="K987" s="262"/>
      <c r="L987" s="267"/>
      <c r="M987" s="268"/>
      <c r="N987" s="269"/>
      <c r="O987" s="269"/>
      <c r="P987" s="269"/>
      <c r="Q987" s="269"/>
      <c r="R987" s="269"/>
      <c r="S987" s="269"/>
      <c r="T987" s="270"/>
      <c r="AT987" s="271" t="s">
        <v>178</v>
      </c>
      <c r="AU987" s="271" t="s">
        <v>80</v>
      </c>
      <c r="AV987" s="13" t="s">
        <v>80</v>
      </c>
      <c r="AW987" s="13" t="s">
        <v>35</v>
      </c>
      <c r="AX987" s="13" t="s">
        <v>71</v>
      </c>
      <c r="AY987" s="271" t="s">
        <v>158</v>
      </c>
    </row>
    <row r="988" spans="2:51" s="13" customFormat="1" ht="13.5">
      <c r="B988" s="261"/>
      <c r="C988" s="262"/>
      <c r="D988" s="248" t="s">
        <v>178</v>
      </c>
      <c r="E988" s="263" t="s">
        <v>21</v>
      </c>
      <c r="F988" s="264" t="s">
        <v>268</v>
      </c>
      <c r="G988" s="262"/>
      <c r="H988" s="265">
        <v>1.688</v>
      </c>
      <c r="I988" s="266"/>
      <c r="J988" s="262"/>
      <c r="K988" s="262"/>
      <c r="L988" s="267"/>
      <c r="M988" s="268"/>
      <c r="N988" s="269"/>
      <c r="O988" s="269"/>
      <c r="P988" s="269"/>
      <c r="Q988" s="269"/>
      <c r="R988" s="269"/>
      <c r="S988" s="269"/>
      <c r="T988" s="270"/>
      <c r="AT988" s="271" t="s">
        <v>178</v>
      </c>
      <c r="AU988" s="271" t="s">
        <v>80</v>
      </c>
      <c r="AV988" s="13" t="s">
        <v>80</v>
      </c>
      <c r="AW988" s="13" t="s">
        <v>35</v>
      </c>
      <c r="AX988" s="13" t="s">
        <v>71</v>
      </c>
      <c r="AY988" s="271" t="s">
        <v>158</v>
      </c>
    </row>
    <row r="989" spans="2:51" s="13" customFormat="1" ht="13.5">
      <c r="B989" s="261"/>
      <c r="C989" s="262"/>
      <c r="D989" s="248" t="s">
        <v>178</v>
      </c>
      <c r="E989" s="263" t="s">
        <v>21</v>
      </c>
      <c r="F989" s="264" t="s">
        <v>269</v>
      </c>
      <c r="G989" s="262"/>
      <c r="H989" s="265">
        <v>-5.355</v>
      </c>
      <c r="I989" s="266"/>
      <c r="J989" s="262"/>
      <c r="K989" s="262"/>
      <c r="L989" s="267"/>
      <c r="M989" s="268"/>
      <c r="N989" s="269"/>
      <c r="O989" s="269"/>
      <c r="P989" s="269"/>
      <c r="Q989" s="269"/>
      <c r="R989" s="269"/>
      <c r="S989" s="269"/>
      <c r="T989" s="270"/>
      <c r="AT989" s="271" t="s">
        <v>178</v>
      </c>
      <c r="AU989" s="271" t="s">
        <v>80</v>
      </c>
      <c r="AV989" s="13" t="s">
        <v>80</v>
      </c>
      <c r="AW989" s="13" t="s">
        <v>35</v>
      </c>
      <c r="AX989" s="13" t="s">
        <v>71</v>
      </c>
      <c r="AY989" s="271" t="s">
        <v>158</v>
      </c>
    </row>
    <row r="990" spans="2:51" s="13" customFormat="1" ht="13.5">
      <c r="B990" s="261"/>
      <c r="C990" s="262"/>
      <c r="D990" s="248" t="s">
        <v>178</v>
      </c>
      <c r="E990" s="263" t="s">
        <v>21</v>
      </c>
      <c r="F990" s="264" t="s">
        <v>231</v>
      </c>
      <c r="G990" s="262"/>
      <c r="H990" s="265">
        <v>-1.8</v>
      </c>
      <c r="I990" s="266"/>
      <c r="J990" s="262"/>
      <c r="K990" s="262"/>
      <c r="L990" s="267"/>
      <c r="M990" s="268"/>
      <c r="N990" s="269"/>
      <c r="O990" s="269"/>
      <c r="P990" s="269"/>
      <c r="Q990" s="269"/>
      <c r="R990" s="269"/>
      <c r="S990" s="269"/>
      <c r="T990" s="270"/>
      <c r="AT990" s="271" t="s">
        <v>178</v>
      </c>
      <c r="AU990" s="271" t="s">
        <v>80</v>
      </c>
      <c r="AV990" s="13" t="s">
        <v>80</v>
      </c>
      <c r="AW990" s="13" t="s">
        <v>35</v>
      </c>
      <c r="AX990" s="13" t="s">
        <v>71</v>
      </c>
      <c r="AY990" s="271" t="s">
        <v>158</v>
      </c>
    </row>
    <row r="991" spans="2:51" s="12" customFormat="1" ht="13.5">
      <c r="B991" s="251"/>
      <c r="C991" s="252"/>
      <c r="D991" s="248" t="s">
        <v>178</v>
      </c>
      <c r="E991" s="253" t="s">
        <v>21</v>
      </c>
      <c r="F991" s="254" t="s">
        <v>270</v>
      </c>
      <c r="G991" s="252"/>
      <c r="H991" s="253" t="s">
        <v>21</v>
      </c>
      <c r="I991" s="255"/>
      <c r="J991" s="252"/>
      <c r="K991" s="252"/>
      <c r="L991" s="256"/>
      <c r="M991" s="257"/>
      <c r="N991" s="258"/>
      <c r="O991" s="258"/>
      <c r="P991" s="258"/>
      <c r="Q991" s="258"/>
      <c r="R991" s="258"/>
      <c r="S991" s="258"/>
      <c r="T991" s="259"/>
      <c r="AT991" s="260" t="s">
        <v>178</v>
      </c>
      <c r="AU991" s="260" t="s">
        <v>80</v>
      </c>
      <c r="AV991" s="12" t="s">
        <v>78</v>
      </c>
      <c r="AW991" s="12" t="s">
        <v>35</v>
      </c>
      <c r="AX991" s="12" t="s">
        <v>71</v>
      </c>
      <c r="AY991" s="260" t="s">
        <v>158</v>
      </c>
    </row>
    <row r="992" spans="2:51" s="13" customFormat="1" ht="13.5">
      <c r="B992" s="261"/>
      <c r="C992" s="262"/>
      <c r="D992" s="248" t="s">
        <v>178</v>
      </c>
      <c r="E992" s="263" t="s">
        <v>21</v>
      </c>
      <c r="F992" s="264" t="s">
        <v>267</v>
      </c>
      <c r="G992" s="262"/>
      <c r="H992" s="265">
        <v>52.115</v>
      </c>
      <c r="I992" s="266"/>
      <c r="J992" s="262"/>
      <c r="K992" s="262"/>
      <c r="L992" s="267"/>
      <c r="M992" s="268"/>
      <c r="N992" s="269"/>
      <c r="O992" s="269"/>
      <c r="P992" s="269"/>
      <c r="Q992" s="269"/>
      <c r="R992" s="269"/>
      <c r="S992" s="269"/>
      <c r="T992" s="270"/>
      <c r="AT992" s="271" t="s">
        <v>178</v>
      </c>
      <c r="AU992" s="271" t="s">
        <v>80</v>
      </c>
      <c r="AV992" s="13" t="s">
        <v>80</v>
      </c>
      <c r="AW992" s="13" t="s">
        <v>35</v>
      </c>
      <c r="AX992" s="13" t="s">
        <v>71</v>
      </c>
      <c r="AY992" s="271" t="s">
        <v>158</v>
      </c>
    </row>
    <row r="993" spans="2:51" s="13" customFormat="1" ht="13.5">
      <c r="B993" s="261"/>
      <c r="C993" s="262"/>
      <c r="D993" s="248" t="s">
        <v>178</v>
      </c>
      <c r="E993" s="263" t="s">
        <v>21</v>
      </c>
      <c r="F993" s="264" t="s">
        <v>268</v>
      </c>
      <c r="G993" s="262"/>
      <c r="H993" s="265">
        <v>1.688</v>
      </c>
      <c r="I993" s="266"/>
      <c r="J993" s="262"/>
      <c r="K993" s="262"/>
      <c r="L993" s="267"/>
      <c r="M993" s="268"/>
      <c r="N993" s="269"/>
      <c r="O993" s="269"/>
      <c r="P993" s="269"/>
      <c r="Q993" s="269"/>
      <c r="R993" s="269"/>
      <c r="S993" s="269"/>
      <c r="T993" s="270"/>
      <c r="AT993" s="271" t="s">
        <v>178</v>
      </c>
      <c r="AU993" s="271" t="s">
        <v>80</v>
      </c>
      <c r="AV993" s="13" t="s">
        <v>80</v>
      </c>
      <c r="AW993" s="13" t="s">
        <v>35</v>
      </c>
      <c r="AX993" s="13" t="s">
        <v>71</v>
      </c>
      <c r="AY993" s="271" t="s">
        <v>158</v>
      </c>
    </row>
    <row r="994" spans="2:51" s="13" customFormat="1" ht="13.5">
      <c r="B994" s="261"/>
      <c r="C994" s="262"/>
      <c r="D994" s="248" t="s">
        <v>178</v>
      </c>
      <c r="E994" s="263" t="s">
        <v>21</v>
      </c>
      <c r="F994" s="264" t="s">
        <v>269</v>
      </c>
      <c r="G994" s="262"/>
      <c r="H994" s="265">
        <v>-5.355</v>
      </c>
      <c r="I994" s="266"/>
      <c r="J994" s="262"/>
      <c r="K994" s="262"/>
      <c r="L994" s="267"/>
      <c r="M994" s="268"/>
      <c r="N994" s="269"/>
      <c r="O994" s="269"/>
      <c r="P994" s="269"/>
      <c r="Q994" s="269"/>
      <c r="R994" s="269"/>
      <c r="S994" s="269"/>
      <c r="T994" s="270"/>
      <c r="AT994" s="271" t="s">
        <v>178</v>
      </c>
      <c r="AU994" s="271" t="s">
        <v>80</v>
      </c>
      <c r="AV994" s="13" t="s">
        <v>80</v>
      </c>
      <c r="AW994" s="13" t="s">
        <v>35</v>
      </c>
      <c r="AX994" s="13" t="s">
        <v>71</v>
      </c>
      <c r="AY994" s="271" t="s">
        <v>158</v>
      </c>
    </row>
    <row r="995" spans="2:51" s="13" customFormat="1" ht="13.5">
      <c r="B995" s="261"/>
      <c r="C995" s="262"/>
      <c r="D995" s="248" t="s">
        <v>178</v>
      </c>
      <c r="E995" s="263" t="s">
        <v>21</v>
      </c>
      <c r="F995" s="264" t="s">
        <v>231</v>
      </c>
      <c r="G995" s="262"/>
      <c r="H995" s="265">
        <v>-1.8</v>
      </c>
      <c r="I995" s="266"/>
      <c r="J995" s="262"/>
      <c r="K995" s="262"/>
      <c r="L995" s="267"/>
      <c r="M995" s="268"/>
      <c r="N995" s="269"/>
      <c r="O995" s="269"/>
      <c r="P995" s="269"/>
      <c r="Q995" s="269"/>
      <c r="R995" s="269"/>
      <c r="S995" s="269"/>
      <c r="T995" s="270"/>
      <c r="AT995" s="271" t="s">
        <v>178</v>
      </c>
      <c r="AU995" s="271" t="s">
        <v>80</v>
      </c>
      <c r="AV995" s="13" t="s">
        <v>80</v>
      </c>
      <c r="AW995" s="13" t="s">
        <v>35</v>
      </c>
      <c r="AX995" s="13" t="s">
        <v>71</v>
      </c>
      <c r="AY995" s="271" t="s">
        <v>158</v>
      </c>
    </row>
    <row r="996" spans="2:51" s="12" customFormat="1" ht="13.5">
      <c r="B996" s="251"/>
      <c r="C996" s="252"/>
      <c r="D996" s="248" t="s">
        <v>178</v>
      </c>
      <c r="E996" s="253" t="s">
        <v>21</v>
      </c>
      <c r="F996" s="254" t="s">
        <v>271</v>
      </c>
      <c r="G996" s="252"/>
      <c r="H996" s="253" t="s">
        <v>21</v>
      </c>
      <c r="I996" s="255"/>
      <c r="J996" s="252"/>
      <c r="K996" s="252"/>
      <c r="L996" s="256"/>
      <c r="M996" s="257"/>
      <c r="N996" s="258"/>
      <c r="O996" s="258"/>
      <c r="P996" s="258"/>
      <c r="Q996" s="258"/>
      <c r="R996" s="258"/>
      <c r="S996" s="258"/>
      <c r="T996" s="259"/>
      <c r="AT996" s="260" t="s">
        <v>178</v>
      </c>
      <c r="AU996" s="260" t="s">
        <v>80</v>
      </c>
      <c r="AV996" s="12" t="s">
        <v>78</v>
      </c>
      <c r="AW996" s="12" t="s">
        <v>35</v>
      </c>
      <c r="AX996" s="12" t="s">
        <v>71</v>
      </c>
      <c r="AY996" s="260" t="s">
        <v>158</v>
      </c>
    </row>
    <row r="997" spans="2:51" s="13" customFormat="1" ht="13.5">
      <c r="B997" s="261"/>
      <c r="C997" s="262"/>
      <c r="D997" s="248" t="s">
        <v>178</v>
      </c>
      <c r="E997" s="263" t="s">
        <v>21</v>
      </c>
      <c r="F997" s="264" t="s">
        <v>267</v>
      </c>
      <c r="G997" s="262"/>
      <c r="H997" s="265">
        <v>52.115</v>
      </c>
      <c r="I997" s="266"/>
      <c r="J997" s="262"/>
      <c r="K997" s="262"/>
      <c r="L997" s="267"/>
      <c r="M997" s="268"/>
      <c r="N997" s="269"/>
      <c r="O997" s="269"/>
      <c r="P997" s="269"/>
      <c r="Q997" s="269"/>
      <c r="R997" s="269"/>
      <c r="S997" s="269"/>
      <c r="T997" s="270"/>
      <c r="AT997" s="271" t="s">
        <v>178</v>
      </c>
      <c r="AU997" s="271" t="s">
        <v>80</v>
      </c>
      <c r="AV997" s="13" t="s">
        <v>80</v>
      </c>
      <c r="AW997" s="13" t="s">
        <v>35</v>
      </c>
      <c r="AX997" s="13" t="s">
        <v>71</v>
      </c>
      <c r="AY997" s="271" t="s">
        <v>158</v>
      </c>
    </row>
    <row r="998" spans="2:51" s="13" customFormat="1" ht="13.5">
      <c r="B998" s="261"/>
      <c r="C998" s="262"/>
      <c r="D998" s="248" t="s">
        <v>178</v>
      </c>
      <c r="E998" s="263" t="s">
        <v>21</v>
      </c>
      <c r="F998" s="264" t="s">
        <v>268</v>
      </c>
      <c r="G998" s="262"/>
      <c r="H998" s="265">
        <v>1.688</v>
      </c>
      <c r="I998" s="266"/>
      <c r="J998" s="262"/>
      <c r="K998" s="262"/>
      <c r="L998" s="267"/>
      <c r="M998" s="268"/>
      <c r="N998" s="269"/>
      <c r="O998" s="269"/>
      <c r="P998" s="269"/>
      <c r="Q998" s="269"/>
      <c r="R998" s="269"/>
      <c r="S998" s="269"/>
      <c r="T998" s="270"/>
      <c r="AT998" s="271" t="s">
        <v>178</v>
      </c>
      <c r="AU998" s="271" t="s">
        <v>80</v>
      </c>
      <c r="AV998" s="13" t="s">
        <v>80</v>
      </c>
      <c r="AW998" s="13" t="s">
        <v>35</v>
      </c>
      <c r="AX998" s="13" t="s">
        <v>71</v>
      </c>
      <c r="AY998" s="271" t="s">
        <v>158</v>
      </c>
    </row>
    <row r="999" spans="2:51" s="13" customFormat="1" ht="13.5">
      <c r="B999" s="261"/>
      <c r="C999" s="262"/>
      <c r="D999" s="248" t="s">
        <v>178</v>
      </c>
      <c r="E999" s="263" t="s">
        <v>21</v>
      </c>
      <c r="F999" s="264" t="s">
        <v>269</v>
      </c>
      <c r="G999" s="262"/>
      <c r="H999" s="265">
        <v>-5.355</v>
      </c>
      <c r="I999" s="266"/>
      <c r="J999" s="262"/>
      <c r="K999" s="262"/>
      <c r="L999" s="267"/>
      <c r="M999" s="268"/>
      <c r="N999" s="269"/>
      <c r="O999" s="269"/>
      <c r="P999" s="269"/>
      <c r="Q999" s="269"/>
      <c r="R999" s="269"/>
      <c r="S999" s="269"/>
      <c r="T999" s="270"/>
      <c r="AT999" s="271" t="s">
        <v>178</v>
      </c>
      <c r="AU999" s="271" t="s">
        <v>80</v>
      </c>
      <c r="AV999" s="13" t="s">
        <v>80</v>
      </c>
      <c r="AW999" s="13" t="s">
        <v>35</v>
      </c>
      <c r="AX999" s="13" t="s">
        <v>71</v>
      </c>
      <c r="AY999" s="271" t="s">
        <v>158</v>
      </c>
    </row>
    <row r="1000" spans="2:51" s="13" customFormat="1" ht="13.5">
      <c r="B1000" s="261"/>
      <c r="C1000" s="262"/>
      <c r="D1000" s="248" t="s">
        <v>178</v>
      </c>
      <c r="E1000" s="263" t="s">
        <v>21</v>
      </c>
      <c r="F1000" s="264" t="s">
        <v>231</v>
      </c>
      <c r="G1000" s="262"/>
      <c r="H1000" s="265">
        <v>-1.8</v>
      </c>
      <c r="I1000" s="266"/>
      <c r="J1000" s="262"/>
      <c r="K1000" s="262"/>
      <c r="L1000" s="267"/>
      <c r="M1000" s="268"/>
      <c r="N1000" s="269"/>
      <c r="O1000" s="269"/>
      <c r="P1000" s="269"/>
      <c r="Q1000" s="269"/>
      <c r="R1000" s="269"/>
      <c r="S1000" s="269"/>
      <c r="T1000" s="270"/>
      <c r="AT1000" s="271" t="s">
        <v>178</v>
      </c>
      <c r="AU1000" s="271" t="s">
        <v>80</v>
      </c>
      <c r="AV1000" s="13" t="s">
        <v>80</v>
      </c>
      <c r="AW1000" s="13" t="s">
        <v>35</v>
      </c>
      <c r="AX1000" s="13" t="s">
        <v>71</v>
      </c>
      <c r="AY1000" s="271" t="s">
        <v>158</v>
      </c>
    </row>
    <row r="1001" spans="2:51" s="13" customFormat="1" ht="13.5">
      <c r="B1001" s="261"/>
      <c r="C1001" s="262"/>
      <c r="D1001" s="248" t="s">
        <v>178</v>
      </c>
      <c r="E1001" s="263" t="s">
        <v>21</v>
      </c>
      <c r="F1001" s="264" t="s">
        <v>237</v>
      </c>
      <c r="G1001" s="262"/>
      <c r="H1001" s="265">
        <v>-1.6</v>
      </c>
      <c r="I1001" s="266"/>
      <c r="J1001" s="262"/>
      <c r="K1001" s="262"/>
      <c r="L1001" s="267"/>
      <c r="M1001" s="268"/>
      <c r="N1001" s="269"/>
      <c r="O1001" s="269"/>
      <c r="P1001" s="269"/>
      <c r="Q1001" s="269"/>
      <c r="R1001" s="269"/>
      <c r="S1001" s="269"/>
      <c r="T1001" s="270"/>
      <c r="AT1001" s="271" t="s">
        <v>178</v>
      </c>
      <c r="AU1001" s="271" t="s">
        <v>80</v>
      </c>
      <c r="AV1001" s="13" t="s">
        <v>80</v>
      </c>
      <c r="AW1001" s="13" t="s">
        <v>35</v>
      </c>
      <c r="AX1001" s="13" t="s">
        <v>71</v>
      </c>
      <c r="AY1001" s="271" t="s">
        <v>158</v>
      </c>
    </row>
    <row r="1002" spans="2:51" s="12" customFormat="1" ht="13.5">
      <c r="B1002" s="251"/>
      <c r="C1002" s="252"/>
      <c r="D1002" s="248" t="s">
        <v>178</v>
      </c>
      <c r="E1002" s="253" t="s">
        <v>21</v>
      </c>
      <c r="F1002" s="254" t="s">
        <v>272</v>
      </c>
      <c r="G1002" s="252"/>
      <c r="H1002" s="253" t="s">
        <v>21</v>
      </c>
      <c r="I1002" s="255"/>
      <c r="J1002" s="252"/>
      <c r="K1002" s="252"/>
      <c r="L1002" s="256"/>
      <c r="M1002" s="257"/>
      <c r="N1002" s="258"/>
      <c r="O1002" s="258"/>
      <c r="P1002" s="258"/>
      <c r="Q1002" s="258"/>
      <c r="R1002" s="258"/>
      <c r="S1002" s="258"/>
      <c r="T1002" s="259"/>
      <c r="AT1002" s="260" t="s">
        <v>178</v>
      </c>
      <c r="AU1002" s="260" t="s">
        <v>80</v>
      </c>
      <c r="AV1002" s="12" t="s">
        <v>78</v>
      </c>
      <c r="AW1002" s="12" t="s">
        <v>35</v>
      </c>
      <c r="AX1002" s="12" t="s">
        <v>71</v>
      </c>
      <c r="AY1002" s="260" t="s">
        <v>158</v>
      </c>
    </row>
    <row r="1003" spans="2:51" s="13" customFormat="1" ht="13.5">
      <c r="B1003" s="261"/>
      <c r="C1003" s="262"/>
      <c r="D1003" s="248" t="s">
        <v>178</v>
      </c>
      <c r="E1003" s="263" t="s">
        <v>21</v>
      </c>
      <c r="F1003" s="264" t="s">
        <v>267</v>
      </c>
      <c r="G1003" s="262"/>
      <c r="H1003" s="265">
        <v>52.115</v>
      </c>
      <c r="I1003" s="266"/>
      <c r="J1003" s="262"/>
      <c r="K1003" s="262"/>
      <c r="L1003" s="267"/>
      <c r="M1003" s="268"/>
      <c r="N1003" s="269"/>
      <c r="O1003" s="269"/>
      <c r="P1003" s="269"/>
      <c r="Q1003" s="269"/>
      <c r="R1003" s="269"/>
      <c r="S1003" s="269"/>
      <c r="T1003" s="270"/>
      <c r="AT1003" s="271" t="s">
        <v>178</v>
      </c>
      <c r="AU1003" s="271" t="s">
        <v>80</v>
      </c>
      <c r="AV1003" s="13" t="s">
        <v>80</v>
      </c>
      <c r="AW1003" s="13" t="s">
        <v>35</v>
      </c>
      <c r="AX1003" s="13" t="s">
        <v>71</v>
      </c>
      <c r="AY1003" s="271" t="s">
        <v>158</v>
      </c>
    </row>
    <row r="1004" spans="2:51" s="13" customFormat="1" ht="13.5">
      <c r="B1004" s="261"/>
      <c r="C1004" s="262"/>
      <c r="D1004" s="248" t="s">
        <v>178</v>
      </c>
      <c r="E1004" s="263" t="s">
        <v>21</v>
      </c>
      <c r="F1004" s="264" t="s">
        <v>268</v>
      </c>
      <c r="G1004" s="262"/>
      <c r="H1004" s="265">
        <v>1.688</v>
      </c>
      <c r="I1004" s="266"/>
      <c r="J1004" s="262"/>
      <c r="K1004" s="262"/>
      <c r="L1004" s="267"/>
      <c r="M1004" s="268"/>
      <c r="N1004" s="269"/>
      <c r="O1004" s="269"/>
      <c r="P1004" s="269"/>
      <c r="Q1004" s="269"/>
      <c r="R1004" s="269"/>
      <c r="S1004" s="269"/>
      <c r="T1004" s="270"/>
      <c r="AT1004" s="271" t="s">
        <v>178</v>
      </c>
      <c r="AU1004" s="271" t="s">
        <v>80</v>
      </c>
      <c r="AV1004" s="13" t="s">
        <v>80</v>
      </c>
      <c r="AW1004" s="13" t="s">
        <v>35</v>
      </c>
      <c r="AX1004" s="13" t="s">
        <v>71</v>
      </c>
      <c r="AY1004" s="271" t="s">
        <v>158</v>
      </c>
    </row>
    <row r="1005" spans="2:51" s="13" customFormat="1" ht="13.5">
      <c r="B1005" s="261"/>
      <c r="C1005" s="262"/>
      <c r="D1005" s="248" t="s">
        <v>178</v>
      </c>
      <c r="E1005" s="263" t="s">
        <v>21</v>
      </c>
      <c r="F1005" s="264" t="s">
        <v>269</v>
      </c>
      <c r="G1005" s="262"/>
      <c r="H1005" s="265">
        <v>-5.355</v>
      </c>
      <c r="I1005" s="266"/>
      <c r="J1005" s="262"/>
      <c r="K1005" s="262"/>
      <c r="L1005" s="267"/>
      <c r="M1005" s="268"/>
      <c r="N1005" s="269"/>
      <c r="O1005" s="269"/>
      <c r="P1005" s="269"/>
      <c r="Q1005" s="269"/>
      <c r="R1005" s="269"/>
      <c r="S1005" s="269"/>
      <c r="T1005" s="270"/>
      <c r="AT1005" s="271" t="s">
        <v>178</v>
      </c>
      <c r="AU1005" s="271" t="s">
        <v>80</v>
      </c>
      <c r="AV1005" s="13" t="s">
        <v>80</v>
      </c>
      <c r="AW1005" s="13" t="s">
        <v>35</v>
      </c>
      <c r="AX1005" s="13" t="s">
        <v>71</v>
      </c>
      <c r="AY1005" s="271" t="s">
        <v>158</v>
      </c>
    </row>
    <row r="1006" spans="2:51" s="13" customFormat="1" ht="13.5">
      <c r="B1006" s="261"/>
      <c r="C1006" s="262"/>
      <c r="D1006" s="248" t="s">
        <v>178</v>
      </c>
      <c r="E1006" s="263" t="s">
        <v>21</v>
      </c>
      <c r="F1006" s="264" t="s">
        <v>231</v>
      </c>
      <c r="G1006" s="262"/>
      <c r="H1006" s="265">
        <v>-1.8</v>
      </c>
      <c r="I1006" s="266"/>
      <c r="J1006" s="262"/>
      <c r="K1006" s="262"/>
      <c r="L1006" s="267"/>
      <c r="M1006" s="268"/>
      <c r="N1006" s="269"/>
      <c r="O1006" s="269"/>
      <c r="P1006" s="269"/>
      <c r="Q1006" s="269"/>
      <c r="R1006" s="269"/>
      <c r="S1006" s="269"/>
      <c r="T1006" s="270"/>
      <c r="AT1006" s="271" t="s">
        <v>178</v>
      </c>
      <c r="AU1006" s="271" t="s">
        <v>80</v>
      </c>
      <c r="AV1006" s="13" t="s">
        <v>80</v>
      </c>
      <c r="AW1006" s="13" t="s">
        <v>35</v>
      </c>
      <c r="AX1006" s="13" t="s">
        <v>71</v>
      </c>
      <c r="AY1006" s="271" t="s">
        <v>158</v>
      </c>
    </row>
    <row r="1007" spans="2:51" s="13" customFormat="1" ht="13.5">
      <c r="B1007" s="261"/>
      <c r="C1007" s="262"/>
      <c r="D1007" s="248" t="s">
        <v>178</v>
      </c>
      <c r="E1007" s="263" t="s">
        <v>21</v>
      </c>
      <c r="F1007" s="264" t="s">
        <v>237</v>
      </c>
      <c r="G1007" s="262"/>
      <c r="H1007" s="265">
        <v>-1.6</v>
      </c>
      <c r="I1007" s="266"/>
      <c r="J1007" s="262"/>
      <c r="K1007" s="262"/>
      <c r="L1007" s="267"/>
      <c r="M1007" s="268"/>
      <c r="N1007" s="269"/>
      <c r="O1007" s="269"/>
      <c r="P1007" s="269"/>
      <c r="Q1007" s="269"/>
      <c r="R1007" s="269"/>
      <c r="S1007" s="269"/>
      <c r="T1007" s="270"/>
      <c r="AT1007" s="271" t="s">
        <v>178</v>
      </c>
      <c r="AU1007" s="271" t="s">
        <v>80</v>
      </c>
      <c r="AV1007" s="13" t="s">
        <v>80</v>
      </c>
      <c r="AW1007" s="13" t="s">
        <v>35</v>
      </c>
      <c r="AX1007" s="13" t="s">
        <v>71</v>
      </c>
      <c r="AY1007" s="271" t="s">
        <v>158</v>
      </c>
    </row>
    <row r="1008" spans="2:51" s="12" customFormat="1" ht="13.5">
      <c r="B1008" s="251"/>
      <c r="C1008" s="252"/>
      <c r="D1008" s="248" t="s">
        <v>178</v>
      </c>
      <c r="E1008" s="253" t="s">
        <v>21</v>
      </c>
      <c r="F1008" s="254" t="s">
        <v>273</v>
      </c>
      <c r="G1008" s="252"/>
      <c r="H1008" s="253" t="s">
        <v>21</v>
      </c>
      <c r="I1008" s="255"/>
      <c r="J1008" s="252"/>
      <c r="K1008" s="252"/>
      <c r="L1008" s="256"/>
      <c r="M1008" s="257"/>
      <c r="N1008" s="258"/>
      <c r="O1008" s="258"/>
      <c r="P1008" s="258"/>
      <c r="Q1008" s="258"/>
      <c r="R1008" s="258"/>
      <c r="S1008" s="258"/>
      <c r="T1008" s="259"/>
      <c r="AT1008" s="260" t="s">
        <v>178</v>
      </c>
      <c r="AU1008" s="260" t="s">
        <v>80</v>
      </c>
      <c r="AV1008" s="12" t="s">
        <v>78</v>
      </c>
      <c r="AW1008" s="12" t="s">
        <v>35</v>
      </c>
      <c r="AX1008" s="12" t="s">
        <v>71</v>
      </c>
      <c r="AY1008" s="260" t="s">
        <v>158</v>
      </c>
    </row>
    <row r="1009" spans="2:51" s="13" customFormat="1" ht="13.5">
      <c r="B1009" s="261"/>
      <c r="C1009" s="262"/>
      <c r="D1009" s="248" t="s">
        <v>178</v>
      </c>
      <c r="E1009" s="263" t="s">
        <v>21</v>
      </c>
      <c r="F1009" s="264" t="s">
        <v>274</v>
      </c>
      <c r="G1009" s="262"/>
      <c r="H1009" s="265">
        <v>55.112</v>
      </c>
      <c r="I1009" s="266"/>
      <c r="J1009" s="262"/>
      <c r="K1009" s="262"/>
      <c r="L1009" s="267"/>
      <c r="M1009" s="268"/>
      <c r="N1009" s="269"/>
      <c r="O1009" s="269"/>
      <c r="P1009" s="269"/>
      <c r="Q1009" s="269"/>
      <c r="R1009" s="269"/>
      <c r="S1009" s="269"/>
      <c r="T1009" s="270"/>
      <c r="AT1009" s="271" t="s">
        <v>178</v>
      </c>
      <c r="AU1009" s="271" t="s">
        <v>80</v>
      </c>
      <c r="AV1009" s="13" t="s">
        <v>80</v>
      </c>
      <c r="AW1009" s="13" t="s">
        <v>35</v>
      </c>
      <c r="AX1009" s="13" t="s">
        <v>71</v>
      </c>
      <c r="AY1009" s="271" t="s">
        <v>158</v>
      </c>
    </row>
    <row r="1010" spans="2:51" s="13" customFormat="1" ht="13.5">
      <c r="B1010" s="261"/>
      <c r="C1010" s="262"/>
      <c r="D1010" s="248" t="s">
        <v>178</v>
      </c>
      <c r="E1010" s="263" t="s">
        <v>21</v>
      </c>
      <c r="F1010" s="264" t="s">
        <v>268</v>
      </c>
      <c r="G1010" s="262"/>
      <c r="H1010" s="265">
        <v>1.688</v>
      </c>
      <c r="I1010" s="266"/>
      <c r="J1010" s="262"/>
      <c r="K1010" s="262"/>
      <c r="L1010" s="267"/>
      <c r="M1010" s="268"/>
      <c r="N1010" s="269"/>
      <c r="O1010" s="269"/>
      <c r="P1010" s="269"/>
      <c r="Q1010" s="269"/>
      <c r="R1010" s="269"/>
      <c r="S1010" s="269"/>
      <c r="T1010" s="270"/>
      <c r="AT1010" s="271" t="s">
        <v>178</v>
      </c>
      <c r="AU1010" s="271" t="s">
        <v>80</v>
      </c>
      <c r="AV1010" s="13" t="s">
        <v>80</v>
      </c>
      <c r="AW1010" s="13" t="s">
        <v>35</v>
      </c>
      <c r="AX1010" s="13" t="s">
        <v>71</v>
      </c>
      <c r="AY1010" s="271" t="s">
        <v>158</v>
      </c>
    </row>
    <row r="1011" spans="2:51" s="13" customFormat="1" ht="13.5">
      <c r="B1011" s="261"/>
      <c r="C1011" s="262"/>
      <c r="D1011" s="248" t="s">
        <v>178</v>
      </c>
      <c r="E1011" s="263" t="s">
        <v>21</v>
      </c>
      <c r="F1011" s="264" t="s">
        <v>269</v>
      </c>
      <c r="G1011" s="262"/>
      <c r="H1011" s="265">
        <v>-5.355</v>
      </c>
      <c r="I1011" s="266"/>
      <c r="J1011" s="262"/>
      <c r="K1011" s="262"/>
      <c r="L1011" s="267"/>
      <c r="M1011" s="268"/>
      <c r="N1011" s="269"/>
      <c r="O1011" s="269"/>
      <c r="P1011" s="269"/>
      <c r="Q1011" s="269"/>
      <c r="R1011" s="269"/>
      <c r="S1011" s="269"/>
      <c r="T1011" s="270"/>
      <c r="AT1011" s="271" t="s">
        <v>178</v>
      </c>
      <c r="AU1011" s="271" t="s">
        <v>80</v>
      </c>
      <c r="AV1011" s="13" t="s">
        <v>80</v>
      </c>
      <c r="AW1011" s="13" t="s">
        <v>35</v>
      </c>
      <c r="AX1011" s="13" t="s">
        <v>71</v>
      </c>
      <c r="AY1011" s="271" t="s">
        <v>158</v>
      </c>
    </row>
    <row r="1012" spans="2:51" s="13" customFormat="1" ht="13.5">
      <c r="B1012" s="261"/>
      <c r="C1012" s="262"/>
      <c r="D1012" s="248" t="s">
        <v>178</v>
      </c>
      <c r="E1012" s="263" t="s">
        <v>21</v>
      </c>
      <c r="F1012" s="264" t="s">
        <v>275</v>
      </c>
      <c r="G1012" s="262"/>
      <c r="H1012" s="265">
        <v>-2.768</v>
      </c>
      <c r="I1012" s="266"/>
      <c r="J1012" s="262"/>
      <c r="K1012" s="262"/>
      <c r="L1012" s="267"/>
      <c r="M1012" s="268"/>
      <c r="N1012" s="269"/>
      <c r="O1012" s="269"/>
      <c r="P1012" s="269"/>
      <c r="Q1012" s="269"/>
      <c r="R1012" s="269"/>
      <c r="S1012" s="269"/>
      <c r="T1012" s="270"/>
      <c r="AT1012" s="271" t="s">
        <v>178</v>
      </c>
      <c r="AU1012" s="271" t="s">
        <v>80</v>
      </c>
      <c r="AV1012" s="13" t="s">
        <v>80</v>
      </c>
      <c r="AW1012" s="13" t="s">
        <v>35</v>
      </c>
      <c r="AX1012" s="13" t="s">
        <v>71</v>
      </c>
      <c r="AY1012" s="271" t="s">
        <v>158</v>
      </c>
    </row>
    <row r="1013" spans="2:51" s="12" customFormat="1" ht="13.5">
      <c r="B1013" s="251"/>
      <c r="C1013" s="252"/>
      <c r="D1013" s="248" t="s">
        <v>178</v>
      </c>
      <c r="E1013" s="253" t="s">
        <v>21</v>
      </c>
      <c r="F1013" s="254" t="s">
        <v>276</v>
      </c>
      <c r="G1013" s="252"/>
      <c r="H1013" s="253" t="s">
        <v>21</v>
      </c>
      <c r="I1013" s="255"/>
      <c r="J1013" s="252"/>
      <c r="K1013" s="252"/>
      <c r="L1013" s="256"/>
      <c r="M1013" s="257"/>
      <c r="N1013" s="258"/>
      <c r="O1013" s="258"/>
      <c r="P1013" s="258"/>
      <c r="Q1013" s="258"/>
      <c r="R1013" s="258"/>
      <c r="S1013" s="258"/>
      <c r="T1013" s="259"/>
      <c r="AT1013" s="260" t="s">
        <v>178</v>
      </c>
      <c r="AU1013" s="260" t="s">
        <v>80</v>
      </c>
      <c r="AV1013" s="12" t="s">
        <v>78</v>
      </c>
      <c r="AW1013" s="12" t="s">
        <v>35</v>
      </c>
      <c r="AX1013" s="12" t="s">
        <v>71</v>
      </c>
      <c r="AY1013" s="260" t="s">
        <v>158</v>
      </c>
    </row>
    <row r="1014" spans="2:51" s="13" customFormat="1" ht="13.5">
      <c r="B1014" s="261"/>
      <c r="C1014" s="262"/>
      <c r="D1014" s="248" t="s">
        <v>178</v>
      </c>
      <c r="E1014" s="263" t="s">
        <v>21</v>
      </c>
      <c r="F1014" s="264" t="s">
        <v>277</v>
      </c>
      <c r="G1014" s="262"/>
      <c r="H1014" s="265">
        <v>190.976</v>
      </c>
      <c r="I1014" s="266"/>
      <c r="J1014" s="262"/>
      <c r="K1014" s="262"/>
      <c r="L1014" s="267"/>
      <c r="M1014" s="268"/>
      <c r="N1014" s="269"/>
      <c r="O1014" s="269"/>
      <c r="P1014" s="269"/>
      <c r="Q1014" s="269"/>
      <c r="R1014" s="269"/>
      <c r="S1014" s="269"/>
      <c r="T1014" s="270"/>
      <c r="AT1014" s="271" t="s">
        <v>178</v>
      </c>
      <c r="AU1014" s="271" t="s">
        <v>80</v>
      </c>
      <c r="AV1014" s="13" t="s">
        <v>80</v>
      </c>
      <c r="AW1014" s="13" t="s">
        <v>35</v>
      </c>
      <c r="AX1014" s="13" t="s">
        <v>71</v>
      </c>
      <c r="AY1014" s="271" t="s">
        <v>158</v>
      </c>
    </row>
    <row r="1015" spans="2:51" s="13" customFormat="1" ht="13.5">
      <c r="B1015" s="261"/>
      <c r="C1015" s="262"/>
      <c r="D1015" s="248" t="s">
        <v>178</v>
      </c>
      <c r="E1015" s="263" t="s">
        <v>21</v>
      </c>
      <c r="F1015" s="264" t="s">
        <v>278</v>
      </c>
      <c r="G1015" s="262"/>
      <c r="H1015" s="265">
        <v>-28.8</v>
      </c>
      <c r="I1015" s="266"/>
      <c r="J1015" s="262"/>
      <c r="K1015" s="262"/>
      <c r="L1015" s="267"/>
      <c r="M1015" s="268"/>
      <c r="N1015" s="269"/>
      <c r="O1015" s="269"/>
      <c r="P1015" s="269"/>
      <c r="Q1015" s="269"/>
      <c r="R1015" s="269"/>
      <c r="S1015" s="269"/>
      <c r="T1015" s="270"/>
      <c r="AT1015" s="271" t="s">
        <v>178</v>
      </c>
      <c r="AU1015" s="271" t="s">
        <v>80</v>
      </c>
      <c r="AV1015" s="13" t="s">
        <v>80</v>
      </c>
      <c r="AW1015" s="13" t="s">
        <v>35</v>
      </c>
      <c r="AX1015" s="13" t="s">
        <v>71</v>
      </c>
      <c r="AY1015" s="271" t="s">
        <v>158</v>
      </c>
    </row>
    <row r="1016" spans="2:51" s="12" customFormat="1" ht="13.5">
      <c r="B1016" s="251"/>
      <c r="C1016" s="252"/>
      <c r="D1016" s="248" t="s">
        <v>178</v>
      </c>
      <c r="E1016" s="253" t="s">
        <v>21</v>
      </c>
      <c r="F1016" s="254" t="s">
        <v>229</v>
      </c>
      <c r="G1016" s="252"/>
      <c r="H1016" s="253" t="s">
        <v>21</v>
      </c>
      <c r="I1016" s="255"/>
      <c r="J1016" s="252"/>
      <c r="K1016" s="252"/>
      <c r="L1016" s="256"/>
      <c r="M1016" s="257"/>
      <c r="N1016" s="258"/>
      <c r="O1016" s="258"/>
      <c r="P1016" s="258"/>
      <c r="Q1016" s="258"/>
      <c r="R1016" s="258"/>
      <c r="S1016" s="258"/>
      <c r="T1016" s="259"/>
      <c r="AT1016" s="260" t="s">
        <v>178</v>
      </c>
      <c r="AU1016" s="260" t="s">
        <v>80</v>
      </c>
      <c r="AV1016" s="12" t="s">
        <v>78</v>
      </c>
      <c r="AW1016" s="12" t="s">
        <v>35</v>
      </c>
      <c r="AX1016" s="12" t="s">
        <v>71</v>
      </c>
      <c r="AY1016" s="260" t="s">
        <v>158</v>
      </c>
    </row>
    <row r="1017" spans="2:51" s="13" customFormat="1" ht="13.5">
      <c r="B1017" s="261"/>
      <c r="C1017" s="262"/>
      <c r="D1017" s="248" t="s">
        <v>178</v>
      </c>
      <c r="E1017" s="263" t="s">
        <v>21</v>
      </c>
      <c r="F1017" s="264" t="s">
        <v>279</v>
      </c>
      <c r="G1017" s="262"/>
      <c r="H1017" s="265">
        <v>9.99</v>
      </c>
      <c r="I1017" s="266"/>
      <c r="J1017" s="262"/>
      <c r="K1017" s="262"/>
      <c r="L1017" s="267"/>
      <c r="M1017" s="268"/>
      <c r="N1017" s="269"/>
      <c r="O1017" s="269"/>
      <c r="P1017" s="269"/>
      <c r="Q1017" s="269"/>
      <c r="R1017" s="269"/>
      <c r="S1017" s="269"/>
      <c r="T1017" s="270"/>
      <c r="AT1017" s="271" t="s">
        <v>178</v>
      </c>
      <c r="AU1017" s="271" t="s">
        <v>80</v>
      </c>
      <c r="AV1017" s="13" t="s">
        <v>80</v>
      </c>
      <c r="AW1017" s="13" t="s">
        <v>35</v>
      </c>
      <c r="AX1017" s="13" t="s">
        <v>71</v>
      </c>
      <c r="AY1017" s="271" t="s">
        <v>158</v>
      </c>
    </row>
    <row r="1018" spans="2:51" s="13" customFormat="1" ht="13.5">
      <c r="B1018" s="261"/>
      <c r="C1018" s="262"/>
      <c r="D1018" s="248" t="s">
        <v>178</v>
      </c>
      <c r="E1018" s="263" t="s">
        <v>21</v>
      </c>
      <c r="F1018" s="264" t="s">
        <v>237</v>
      </c>
      <c r="G1018" s="262"/>
      <c r="H1018" s="265">
        <v>-1.6</v>
      </c>
      <c r="I1018" s="266"/>
      <c r="J1018" s="262"/>
      <c r="K1018" s="262"/>
      <c r="L1018" s="267"/>
      <c r="M1018" s="268"/>
      <c r="N1018" s="269"/>
      <c r="O1018" s="269"/>
      <c r="P1018" s="269"/>
      <c r="Q1018" s="269"/>
      <c r="R1018" s="269"/>
      <c r="S1018" s="269"/>
      <c r="T1018" s="270"/>
      <c r="AT1018" s="271" t="s">
        <v>178</v>
      </c>
      <c r="AU1018" s="271" t="s">
        <v>80</v>
      </c>
      <c r="AV1018" s="13" t="s">
        <v>80</v>
      </c>
      <c r="AW1018" s="13" t="s">
        <v>35</v>
      </c>
      <c r="AX1018" s="13" t="s">
        <v>71</v>
      </c>
      <c r="AY1018" s="271" t="s">
        <v>158</v>
      </c>
    </row>
    <row r="1019" spans="2:51" s="12" customFormat="1" ht="13.5">
      <c r="B1019" s="251"/>
      <c r="C1019" s="252"/>
      <c r="D1019" s="248" t="s">
        <v>178</v>
      </c>
      <c r="E1019" s="253" t="s">
        <v>21</v>
      </c>
      <c r="F1019" s="254" t="s">
        <v>280</v>
      </c>
      <c r="G1019" s="252"/>
      <c r="H1019" s="253" t="s">
        <v>21</v>
      </c>
      <c r="I1019" s="255"/>
      <c r="J1019" s="252"/>
      <c r="K1019" s="252"/>
      <c r="L1019" s="256"/>
      <c r="M1019" s="257"/>
      <c r="N1019" s="258"/>
      <c r="O1019" s="258"/>
      <c r="P1019" s="258"/>
      <c r="Q1019" s="258"/>
      <c r="R1019" s="258"/>
      <c r="S1019" s="258"/>
      <c r="T1019" s="259"/>
      <c r="AT1019" s="260" t="s">
        <v>178</v>
      </c>
      <c r="AU1019" s="260" t="s">
        <v>80</v>
      </c>
      <c r="AV1019" s="12" t="s">
        <v>78</v>
      </c>
      <c r="AW1019" s="12" t="s">
        <v>35</v>
      </c>
      <c r="AX1019" s="12" t="s">
        <v>71</v>
      </c>
      <c r="AY1019" s="260" t="s">
        <v>158</v>
      </c>
    </row>
    <row r="1020" spans="2:51" s="13" customFormat="1" ht="13.5">
      <c r="B1020" s="261"/>
      <c r="C1020" s="262"/>
      <c r="D1020" s="248" t="s">
        <v>178</v>
      </c>
      <c r="E1020" s="263" t="s">
        <v>21</v>
      </c>
      <c r="F1020" s="264" t="s">
        <v>281</v>
      </c>
      <c r="G1020" s="262"/>
      <c r="H1020" s="265">
        <v>70.996</v>
      </c>
      <c r="I1020" s="266"/>
      <c r="J1020" s="262"/>
      <c r="K1020" s="262"/>
      <c r="L1020" s="267"/>
      <c r="M1020" s="268"/>
      <c r="N1020" s="269"/>
      <c r="O1020" s="269"/>
      <c r="P1020" s="269"/>
      <c r="Q1020" s="269"/>
      <c r="R1020" s="269"/>
      <c r="S1020" s="269"/>
      <c r="T1020" s="270"/>
      <c r="AT1020" s="271" t="s">
        <v>178</v>
      </c>
      <c r="AU1020" s="271" t="s">
        <v>80</v>
      </c>
      <c r="AV1020" s="13" t="s">
        <v>80</v>
      </c>
      <c r="AW1020" s="13" t="s">
        <v>35</v>
      </c>
      <c r="AX1020" s="13" t="s">
        <v>71</v>
      </c>
      <c r="AY1020" s="271" t="s">
        <v>158</v>
      </c>
    </row>
    <row r="1021" spans="2:51" s="13" customFormat="1" ht="13.5">
      <c r="B1021" s="261"/>
      <c r="C1021" s="262"/>
      <c r="D1021" s="248" t="s">
        <v>178</v>
      </c>
      <c r="E1021" s="263" t="s">
        <v>21</v>
      </c>
      <c r="F1021" s="264" t="s">
        <v>268</v>
      </c>
      <c r="G1021" s="262"/>
      <c r="H1021" s="265">
        <v>1.688</v>
      </c>
      <c r="I1021" s="266"/>
      <c r="J1021" s="262"/>
      <c r="K1021" s="262"/>
      <c r="L1021" s="267"/>
      <c r="M1021" s="268"/>
      <c r="N1021" s="269"/>
      <c r="O1021" s="269"/>
      <c r="P1021" s="269"/>
      <c r="Q1021" s="269"/>
      <c r="R1021" s="269"/>
      <c r="S1021" s="269"/>
      <c r="T1021" s="270"/>
      <c r="AT1021" s="271" t="s">
        <v>178</v>
      </c>
      <c r="AU1021" s="271" t="s">
        <v>80</v>
      </c>
      <c r="AV1021" s="13" t="s">
        <v>80</v>
      </c>
      <c r="AW1021" s="13" t="s">
        <v>35</v>
      </c>
      <c r="AX1021" s="13" t="s">
        <v>71</v>
      </c>
      <c r="AY1021" s="271" t="s">
        <v>158</v>
      </c>
    </row>
    <row r="1022" spans="2:51" s="13" customFormat="1" ht="13.5">
      <c r="B1022" s="261"/>
      <c r="C1022" s="262"/>
      <c r="D1022" s="248" t="s">
        <v>178</v>
      </c>
      <c r="E1022" s="263" t="s">
        <v>21</v>
      </c>
      <c r="F1022" s="264" t="s">
        <v>269</v>
      </c>
      <c r="G1022" s="262"/>
      <c r="H1022" s="265">
        <v>-5.355</v>
      </c>
      <c r="I1022" s="266"/>
      <c r="J1022" s="262"/>
      <c r="K1022" s="262"/>
      <c r="L1022" s="267"/>
      <c r="M1022" s="268"/>
      <c r="N1022" s="269"/>
      <c r="O1022" s="269"/>
      <c r="P1022" s="269"/>
      <c r="Q1022" s="269"/>
      <c r="R1022" s="269"/>
      <c r="S1022" s="269"/>
      <c r="T1022" s="270"/>
      <c r="AT1022" s="271" t="s">
        <v>178</v>
      </c>
      <c r="AU1022" s="271" t="s">
        <v>80</v>
      </c>
      <c r="AV1022" s="13" t="s">
        <v>80</v>
      </c>
      <c r="AW1022" s="13" t="s">
        <v>35</v>
      </c>
      <c r="AX1022" s="13" t="s">
        <v>71</v>
      </c>
      <c r="AY1022" s="271" t="s">
        <v>158</v>
      </c>
    </row>
    <row r="1023" spans="2:51" s="13" customFormat="1" ht="13.5">
      <c r="B1023" s="261"/>
      <c r="C1023" s="262"/>
      <c r="D1023" s="248" t="s">
        <v>178</v>
      </c>
      <c r="E1023" s="263" t="s">
        <v>21</v>
      </c>
      <c r="F1023" s="264" t="s">
        <v>231</v>
      </c>
      <c r="G1023" s="262"/>
      <c r="H1023" s="265">
        <v>-1.8</v>
      </c>
      <c r="I1023" s="266"/>
      <c r="J1023" s="262"/>
      <c r="K1023" s="262"/>
      <c r="L1023" s="267"/>
      <c r="M1023" s="268"/>
      <c r="N1023" s="269"/>
      <c r="O1023" s="269"/>
      <c r="P1023" s="269"/>
      <c r="Q1023" s="269"/>
      <c r="R1023" s="269"/>
      <c r="S1023" s="269"/>
      <c r="T1023" s="270"/>
      <c r="AT1023" s="271" t="s">
        <v>178</v>
      </c>
      <c r="AU1023" s="271" t="s">
        <v>80</v>
      </c>
      <c r="AV1023" s="13" t="s">
        <v>80</v>
      </c>
      <c r="AW1023" s="13" t="s">
        <v>35</v>
      </c>
      <c r="AX1023" s="13" t="s">
        <v>71</v>
      </c>
      <c r="AY1023" s="271" t="s">
        <v>158</v>
      </c>
    </row>
    <row r="1024" spans="2:51" s="12" customFormat="1" ht="13.5">
      <c r="B1024" s="251"/>
      <c r="C1024" s="252"/>
      <c r="D1024" s="248" t="s">
        <v>178</v>
      </c>
      <c r="E1024" s="253" t="s">
        <v>21</v>
      </c>
      <c r="F1024" s="254" t="s">
        <v>232</v>
      </c>
      <c r="G1024" s="252"/>
      <c r="H1024" s="253" t="s">
        <v>21</v>
      </c>
      <c r="I1024" s="255"/>
      <c r="J1024" s="252"/>
      <c r="K1024" s="252"/>
      <c r="L1024" s="256"/>
      <c r="M1024" s="257"/>
      <c r="N1024" s="258"/>
      <c r="O1024" s="258"/>
      <c r="P1024" s="258"/>
      <c r="Q1024" s="258"/>
      <c r="R1024" s="258"/>
      <c r="S1024" s="258"/>
      <c r="T1024" s="259"/>
      <c r="AT1024" s="260" t="s">
        <v>178</v>
      </c>
      <c r="AU1024" s="260" t="s">
        <v>80</v>
      </c>
      <c r="AV1024" s="12" t="s">
        <v>78</v>
      </c>
      <c r="AW1024" s="12" t="s">
        <v>35</v>
      </c>
      <c r="AX1024" s="12" t="s">
        <v>71</v>
      </c>
      <c r="AY1024" s="260" t="s">
        <v>158</v>
      </c>
    </row>
    <row r="1025" spans="2:51" s="13" customFormat="1" ht="13.5">
      <c r="B1025" s="261"/>
      <c r="C1025" s="262"/>
      <c r="D1025" s="248" t="s">
        <v>178</v>
      </c>
      <c r="E1025" s="263" t="s">
        <v>21</v>
      </c>
      <c r="F1025" s="264" t="s">
        <v>282</v>
      </c>
      <c r="G1025" s="262"/>
      <c r="H1025" s="265">
        <v>6.993</v>
      </c>
      <c r="I1025" s="266"/>
      <c r="J1025" s="262"/>
      <c r="K1025" s="262"/>
      <c r="L1025" s="267"/>
      <c r="M1025" s="268"/>
      <c r="N1025" s="269"/>
      <c r="O1025" s="269"/>
      <c r="P1025" s="269"/>
      <c r="Q1025" s="269"/>
      <c r="R1025" s="269"/>
      <c r="S1025" s="269"/>
      <c r="T1025" s="270"/>
      <c r="AT1025" s="271" t="s">
        <v>178</v>
      </c>
      <c r="AU1025" s="271" t="s">
        <v>80</v>
      </c>
      <c r="AV1025" s="13" t="s">
        <v>80</v>
      </c>
      <c r="AW1025" s="13" t="s">
        <v>35</v>
      </c>
      <c r="AX1025" s="13" t="s">
        <v>71</v>
      </c>
      <c r="AY1025" s="271" t="s">
        <v>158</v>
      </c>
    </row>
    <row r="1026" spans="2:51" s="13" customFormat="1" ht="13.5">
      <c r="B1026" s="261"/>
      <c r="C1026" s="262"/>
      <c r="D1026" s="248" t="s">
        <v>178</v>
      </c>
      <c r="E1026" s="263" t="s">
        <v>21</v>
      </c>
      <c r="F1026" s="264" t="s">
        <v>234</v>
      </c>
      <c r="G1026" s="262"/>
      <c r="H1026" s="265">
        <v>-1.4</v>
      </c>
      <c r="I1026" s="266"/>
      <c r="J1026" s="262"/>
      <c r="K1026" s="262"/>
      <c r="L1026" s="267"/>
      <c r="M1026" s="268"/>
      <c r="N1026" s="269"/>
      <c r="O1026" s="269"/>
      <c r="P1026" s="269"/>
      <c r="Q1026" s="269"/>
      <c r="R1026" s="269"/>
      <c r="S1026" s="269"/>
      <c r="T1026" s="270"/>
      <c r="AT1026" s="271" t="s">
        <v>178</v>
      </c>
      <c r="AU1026" s="271" t="s">
        <v>80</v>
      </c>
      <c r="AV1026" s="13" t="s">
        <v>80</v>
      </c>
      <c r="AW1026" s="13" t="s">
        <v>35</v>
      </c>
      <c r="AX1026" s="13" t="s">
        <v>71</v>
      </c>
      <c r="AY1026" s="271" t="s">
        <v>158</v>
      </c>
    </row>
    <row r="1027" spans="2:51" s="12" customFormat="1" ht="13.5">
      <c r="B1027" s="251"/>
      <c r="C1027" s="252"/>
      <c r="D1027" s="248" t="s">
        <v>178</v>
      </c>
      <c r="E1027" s="253" t="s">
        <v>21</v>
      </c>
      <c r="F1027" s="254" t="s">
        <v>283</v>
      </c>
      <c r="G1027" s="252"/>
      <c r="H1027" s="253" t="s">
        <v>21</v>
      </c>
      <c r="I1027" s="255"/>
      <c r="J1027" s="252"/>
      <c r="K1027" s="252"/>
      <c r="L1027" s="256"/>
      <c r="M1027" s="257"/>
      <c r="N1027" s="258"/>
      <c r="O1027" s="258"/>
      <c r="P1027" s="258"/>
      <c r="Q1027" s="258"/>
      <c r="R1027" s="258"/>
      <c r="S1027" s="258"/>
      <c r="T1027" s="259"/>
      <c r="AT1027" s="260" t="s">
        <v>178</v>
      </c>
      <c r="AU1027" s="260" t="s">
        <v>80</v>
      </c>
      <c r="AV1027" s="12" t="s">
        <v>78</v>
      </c>
      <c r="AW1027" s="12" t="s">
        <v>35</v>
      </c>
      <c r="AX1027" s="12" t="s">
        <v>71</v>
      </c>
      <c r="AY1027" s="260" t="s">
        <v>158</v>
      </c>
    </row>
    <row r="1028" spans="2:51" s="13" customFormat="1" ht="13.5">
      <c r="B1028" s="261"/>
      <c r="C1028" s="262"/>
      <c r="D1028" s="248" t="s">
        <v>178</v>
      </c>
      <c r="E1028" s="263" t="s">
        <v>21</v>
      </c>
      <c r="F1028" s="264" t="s">
        <v>284</v>
      </c>
      <c r="G1028" s="262"/>
      <c r="H1028" s="265">
        <v>47.086</v>
      </c>
      <c r="I1028" s="266"/>
      <c r="J1028" s="262"/>
      <c r="K1028" s="262"/>
      <c r="L1028" s="267"/>
      <c r="M1028" s="268"/>
      <c r="N1028" s="269"/>
      <c r="O1028" s="269"/>
      <c r="P1028" s="269"/>
      <c r="Q1028" s="269"/>
      <c r="R1028" s="269"/>
      <c r="S1028" s="269"/>
      <c r="T1028" s="270"/>
      <c r="AT1028" s="271" t="s">
        <v>178</v>
      </c>
      <c r="AU1028" s="271" t="s">
        <v>80</v>
      </c>
      <c r="AV1028" s="13" t="s">
        <v>80</v>
      </c>
      <c r="AW1028" s="13" t="s">
        <v>35</v>
      </c>
      <c r="AX1028" s="13" t="s">
        <v>71</v>
      </c>
      <c r="AY1028" s="271" t="s">
        <v>158</v>
      </c>
    </row>
    <row r="1029" spans="2:51" s="13" customFormat="1" ht="13.5">
      <c r="B1029" s="261"/>
      <c r="C1029" s="262"/>
      <c r="D1029" s="248" t="s">
        <v>178</v>
      </c>
      <c r="E1029" s="263" t="s">
        <v>21</v>
      </c>
      <c r="F1029" s="264" t="s">
        <v>285</v>
      </c>
      <c r="G1029" s="262"/>
      <c r="H1029" s="265">
        <v>-5.4</v>
      </c>
      <c r="I1029" s="266"/>
      <c r="J1029" s="262"/>
      <c r="K1029" s="262"/>
      <c r="L1029" s="267"/>
      <c r="M1029" s="268"/>
      <c r="N1029" s="269"/>
      <c r="O1029" s="269"/>
      <c r="P1029" s="269"/>
      <c r="Q1029" s="269"/>
      <c r="R1029" s="269"/>
      <c r="S1029" s="269"/>
      <c r="T1029" s="270"/>
      <c r="AT1029" s="271" t="s">
        <v>178</v>
      </c>
      <c r="AU1029" s="271" t="s">
        <v>80</v>
      </c>
      <c r="AV1029" s="13" t="s">
        <v>80</v>
      </c>
      <c r="AW1029" s="13" t="s">
        <v>35</v>
      </c>
      <c r="AX1029" s="13" t="s">
        <v>71</v>
      </c>
      <c r="AY1029" s="271" t="s">
        <v>158</v>
      </c>
    </row>
    <row r="1030" spans="2:51" s="12" customFormat="1" ht="13.5">
      <c r="B1030" s="251"/>
      <c r="C1030" s="252"/>
      <c r="D1030" s="248" t="s">
        <v>178</v>
      </c>
      <c r="E1030" s="253" t="s">
        <v>21</v>
      </c>
      <c r="F1030" s="254" t="s">
        <v>286</v>
      </c>
      <c r="G1030" s="252"/>
      <c r="H1030" s="253" t="s">
        <v>21</v>
      </c>
      <c r="I1030" s="255"/>
      <c r="J1030" s="252"/>
      <c r="K1030" s="252"/>
      <c r="L1030" s="256"/>
      <c r="M1030" s="257"/>
      <c r="N1030" s="258"/>
      <c r="O1030" s="258"/>
      <c r="P1030" s="258"/>
      <c r="Q1030" s="258"/>
      <c r="R1030" s="258"/>
      <c r="S1030" s="258"/>
      <c r="T1030" s="259"/>
      <c r="AT1030" s="260" t="s">
        <v>178</v>
      </c>
      <c r="AU1030" s="260" t="s">
        <v>80</v>
      </c>
      <c r="AV1030" s="12" t="s">
        <v>78</v>
      </c>
      <c r="AW1030" s="12" t="s">
        <v>35</v>
      </c>
      <c r="AX1030" s="12" t="s">
        <v>71</v>
      </c>
      <c r="AY1030" s="260" t="s">
        <v>158</v>
      </c>
    </row>
    <row r="1031" spans="2:51" s="13" customFormat="1" ht="13.5">
      <c r="B1031" s="261"/>
      <c r="C1031" s="262"/>
      <c r="D1031" s="248" t="s">
        <v>178</v>
      </c>
      <c r="E1031" s="263" t="s">
        <v>21</v>
      </c>
      <c r="F1031" s="264" t="s">
        <v>287</v>
      </c>
      <c r="G1031" s="262"/>
      <c r="H1031" s="265">
        <v>15.818</v>
      </c>
      <c r="I1031" s="266"/>
      <c r="J1031" s="262"/>
      <c r="K1031" s="262"/>
      <c r="L1031" s="267"/>
      <c r="M1031" s="268"/>
      <c r="N1031" s="269"/>
      <c r="O1031" s="269"/>
      <c r="P1031" s="269"/>
      <c r="Q1031" s="269"/>
      <c r="R1031" s="269"/>
      <c r="S1031" s="269"/>
      <c r="T1031" s="270"/>
      <c r="AT1031" s="271" t="s">
        <v>178</v>
      </c>
      <c r="AU1031" s="271" t="s">
        <v>80</v>
      </c>
      <c r="AV1031" s="13" t="s">
        <v>80</v>
      </c>
      <c r="AW1031" s="13" t="s">
        <v>35</v>
      </c>
      <c r="AX1031" s="13" t="s">
        <v>71</v>
      </c>
      <c r="AY1031" s="271" t="s">
        <v>158</v>
      </c>
    </row>
    <row r="1032" spans="2:51" s="13" customFormat="1" ht="13.5">
      <c r="B1032" s="261"/>
      <c r="C1032" s="262"/>
      <c r="D1032" s="248" t="s">
        <v>178</v>
      </c>
      <c r="E1032" s="263" t="s">
        <v>21</v>
      </c>
      <c r="F1032" s="264" t="s">
        <v>238</v>
      </c>
      <c r="G1032" s="262"/>
      <c r="H1032" s="265">
        <v>-1.2</v>
      </c>
      <c r="I1032" s="266"/>
      <c r="J1032" s="262"/>
      <c r="K1032" s="262"/>
      <c r="L1032" s="267"/>
      <c r="M1032" s="268"/>
      <c r="N1032" s="269"/>
      <c r="O1032" s="269"/>
      <c r="P1032" s="269"/>
      <c r="Q1032" s="269"/>
      <c r="R1032" s="269"/>
      <c r="S1032" s="269"/>
      <c r="T1032" s="270"/>
      <c r="AT1032" s="271" t="s">
        <v>178</v>
      </c>
      <c r="AU1032" s="271" t="s">
        <v>80</v>
      </c>
      <c r="AV1032" s="13" t="s">
        <v>80</v>
      </c>
      <c r="AW1032" s="13" t="s">
        <v>35</v>
      </c>
      <c r="AX1032" s="13" t="s">
        <v>71</v>
      </c>
      <c r="AY1032" s="271" t="s">
        <v>158</v>
      </c>
    </row>
    <row r="1033" spans="2:51" s="12" customFormat="1" ht="13.5">
      <c r="B1033" s="251"/>
      <c r="C1033" s="252"/>
      <c r="D1033" s="248" t="s">
        <v>178</v>
      </c>
      <c r="E1033" s="253" t="s">
        <v>21</v>
      </c>
      <c r="F1033" s="254" t="s">
        <v>235</v>
      </c>
      <c r="G1033" s="252"/>
      <c r="H1033" s="253" t="s">
        <v>21</v>
      </c>
      <c r="I1033" s="255"/>
      <c r="J1033" s="252"/>
      <c r="K1033" s="252"/>
      <c r="L1033" s="256"/>
      <c r="M1033" s="257"/>
      <c r="N1033" s="258"/>
      <c r="O1033" s="258"/>
      <c r="P1033" s="258"/>
      <c r="Q1033" s="258"/>
      <c r="R1033" s="258"/>
      <c r="S1033" s="258"/>
      <c r="T1033" s="259"/>
      <c r="AT1033" s="260" t="s">
        <v>178</v>
      </c>
      <c r="AU1033" s="260" t="s">
        <v>80</v>
      </c>
      <c r="AV1033" s="12" t="s">
        <v>78</v>
      </c>
      <c r="AW1033" s="12" t="s">
        <v>35</v>
      </c>
      <c r="AX1033" s="12" t="s">
        <v>71</v>
      </c>
      <c r="AY1033" s="260" t="s">
        <v>158</v>
      </c>
    </row>
    <row r="1034" spans="2:51" s="13" customFormat="1" ht="13.5">
      <c r="B1034" s="261"/>
      <c r="C1034" s="262"/>
      <c r="D1034" s="248" t="s">
        <v>178</v>
      </c>
      <c r="E1034" s="263" t="s">
        <v>21</v>
      </c>
      <c r="F1034" s="264" t="s">
        <v>288</v>
      </c>
      <c r="G1034" s="262"/>
      <c r="H1034" s="265">
        <v>22.644</v>
      </c>
      <c r="I1034" s="266"/>
      <c r="J1034" s="262"/>
      <c r="K1034" s="262"/>
      <c r="L1034" s="267"/>
      <c r="M1034" s="268"/>
      <c r="N1034" s="269"/>
      <c r="O1034" s="269"/>
      <c r="P1034" s="269"/>
      <c r="Q1034" s="269"/>
      <c r="R1034" s="269"/>
      <c r="S1034" s="269"/>
      <c r="T1034" s="270"/>
      <c r="AT1034" s="271" t="s">
        <v>178</v>
      </c>
      <c r="AU1034" s="271" t="s">
        <v>80</v>
      </c>
      <c r="AV1034" s="13" t="s">
        <v>80</v>
      </c>
      <c r="AW1034" s="13" t="s">
        <v>35</v>
      </c>
      <c r="AX1034" s="13" t="s">
        <v>71</v>
      </c>
      <c r="AY1034" s="271" t="s">
        <v>158</v>
      </c>
    </row>
    <row r="1035" spans="2:51" s="13" customFormat="1" ht="13.5">
      <c r="B1035" s="261"/>
      <c r="C1035" s="262"/>
      <c r="D1035" s="248" t="s">
        <v>178</v>
      </c>
      <c r="E1035" s="263" t="s">
        <v>21</v>
      </c>
      <c r="F1035" s="264" t="s">
        <v>237</v>
      </c>
      <c r="G1035" s="262"/>
      <c r="H1035" s="265">
        <v>-1.6</v>
      </c>
      <c r="I1035" s="266"/>
      <c r="J1035" s="262"/>
      <c r="K1035" s="262"/>
      <c r="L1035" s="267"/>
      <c r="M1035" s="268"/>
      <c r="N1035" s="269"/>
      <c r="O1035" s="269"/>
      <c r="P1035" s="269"/>
      <c r="Q1035" s="269"/>
      <c r="R1035" s="269"/>
      <c r="S1035" s="269"/>
      <c r="T1035" s="270"/>
      <c r="AT1035" s="271" t="s">
        <v>178</v>
      </c>
      <c r="AU1035" s="271" t="s">
        <v>80</v>
      </c>
      <c r="AV1035" s="13" t="s">
        <v>80</v>
      </c>
      <c r="AW1035" s="13" t="s">
        <v>35</v>
      </c>
      <c r="AX1035" s="13" t="s">
        <v>71</v>
      </c>
      <c r="AY1035" s="271" t="s">
        <v>158</v>
      </c>
    </row>
    <row r="1036" spans="2:51" s="13" customFormat="1" ht="13.5">
      <c r="B1036" s="261"/>
      <c r="C1036" s="262"/>
      <c r="D1036" s="248" t="s">
        <v>178</v>
      </c>
      <c r="E1036" s="263" t="s">
        <v>21</v>
      </c>
      <c r="F1036" s="264" t="s">
        <v>289</v>
      </c>
      <c r="G1036" s="262"/>
      <c r="H1036" s="265">
        <v>-2.4</v>
      </c>
      <c r="I1036" s="266"/>
      <c r="J1036" s="262"/>
      <c r="K1036" s="262"/>
      <c r="L1036" s="267"/>
      <c r="M1036" s="268"/>
      <c r="N1036" s="269"/>
      <c r="O1036" s="269"/>
      <c r="P1036" s="269"/>
      <c r="Q1036" s="269"/>
      <c r="R1036" s="269"/>
      <c r="S1036" s="269"/>
      <c r="T1036" s="270"/>
      <c r="AT1036" s="271" t="s">
        <v>178</v>
      </c>
      <c r="AU1036" s="271" t="s">
        <v>80</v>
      </c>
      <c r="AV1036" s="13" t="s">
        <v>80</v>
      </c>
      <c r="AW1036" s="13" t="s">
        <v>35</v>
      </c>
      <c r="AX1036" s="13" t="s">
        <v>71</v>
      </c>
      <c r="AY1036" s="271" t="s">
        <v>158</v>
      </c>
    </row>
    <row r="1037" spans="2:51" s="12" customFormat="1" ht="13.5">
      <c r="B1037" s="251"/>
      <c r="C1037" s="252"/>
      <c r="D1037" s="248" t="s">
        <v>178</v>
      </c>
      <c r="E1037" s="253" t="s">
        <v>21</v>
      </c>
      <c r="F1037" s="254" t="s">
        <v>239</v>
      </c>
      <c r="G1037" s="252"/>
      <c r="H1037" s="253" t="s">
        <v>21</v>
      </c>
      <c r="I1037" s="255"/>
      <c r="J1037" s="252"/>
      <c r="K1037" s="252"/>
      <c r="L1037" s="256"/>
      <c r="M1037" s="257"/>
      <c r="N1037" s="258"/>
      <c r="O1037" s="258"/>
      <c r="P1037" s="258"/>
      <c r="Q1037" s="258"/>
      <c r="R1037" s="258"/>
      <c r="S1037" s="258"/>
      <c r="T1037" s="259"/>
      <c r="AT1037" s="260" t="s">
        <v>178</v>
      </c>
      <c r="AU1037" s="260" t="s">
        <v>80</v>
      </c>
      <c r="AV1037" s="12" t="s">
        <v>78</v>
      </c>
      <c r="AW1037" s="12" t="s">
        <v>35</v>
      </c>
      <c r="AX1037" s="12" t="s">
        <v>71</v>
      </c>
      <c r="AY1037" s="260" t="s">
        <v>158</v>
      </c>
    </row>
    <row r="1038" spans="2:51" s="13" customFormat="1" ht="13.5">
      <c r="B1038" s="261"/>
      <c r="C1038" s="262"/>
      <c r="D1038" s="248" t="s">
        <v>178</v>
      </c>
      <c r="E1038" s="263" t="s">
        <v>21</v>
      </c>
      <c r="F1038" s="264" t="s">
        <v>290</v>
      </c>
      <c r="G1038" s="262"/>
      <c r="H1038" s="265">
        <v>12.987</v>
      </c>
      <c r="I1038" s="266"/>
      <c r="J1038" s="262"/>
      <c r="K1038" s="262"/>
      <c r="L1038" s="267"/>
      <c r="M1038" s="268"/>
      <c r="N1038" s="269"/>
      <c r="O1038" s="269"/>
      <c r="P1038" s="269"/>
      <c r="Q1038" s="269"/>
      <c r="R1038" s="269"/>
      <c r="S1038" s="269"/>
      <c r="T1038" s="270"/>
      <c r="AT1038" s="271" t="s">
        <v>178</v>
      </c>
      <c r="AU1038" s="271" t="s">
        <v>80</v>
      </c>
      <c r="AV1038" s="13" t="s">
        <v>80</v>
      </c>
      <c r="AW1038" s="13" t="s">
        <v>35</v>
      </c>
      <c r="AX1038" s="13" t="s">
        <v>71</v>
      </c>
      <c r="AY1038" s="271" t="s">
        <v>158</v>
      </c>
    </row>
    <row r="1039" spans="2:51" s="13" customFormat="1" ht="13.5">
      <c r="B1039" s="261"/>
      <c r="C1039" s="262"/>
      <c r="D1039" s="248" t="s">
        <v>178</v>
      </c>
      <c r="E1039" s="263" t="s">
        <v>21</v>
      </c>
      <c r="F1039" s="264" t="s">
        <v>238</v>
      </c>
      <c r="G1039" s="262"/>
      <c r="H1039" s="265">
        <v>-1.2</v>
      </c>
      <c r="I1039" s="266"/>
      <c r="J1039" s="262"/>
      <c r="K1039" s="262"/>
      <c r="L1039" s="267"/>
      <c r="M1039" s="268"/>
      <c r="N1039" s="269"/>
      <c r="O1039" s="269"/>
      <c r="P1039" s="269"/>
      <c r="Q1039" s="269"/>
      <c r="R1039" s="269"/>
      <c r="S1039" s="269"/>
      <c r="T1039" s="270"/>
      <c r="AT1039" s="271" t="s">
        <v>178</v>
      </c>
      <c r="AU1039" s="271" t="s">
        <v>80</v>
      </c>
      <c r="AV1039" s="13" t="s">
        <v>80</v>
      </c>
      <c r="AW1039" s="13" t="s">
        <v>35</v>
      </c>
      <c r="AX1039" s="13" t="s">
        <v>71</v>
      </c>
      <c r="AY1039" s="271" t="s">
        <v>158</v>
      </c>
    </row>
    <row r="1040" spans="2:51" s="12" customFormat="1" ht="13.5">
      <c r="B1040" s="251"/>
      <c r="C1040" s="252"/>
      <c r="D1040" s="248" t="s">
        <v>178</v>
      </c>
      <c r="E1040" s="253" t="s">
        <v>21</v>
      </c>
      <c r="F1040" s="254" t="s">
        <v>291</v>
      </c>
      <c r="G1040" s="252"/>
      <c r="H1040" s="253" t="s">
        <v>21</v>
      </c>
      <c r="I1040" s="255"/>
      <c r="J1040" s="252"/>
      <c r="K1040" s="252"/>
      <c r="L1040" s="256"/>
      <c r="M1040" s="257"/>
      <c r="N1040" s="258"/>
      <c r="O1040" s="258"/>
      <c r="P1040" s="258"/>
      <c r="Q1040" s="258"/>
      <c r="R1040" s="258"/>
      <c r="S1040" s="258"/>
      <c r="T1040" s="259"/>
      <c r="AT1040" s="260" t="s">
        <v>178</v>
      </c>
      <c r="AU1040" s="260" t="s">
        <v>80</v>
      </c>
      <c r="AV1040" s="12" t="s">
        <v>78</v>
      </c>
      <c r="AW1040" s="12" t="s">
        <v>35</v>
      </c>
      <c r="AX1040" s="12" t="s">
        <v>71</v>
      </c>
      <c r="AY1040" s="260" t="s">
        <v>158</v>
      </c>
    </row>
    <row r="1041" spans="2:51" s="13" customFormat="1" ht="13.5">
      <c r="B1041" s="261"/>
      <c r="C1041" s="262"/>
      <c r="D1041" s="248" t="s">
        <v>178</v>
      </c>
      <c r="E1041" s="263" t="s">
        <v>21</v>
      </c>
      <c r="F1041" s="264" t="s">
        <v>292</v>
      </c>
      <c r="G1041" s="262"/>
      <c r="H1041" s="265">
        <v>13.32</v>
      </c>
      <c r="I1041" s="266"/>
      <c r="J1041" s="262"/>
      <c r="K1041" s="262"/>
      <c r="L1041" s="267"/>
      <c r="M1041" s="268"/>
      <c r="N1041" s="269"/>
      <c r="O1041" s="269"/>
      <c r="P1041" s="269"/>
      <c r="Q1041" s="269"/>
      <c r="R1041" s="269"/>
      <c r="S1041" s="269"/>
      <c r="T1041" s="270"/>
      <c r="AT1041" s="271" t="s">
        <v>178</v>
      </c>
      <c r="AU1041" s="271" t="s">
        <v>80</v>
      </c>
      <c r="AV1041" s="13" t="s">
        <v>80</v>
      </c>
      <c r="AW1041" s="13" t="s">
        <v>35</v>
      </c>
      <c r="AX1041" s="13" t="s">
        <v>71</v>
      </c>
      <c r="AY1041" s="271" t="s">
        <v>158</v>
      </c>
    </row>
    <row r="1042" spans="2:51" s="13" customFormat="1" ht="13.5">
      <c r="B1042" s="261"/>
      <c r="C1042" s="262"/>
      <c r="D1042" s="248" t="s">
        <v>178</v>
      </c>
      <c r="E1042" s="263" t="s">
        <v>21</v>
      </c>
      <c r="F1042" s="264" t="s">
        <v>238</v>
      </c>
      <c r="G1042" s="262"/>
      <c r="H1042" s="265">
        <v>-1.2</v>
      </c>
      <c r="I1042" s="266"/>
      <c r="J1042" s="262"/>
      <c r="K1042" s="262"/>
      <c r="L1042" s="267"/>
      <c r="M1042" s="268"/>
      <c r="N1042" s="269"/>
      <c r="O1042" s="269"/>
      <c r="P1042" s="269"/>
      <c r="Q1042" s="269"/>
      <c r="R1042" s="269"/>
      <c r="S1042" s="269"/>
      <c r="T1042" s="270"/>
      <c r="AT1042" s="271" t="s">
        <v>178</v>
      </c>
      <c r="AU1042" s="271" t="s">
        <v>80</v>
      </c>
      <c r="AV1042" s="13" t="s">
        <v>80</v>
      </c>
      <c r="AW1042" s="13" t="s">
        <v>35</v>
      </c>
      <c r="AX1042" s="13" t="s">
        <v>71</v>
      </c>
      <c r="AY1042" s="271" t="s">
        <v>158</v>
      </c>
    </row>
    <row r="1043" spans="2:51" s="12" customFormat="1" ht="13.5">
      <c r="B1043" s="251"/>
      <c r="C1043" s="252"/>
      <c r="D1043" s="248" t="s">
        <v>178</v>
      </c>
      <c r="E1043" s="253" t="s">
        <v>21</v>
      </c>
      <c r="F1043" s="254" t="s">
        <v>293</v>
      </c>
      <c r="G1043" s="252"/>
      <c r="H1043" s="253" t="s">
        <v>21</v>
      </c>
      <c r="I1043" s="255"/>
      <c r="J1043" s="252"/>
      <c r="K1043" s="252"/>
      <c r="L1043" s="256"/>
      <c r="M1043" s="257"/>
      <c r="N1043" s="258"/>
      <c r="O1043" s="258"/>
      <c r="P1043" s="258"/>
      <c r="Q1043" s="258"/>
      <c r="R1043" s="258"/>
      <c r="S1043" s="258"/>
      <c r="T1043" s="259"/>
      <c r="AT1043" s="260" t="s">
        <v>178</v>
      </c>
      <c r="AU1043" s="260" t="s">
        <v>80</v>
      </c>
      <c r="AV1043" s="12" t="s">
        <v>78</v>
      </c>
      <c r="AW1043" s="12" t="s">
        <v>35</v>
      </c>
      <c r="AX1043" s="12" t="s">
        <v>71</v>
      </c>
      <c r="AY1043" s="260" t="s">
        <v>158</v>
      </c>
    </row>
    <row r="1044" spans="2:51" s="13" customFormat="1" ht="13.5">
      <c r="B1044" s="261"/>
      <c r="C1044" s="262"/>
      <c r="D1044" s="248" t="s">
        <v>178</v>
      </c>
      <c r="E1044" s="263" t="s">
        <v>21</v>
      </c>
      <c r="F1044" s="264" t="s">
        <v>294</v>
      </c>
      <c r="G1044" s="262"/>
      <c r="H1044" s="265">
        <v>46.387</v>
      </c>
      <c r="I1044" s="266"/>
      <c r="J1044" s="262"/>
      <c r="K1044" s="262"/>
      <c r="L1044" s="267"/>
      <c r="M1044" s="268"/>
      <c r="N1044" s="269"/>
      <c r="O1044" s="269"/>
      <c r="P1044" s="269"/>
      <c r="Q1044" s="269"/>
      <c r="R1044" s="269"/>
      <c r="S1044" s="269"/>
      <c r="T1044" s="270"/>
      <c r="AT1044" s="271" t="s">
        <v>178</v>
      </c>
      <c r="AU1044" s="271" t="s">
        <v>80</v>
      </c>
      <c r="AV1044" s="13" t="s">
        <v>80</v>
      </c>
      <c r="AW1044" s="13" t="s">
        <v>35</v>
      </c>
      <c r="AX1044" s="13" t="s">
        <v>71</v>
      </c>
      <c r="AY1044" s="271" t="s">
        <v>158</v>
      </c>
    </row>
    <row r="1045" spans="2:51" s="13" customFormat="1" ht="13.5">
      <c r="B1045" s="261"/>
      <c r="C1045" s="262"/>
      <c r="D1045" s="248" t="s">
        <v>178</v>
      </c>
      <c r="E1045" s="263" t="s">
        <v>21</v>
      </c>
      <c r="F1045" s="264" t="s">
        <v>268</v>
      </c>
      <c r="G1045" s="262"/>
      <c r="H1045" s="265">
        <v>1.688</v>
      </c>
      <c r="I1045" s="266"/>
      <c r="J1045" s="262"/>
      <c r="K1045" s="262"/>
      <c r="L1045" s="267"/>
      <c r="M1045" s="268"/>
      <c r="N1045" s="269"/>
      <c r="O1045" s="269"/>
      <c r="P1045" s="269"/>
      <c r="Q1045" s="269"/>
      <c r="R1045" s="269"/>
      <c r="S1045" s="269"/>
      <c r="T1045" s="270"/>
      <c r="AT1045" s="271" t="s">
        <v>178</v>
      </c>
      <c r="AU1045" s="271" t="s">
        <v>80</v>
      </c>
      <c r="AV1045" s="13" t="s">
        <v>80</v>
      </c>
      <c r="AW1045" s="13" t="s">
        <v>35</v>
      </c>
      <c r="AX1045" s="13" t="s">
        <v>71</v>
      </c>
      <c r="AY1045" s="271" t="s">
        <v>158</v>
      </c>
    </row>
    <row r="1046" spans="2:51" s="13" customFormat="1" ht="13.5">
      <c r="B1046" s="261"/>
      <c r="C1046" s="262"/>
      <c r="D1046" s="248" t="s">
        <v>178</v>
      </c>
      <c r="E1046" s="263" t="s">
        <v>21</v>
      </c>
      <c r="F1046" s="264" t="s">
        <v>269</v>
      </c>
      <c r="G1046" s="262"/>
      <c r="H1046" s="265">
        <v>-5.355</v>
      </c>
      <c r="I1046" s="266"/>
      <c r="J1046" s="262"/>
      <c r="K1046" s="262"/>
      <c r="L1046" s="267"/>
      <c r="M1046" s="268"/>
      <c r="N1046" s="269"/>
      <c r="O1046" s="269"/>
      <c r="P1046" s="269"/>
      <c r="Q1046" s="269"/>
      <c r="R1046" s="269"/>
      <c r="S1046" s="269"/>
      <c r="T1046" s="270"/>
      <c r="AT1046" s="271" t="s">
        <v>178</v>
      </c>
      <c r="AU1046" s="271" t="s">
        <v>80</v>
      </c>
      <c r="AV1046" s="13" t="s">
        <v>80</v>
      </c>
      <c r="AW1046" s="13" t="s">
        <v>35</v>
      </c>
      <c r="AX1046" s="13" t="s">
        <v>71</v>
      </c>
      <c r="AY1046" s="271" t="s">
        <v>158</v>
      </c>
    </row>
    <row r="1047" spans="2:51" s="13" customFormat="1" ht="13.5">
      <c r="B1047" s="261"/>
      <c r="C1047" s="262"/>
      <c r="D1047" s="248" t="s">
        <v>178</v>
      </c>
      <c r="E1047" s="263" t="s">
        <v>21</v>
      </c>
      <c r="F1047" s="264" t="s">
        <v>237</v>
      </c>
      <c r="G1047" s="262"/>
      <c r="H1047" s="265">
        <v>-1.6</v>
      </c>
      <c r="I1047" s="266"/>
      <c r="J1047" s="262"/>
      <c r="K1047" s="262"/>
      <c r="L1047" s="267"/>
      <c r="M1047" s="268"/>
      <c r="N1047" s="269"/>
      <c r="O1047" s="269"/>
      <c r="P1047" s="269"/>
      <c r="Q1047" s="269"/>
      <c r="R1047" s="269"/>
      <c r="S1047" s="269"/>
      <c r="T1047" s="270"/>
      <c r="AT1047" s="271" t="s">
        <v>178</v>
      </c>
      <c r="AU1047" s="271" t="s">
        <v>80</v>
      </c>
      <c r="AV1047" s="13" t="s">
        <v>80</v>
      </c>
      <c r="AW1047" s="13" t="s">
        <v>35</v>
      </c>
      <c r="AX1047" s="13" t="s">
        <v>71</v>
      </c>
      <c r="AY1047" s="271" t="s">
        <v>158</v>
      </c>
    </row>
    <row r="1048" spans="2:51" s="12" customFormat="1" ht="13.5">
      <c r="B1048" s="251"/>
      <c r="C1048" s="252"/>
      <c r="D1048" s="248" t="s">
        <v>178</v>
      </c>
      <c r="E1048" s="253" t="s">
        <v>21</v>
      </c>
      <c r="F1048" s="254" t="s">
        <v>186</v>
      </c>
      <c r="G1048" s="252"/>
      <c r="H1048" s="253" t="s">
        <v>21</v>
      </c>
      <c r="I1048" s="255"/>
      <c r="J1048" s="252"/>
      <c r="K1048" s="252"/>
      <c r="L1048" s="256"/>
      <c r="M1048" s="257"/>
      <c r="N1048" s="258"/>
      <c r="O1048" s="258"/>
      <c r="P1048" s="258"/>
      <c r="Q1048" s="258"/>
      <c r="R1048" s="258"/>
      <c r="S1048" s="258"/>
      <c r="T1048" s="259"/>
      <c r="AT1048" s="260" t="s">
        <v>178</v>
      </c>
      <c r="AU1048" s="260" t="s">
        <v>80</v>
      </c>
      <c r="AV1048" s="12" t="s">
        <v>78</v>
      </c>
      <c r="AW1048" s="12" t="s">
        <v>35</v>
      </c>
      <c r="AX1048" s="12" t="s">
        <v>71</v>
      </c>
      <c r="AY1048" s="260" t="s">
        <v>158</v>
      </c>
    </row>
    <row r="1049" spans="2:51" s="13" customFormat="1" ht="13.5">
      <c r="B1049" s="261"/>
      <c r="C1049" s="262"/>
      <c r="D1049" s="248" t="s">
        <v>178</v>
      </c>
      <c r="E1049" s="263" t="s">
        <v>21</v>
      </c>
      <c r="F1049" s="264" t="s">
        <v>295</v>
      </c>
      <c r="G1049" s="262"/>
      <c r="H1049" s="265">
        <v>63.37</v>
      </c>
      <c r="I1049" s="266"/>
      <c r="J1049" s="262"/>
      <c r="K1049" s="262"/>
      <c r="L1049" s="267"/>
      <c r="M1049" s="268"/>
      <c r="N1049" s="269"/>
      <c r="O1049" s="269"/>
      <c r="P1049" s="269"/>
      <c r="Q1049" s="269"/>
      <c r="R1049" s="269"/>
      <c r="S1049" s="269"/>
      <c r="T1049" s="270"/>
      <c r="AT1049" s="271" t="s">
        <v>178</v>
      </c>
      <c r="AU1049" s="271" t="s">
        <v>80</v>
      </c>
      <c r="AV1049" s="13" t="s">
        <v>80</v>
      </c>
      <c r="AW1049" s="13" t="s">
        <v>35</v>
      </c>
      <c r="AX1049" s="13" t="s">
        <v>71</v>
      </c>
      <c r="AY1049" s="271" t="s">
        <v>158</v>
      </c>
    </row>
    <row r="1050" spans="2:51" s="13" customFormat="1" ht="13.5">
      <c r="B1050" s="261"/>
      <c r="C1050" s="262"/>
      <c r="D1050" s="248" t="s">
        <v>178</v>
      </c>
      <c r="E1050" s="263" t="s">
        <v>21</v>
      </c>
      <c r="F1050" s="264" t="s">
        <v>268</v>
      </c>
      <c r="G1050" s="262"/>
      <c r="H1050" s="265">
        <v>1.688</v>
      </c>
      <c r="I1050" s="266"/>
      <c r="J1050" s="262"/>
      <c r="K1050" s="262"/>
      <c r="L1050" s="267"/>
      <c r="M1050" s="268"/>
      <c r="N1050" s="269"/>
      <c r="O1050" s="269"/>
      <c r="P1050" s="269"/>
      <c r="Q1050" s="269"/>
      <c r="R1050" s="269"/>
      <c r="S1050" s="269"/>
      <c r="T1050" s="270"/>
      <c r="AT1050" s="271" t="s">
        <v>178</v>
      </c>
      <c r="AU1050" s="271" t="s">
        <v>80</v>
      </c>
      <c r="AV1050" s="13" t="s">
        <v>80</v>
      </c>
      <c r="AW1050" s="13" t="s">
        <v>35</v>
      </c>
      <c r="AX1050" s="13" t="s">
        <v>71</v>
      </c>
      <c r="AY1050" s="271" t="s">
        <v>158</v>
      </c>
    </row>
    <row r="1051" spans="2:51" s="13" customFormat="1" ht="13.5">
      <c r="B1051" s="261"/>
      <c r="C1051" s="262"/>
      <c r="D1051" s="248" t="s">
        <v>178</v>
      </c>
      <c r="E1051" s="263" t="s">
        <v>21</v>
      </c>
      <c r="F1051" s="264" t="s">
        <v>269</v>
      </c>
      <c r="G1051" s="262"/>
      <c r="H1051" s="265">
        <v>-5.355</v>
      </c>
      <c r="I1051" s="266"/>
      <c r="J1051" s="262"/>
      <c r="K1051" s="262"/>
      <c r="L1051" s="267"/>
      <c r="M1051" s="268"/>
      <c r="N1051" s="269"/>
      <c r="O1051" s="269"/>
      <c r="P1051" s="269"/>
      <c r="Q1051" s="269"/>
      <c r="R1051" s="269"/>
      <c r="S1051" s="269"/>
      <c r="T1051" s="270"/>
      <c r="AT1051" s="271" t="s">
        <v>178</v>
      </c>
      <c r="AU1051" s="271" t="s">
        <v>80</v>
      </c>
      <c r="AV1051" s="13" t="s">
        <v>80</v>
      </c>
      <c r="AW1051" s="13" t="s">
        <v>35</v>
      </c>
      <c r="AX1051" s="13" t="s">
        <v>71</v>
      </c>
      <c r="AY1051" s="271" t="s">
        <v>158</v>
      </c>
    </row>
    <row r="1052" spans="2:51" s="13" customFormat="1" ht="13.5">
      <c r="B1052" s="261"/>
      <c r="C1052" s="262"/>
      <c r="D1052" s="248" t="s">
        <v>178</v>
      </c>
      <c r="E1052" s="263" t="s">
        <v>21</v>
      </c>
      <c r="F1052" s="264" t="s">
        <v>231</v>
      </c>
      <c r="G1052" s="262"/>
      <c r="H1052" s="265">
        <v>-1.8</v>
      </c>
      <c r="I1052" s="266"/>
      <c r="J1052" s="262"/>
      <c r="K1052" s="262"/>
      <c r="L1052" s="267"/>
      <c r="M1052" s="268"/>
      <c r="N1052" s="269"/>
      <c r="O1052" s="269"/>
      <c r="P1052" s="269"/>
      <c r="Q1052" s="269"/>
      <c r="R1052" s="269"/>
      <c r="S1052" s="269"/>
      <c r="T1052" s="270"/>
      <c r="AT1052" s="271" t="s">
        <v>178</v>
      </c>
      <c r="AU1052" s="271" t="s">
        <v>80</v>
      </c>
      <c r="AV1052" s="13" t="s">
        <v>80</v>
      </c>
      <c r="AW1052" s="13" t="s">
        <v>35</v>
      </c>
      <c r="AX1052" s="13" t="s">
        <v>71</v>
      </c>
      <c r="AY1052" s="271" t="s">
        <v>158</v>
      </c>
    </row>
    <row r="1053" spans="2:51" s="13" customFormat="1" ht="13.5">
      <c r="B1053" s="261"/>
      <c r="C1053" s="262"/>
      <c r="D1053" s="248" t="s">
        <v>178</v>
      </c>
      <c r="E1053" s="263" t="s">
        <v>21</v>
      </c>
      <c r="F1053" s="264" t="s">
        <v>237</v>
      </c>
      <c r="G1053" s="262"/>
      <c r="H1053" s="265">
        <v>-1.6</v>
      </c>
      <c r="I1053" s="266"/>
      <c r="J1053" s="262"/>
      <c r="K1053" s="262"/>
      <c r="L1053" s="267"/>
      <c r="M1053" s="268"/>
      <c r="N1053" s="269"/>
      <c r="O1053" s="269"/>
      <c r="P1053" s="269"/>
      <c r="Q1053" s="269"/>
      <c r="R1053" s="269"/>
      <c r="S1053" s="269"/>
      <c r="T1053" s="270"/>
      <c r="AT1053" s="271" t="s">
        <v>178</v>
      </c>
      <c r="AU1053" s="271" t="s">
        <v>80</v>
      </c>
      <c r="AV1053" s="13" t="s">
        <v>80</v>
      </c>
      <c r="AW1053" s="13" t="s">
        <v>35</v>
      </c>
      <c r="AX1053" s="13" t="s">
        <v>71</v>
      </c>
      <c r="AY1053" s="271" t="s">
        <v>158</v>
      </c>
    </row>
    <row r="1054" spans="2:51" s="12" customFormat="1" ht="13.5">
      <c r="B1054" s="251"/>
      <c r="C1054" s="252"/>
      <c r="D1054" s="248" t="s">
        <v>178</v>
      </c>
      <c r="E1054" s="253" t="s">
        <v>21</v>
      </c>
      <c r="F1054" s="254" t="s">
        <v>245</v>
      </c>
      <c r="G1054" s="252"/>
      <c r="H1054" s="253" t="s">
        <v>21</v>
      </c>
      <c r="I1054" s="255"/>
      <c r="J1054" s="252"/>
      <c r="K1054" s="252"/>
      <c r="L1054" s="256"/>
      <c r="M1054" s="257"/>
      <c r="N1054" s="258"/>
      <c r="O1054" s="258"/>
      <c r="P1054" s="258"/>
      <c r="Q1054" s="258"/>
      <c r="R1054" s="258"/>
      <c r="S1054" s="258"/>
      <c r="T1054" s="259"/>
      <c r="AT1054" s="260" t="s">
        <v>178</v>
      </c>
      <c r="AU1054" s="260" t="s">
        <v>80</v>
      </c>
      <c r="AV1054" s="12" t="s">
        <v>78</v>
      </c>
      <c r="AW1054" s="12" t="s">
        <v>35</v>
      </c>
      <c r="AX1054" s="12" t="s">
        <v>71</v>
      </c>
      <c r="AY1054" s="260" t="s">
        <v>158</v>
      </c>
    </row>
    <row r="1055" spans="2:51" s="13" customFormat="1" ht="13.5">
      <c r="B1055" s="261"/>
      <c r="C1055" s="262"/>
      <c r="D1055" s="248" t="s">
        <v>178</v>
      </c>
      <c r="E1055" s="263" t="s">
        <v>21</v>
      </c>
      <c r="F1055" s="264" t="s">
        <v>296</v>
      </c>
      <c r="G1055" s="262"/>
      <c r="H1055" s="265">
        <v>63.603</v>
      </c>
      <c r="I1055" s="266"/>
      <c r="J1055" s="262"/>
      <c r="K1055" s="262"/>
      <c r="L1055" s="267"/>
      <c r="M1055" s="268"/>
      <c r="N1055" s="269"/>
      <c r="O1055" s="269"/>
      <c r="P1055" s="269"/>
      <c r="Q1055" s="269"/>
      <c r="R1055" s="269"/>
      <c r="S1055" s="269"/>
      <c r="T1055" s="270"/>
      <c r="AT1055" s="271" t="s">
        <v>178</v>
      </c>
      <c r="AU1055" s="271" t="s">
        <v>80</v>
      </c>
      <c r="AV1055" s="13" t="s">
        <v>80</v>
      </c>
      <c r="AW1055" s="13" t="s">
        <v>35</v>
      </c>
      <c r="AX1055" s="13" t="s">
        <v>71</v>
      </c>
      <c r="AY1055" s="271" t="s">
        <v>158</v>
      </c>
    </row>
    <row r="1056" spans="2:51" s="13" customFormat="1" ht="13.5">
      <c r="B1056" s="261"/>
      <c r="C1056" s="262"/>
      <c r="D1056" s="248" t="s">
        <v>178</v>
      </c>
      <c r="E1056" s="263" t="s">
        <v>21</v>
      </c>
      <c r="F1056" s="264" t="s">
        <v>268</v>
      </c>
      <c r="G1056" s="262"/>
      <c r="H1056" s="265">
        <v>1.688</v>
      </c>
      <c r="I1056" s="266"/>
      <c r="J1056" s="262"/>
      <c r="K1056" s="262"/>
      <c r="L1056" s="267"/>
      <c r="M1056" s="268"/>
      <c r="N1056" s="269"/>
      <c r="O1056" s="269"/>
      <c r="P1056" s="269"/>
      <c r="Q1056" s="269"/>
      <c r="R1056" s="269"/>
      <c r="S1056" s="269"/>
      <c r="T1056" s="270"/>
      <c r="AT1056" s="271" t="s">
        <v>178</v>
      </c>
      <c r="AU1056" s="271" t="s">
        <v>80</v>
      </c>
      <c r="AV1056" s="13" t="s">
        <v>80</v>
      </c>
      <c r="AW1056" s="13" t="s">
        <v>35</v>
      </c>
      <c r="AX1056" s="13" t="s">
        <v>71</v>
      </c>
      <c r="AY1056" s="271" t="s">
        <v>158</v>
      </c>
    </row>
    <row r="1057" spans="2:51" s="13" customFormat="1" ht="13.5">
      <c r="B1057" s="261"/>
      <c r="C1057" s="262"/>
      <c r="D1057" s="248" t="s">
        <v>178</v>
      </c>
      <c r="E1057" s="263" t="s">
        <v>21</v>
      </c>
      <c r="F1057" s="264" t="s">
        <v>269</v>
      </c>
      <c r="G1057" s="262"/>
      <c r="H1057" s="265">
        <v>-5.355</v>
      </c>
      <c r="I1057" s="266"/>
      <c r="J1057" s="262"/>
      <c r="K1057" s="262"/>
      <c r="L1057" s="267"/>
      <c r="M1057" s="268"/>
      <c r="N1057" s="269"/>
      <c r="O1057" s="269"/>
      <c r="P1057" s="269"/>
      <c r="Q1057" s="269"/>
      <c r="R1057" s="269"/>
      <c r="S1057" s="269"/>
      <c r="T1057" s="270"/>
      <c r="AT1057" s="271" t="s">
        <v>178</v>
      </c>
      <c r="AU1057" s="271" t="s">
        <v>80</v>
      </c>
      <c r="AV1057" s="13" t="s">
        <v>80</v>
      </c>
      <c r="AW1057" s="13" t="s">
        <v>35</v>
      </c>
      <c r="AX1057" s="13" t="s">
        <v>71</v>
      </c>
      <c r="AY1057" s="271" t="s">
        <v>158</v>
      </c>
    </row>
    <row r="1058" spans="2:51" s="13" customFormat="1" ht="13.5">
      <c r="B1058" s="261"/>
      <c r="C1058" s="262"/>
      <c r="D1058" s="248" t="s">
        <v>178</v>
      </c>
      <c r="E1058" s="263" t="s">
        <v>21</v>
      </c>
      <c r="F1058" s="264" t="s">
        <v>231</v>
      </c>
      <c r="G1058" s="262"/>
      <c r="H1058" s="265">
        <v>-1.8</v>
      </c>
      <c r="I1058" s="266"/>
      <c r="J1058" s="262"/>
      <c r="K1058" s="262"/>
      <c r="L1058" s="267"/>
      <c r="M1058" s="268"/>
      <c r="N1058" s="269"/>
      <c r="O1058" s="269"/>
      <c r="P1058" s="269"/>
      <c r="Q1058" s="269"/>
      <c r="R1058" s="269"/>
      <c r="S1058" s="269"/>
      <c r="T1058" s="270"/>
      <c r="AT1058" s="271" t="s">
        <v>178</v>
      </c>
      <c r="AU1058" s="271" t="s">
        <v>80</v>
      </c>
      <c r="AV1058" s="13" t="s">
        <v>80</v>
      </c>
      <c r="AW1058" s="13" t="s">
        <v>35</v>
      </c>
      <c r="AX1058" s="13" t="s">
        <v>71</v>
      </c>
      <c r="AY1058" s="271" t="s">
        <v>158</v>
      </c>
    </row>
    <row r="1059" spans="2:51" s="12" customFormat="1" ht="13.5">
      <c r="B1059" s="251"/>
      <c r="C1059" s="252"/>
      <c r="D1059" s="248" t="s">
        <v>178</v>
      </c>
      <c r="E1059" s="253" t="s">
        <v>21</v>
      </c>
      <c r="F1059" s="254" t="s">
        <v>248</v>
      </c>
      <c r="G1059" s="252"/>
      <c r="H1059" s="253" t="s">
        <v>21</v>
      </c>
      <c r="I1059" s="255"/>
      <c r="J1059" s="252"/>
      <c r="K1059" s="252"/>
      <c r="L1059" s="256"/>
      <c r="M1059" s="257"/>
      <c r="N1059" s="258"/>
      <c r="O1059" s="258"/>
      <c r="P1059" s="258"/>
      <c r="Q1059" s="258"/>
      <c r="R1059" s="258"/>
      <c r="S1059" s="258"/>
      <c r="T1059" s="259"/>
      <c r="AT1059" s="260" t="s">
        <v>178</v>
      </c>
      <c r="AU1059" s="260" t="s">
        <v>80</v>
      </c>
      <c r="AV1059" s="12" t="s">
        <v>78</v>
      </c>
      <c r="AW1059" s="12" t="s">
        <v>35</v>
      </c>
      <c r="AX1059" s="12" t="s">
        <v>71</v>
      </c>
      <c r="AY1059" s="260" t="s">
        <v>158</v>
      </c>
    </row>
    <row r="1060" spans="2:51" s="13" customFormat="1" ht="13.5">
      <c r="B1060" s="261"/>
      <c r="C1060" s="262"/>
      <c r="D1060" s="248" t="s">
        <v>178</v>
      </c>
      <c r="E1060" s="263" t="s">
        <v>21</v>
      </c>
      <c r="F1060" s="264" t="s">
        <v>296</v>
      </c>
      <c r="G1060" s="262"/>
      <c r="H1060" s="265">
        <v>63.603</v>
      </c>
      <c r="I1060" s="266"/>
      <c r="J1060" s="262"/>
      <c r="K1060" s="262"/>
      <c r="L1060" s="267"/>
      <c r="M1060" s="268"/>
      <c r="N1060" s="269"/>
      <c r="O1060" s="269"/>
      <c r="P1060" s="269"/>
      <c r="Q1060" s="269"/>
      <c r="R1060" s="269"/>
      <c r="S1060" s="269"/>
      <c r="T1060" s="270"/>
      <c r="AT1060" s="271" t="s">
        <v>178</v>
      </c>
      <c r="AU1060" s="271" t="s">
        <v>80</v>
      </c>
      <c r="AV1060" s="13" t="s">
        <v>80</v>
      </c>
      <c r="AW1060" s="13" t="s">
        <v>35</v>
      </c>
      <c r="AX1060" s="13" t="s">
        <v>71</v>
      </c>
      <c r="AY1060" s="271" t="s">
        <v>158</v>
      </c>
    </row>
    <row r="1061" spans="2:51" s="13" customFormat="1" ht="13.5">
      <c r="B1061" s="261"/>
      <c r="C1061" s="262"/>
      <c r="D1061" s="248" t="s">
        <v>178</v>
      </c>
      <c r="E1061" s="263" t="s">
        <v>21</v>
      </c>
      <c r="F1061" s="264" t="s">
        <v>268</v>
      </c>
      <c r="G1061" s="262"/>
      <c r="H1061" s="265">
        <v>1.688</v>
      </c>
      <c r="I1061" s="266"/>
      <c r="J1061" s="262"/>
      <c r="K1061" s="262"/>
      <c r="L1061" s="267"/>
      <c r="M1061" s="268"/>
      <c r="N1061" s="269"/>
      <c r="O1061" s="269"/>
      <c r="P1061" s="269"/>
      <c r="Q1061" s="269"/>
      <c r="R1061" s="269"/>
      <c r="S1061" s="269"/>
      <c r="T1061" s="270"/>
      <c r="AT1061" s="271" t="s">
        <v>178</v>
      </c>
      <c r="AU1061" s="271" t="s">
        <v>80</v>
      </c>
      <c r="AV1061" s="13" t="s">
        <v>80</v>
      </c>
      <c r="AW1061" s="13" t="s">
        <v>35</v>
      </c>
      <c r="AX1061" s="13" t="s">
        <v>71</v>
      </c>
      <c r="AY1061" s="271" t="s">
        <v>158</v>
      </c>
    </row>
    <row r="1062" spans="2:51" s="13" customFormat="1" ht="13.5">
      <c r="B1062" s="261"/>
      <c r="C1062" s="262"/>
      <c r="D1062" s="248" t="s">
        <v>178</v>
      </c>
      <c r="E1062" s="263" t="s">
        <v>21</v>
      </c>
      <c r="F1062" s="264" t="s">
        <v>269</v>
      </c>
      <c r="G1062" s="262"/>
      <c r="H1062" s="265">
        <v>-5.355</v>
      </c>
      <c r="I1062" s="266"/>
      <c r="J1062" s="262"/>
      <c r="K1062" s="262"/>
      <c r="L1062" s="267"/>
      <c r="M1062" s="268"/>
      <c r="N1062" s="269"/>
      <c r="O1062" s="269"/>
      <c r="P1062" s="269"/>
      <c r="Q1062" s="269"/>
      <c r="R1062" s="269"/>
      <c r="S1062" s="269"/>
      <c r="T1062" s="270"/>
      <c r="AT1062" s="271" t="s">
        <v>178</v>
      </c>
      <c r="AU1062" s="271" t="s">
        <v>80</v>
      </c>
      <c r="AV1062" s="13" t="s">
        <v>80</v>
      </c>
      <c r="AW1062" s="13" t="s">
        <v>35</v>
      </c>
      <c r="AX1062" s="13" t="s">
        <v>71</v>
      </c>
      <c r="AY1062" s="271" t="s">
        <v>158</v>
      </c>
    </row>
    <row r="1063" spans="2:51" s="13" customFormat="1" ht="13.5">
      <c r="B1063" s="261"/>
      <c r="C1063" s="262"/>
      <c r="D1063" s="248" t="s">
        <v>178</v>
      </c>
      <c r="E1063" s="263" t="s">
        <v>21</v>
      </c>
      <c r="F1063" s="264" t="s">
        <v>231</v>
      </c>
      <c r="G1063" s="262"/>
      <c r="H1063" s="265">
        <v>-1.8</v>
      </c>
      <c r="I1063" s="266"/>
      <c r="J1063" s="262"/>
      <c r="K1063" s="262"/>
      <c r="L1063" s="267"/>
      <c r="M1063" s="268"/>
      <c r="N1063" s="269"/>
      <c r="O1063" s="269"/>
      <c r="P1063" s="269"/>
      <c r="Q1063" s="269"/>
      <c r="R1063" s="269"/>
      <c r="S1063" s="269"/>
      <c r="T1063" s="270"/>
      <c r="AT1063" s="271" t="s">
        <v>178</v>
      </c>
      <c r="AU1063" s="271" t="s">
        <v>80</v>
      </c>
      <c r="AV1063" s="13" t="s">
        <v>80</v>
      </c>
      <c r="AW1063" s="13" t="s">
        <v>35</v>
      </c>
      <c r="AX1063" s="13" t="s">
        <v>71</v>
      </c>
      <c r="AY1063" s="271" t="s">
        <v>158</v>
      </c>
    </row>
    <row r="1064" spans="2:51" s="12" customFormat="1" ht="13.5">
      <c r="B1064" s="251"/>
      <c r="C1064" s="252"/>
      <c r="D1064" s="248" t="s">
        <v>178</v>
      </c>
      <c r="E1064" s="253" t="s">
        <v>21</v>
      </c>
      <c r="F1064" s="254" t="s">
        <v>249</v>
      </c>
      <c r="G1064" s="252"/>
      <c r="H1064" s="253" t="s">
        <v>21</v>
      </c>
      <c r="I1064" s="255"/>
      <c r="J1064" s="252"/>
      <c r="K1064" s="252"/>
      <c r="L1064" s="256"/>
      <c r="M1064" s="257"/>
      <c r="N1064" s="258"/>
      <c r="O1064" s="258"/>
      <c r="P1064" s="258"/>
      <c r="Q1064" s="258"/>
      <c r="R1064" s="258"/>
      <c r="S1064" s="258"/>
      <c r="T1064" s="259"/>
      <c r="AT1064" s="260" t="s">
        <v>178</v>
      </c>
      <c r="AU1064" s="260" t="s">
        <v>80</v>
      </c>
      <c r="AV1064" s="12" t="s">
        <v>78</v>
      </c>
      <c r="AW1064" s="12" t="s">
        <v>35</v>
      </c>
      <c r="AX1064" s="12" t="s">
        <v>71</v>
      </c>
      <c r="AY1064" s="260" t="s">
        <v>158</v>
      </c>
    </row>
    <row r="1065" spans="2:51" s="13" customFormat="1" ht="13.5">
      <c r="B1065" s="261"/>
      <c r="C1065" s="262"/>
      <c r="D1065" s="248" t="s">
        <v>178</v>
      </c>
      <c r="E1065" s="263" t="s">
        <v>21</v>
      </c>
      <c r="F1065" s="264" t="s">
        <v>296</v>
      </c>
      <c r="G1065" s="262"/>
      <c r="H1065" s="265">
        <v>63.603</v>
      </c>
      <c r="I1065" s="266"/>
      <c r="J1065" s="262"/>
      <c r="K1065" s="262"/>
      <c r="L1065" s="267"/>
      <c r="M1065" s="268"/>
      <c r="N1065" s="269"/>
      <c r="O1065" s="269"/>
      <c r="P1065" s="269"/>
      <c r="Q1065" s="269"/>
      <c r="R1065" s="269"/>
      <c r="S1065" s="269"/>
      <c r="T1065" s="270"/>
      <c r="AT1065" s="271" t="s">
        <v>178</v>
      </c>
      <c r="AU1065" s="271" t="s">
        <v>80</v>
      </c>
      <c r="AV1065" s="13" t="s">
        <v>80</v>
      </c>
      <c r="AW1065" s="13" t="s">
        <v>35</v>
      </c>
      <c r="AX1065" s="13" t="s">
        <v>71</v>
      </c>
      <c r="AY1065" s="271" t="s">
        <v>158</v>
      </c>
    </row>
    <row r="1066" spans="2:51" s="13" customFormat="1" ht="13.5">
      <c r="B1066" s="261"/>
      <c r="C1066" s="262"/>
      <c r="D1066" s="248" t="s">
        <v>178</v>
      </c>
      <c r="E1066" s="263" t="s">
        <v>21</v>
      </c>
      <c r="F1066" s="264" t="s">
        <v>268</v>
      </c>
      <c r="G1066" s="262"/>
      <c r="H1066" s="265">
        <v>1.688</v>
      </c>
      <c r="I1066" s="266"/>
      <c r="J1066" s="262"/>
      <c r="K1066" s="262"/>
      <c r="L1066" s="267"/>
      <c r="M1066" s="268"/>
      <c r="N1066" s="269"/>
      <c r="O1066" s="269"/>
      <c r="P1066" s="269"/>
      <c r="Q1066" s="269"/>
      <c r="R1066" s="269"/>
      <c r="S1066" s="269"/>
      <c r="T1066" s="270"/>
      <c r="AT1066" s="271" t="s">
        <v>178</v>
      </c>
      <c r="AU1066" s="271" t="s">
        <v>80</v>
      </c>
      <c r="AV1066" s="13" t="s">
        <v>80</v>
      </c>
      <c r="AW1066" s="13" t="s">
        <v>35</v>
      </c>
      <c r="AX1066" s="13" t="s">
        <v>71</v>
      </c>
      <c r="AY1066" s="271" t="s">
        <v>158</v>
      </c>
    </row>
    <row r="1067" spans="2:51" s="13" customFormat="1" ht="13.5">
      <c r="B1067" s="261"/>
      <c r="C1067" s="262"/>
      <c r="D1067" s="248" t="s">
        <v>178</v>
      </c>
      <c r="E1067" s="263" t="s">
        <v>21</v>
      </c>
      <c r="F1067" s="264" t="s">
        <v>269</v>
      </c>
      <c r="G1067" s="262"/>
      <c r="H1067" s="265">
        <v>-5.355</v>
      </c>
      <c r="I1067" s="266"/>
      <c r="J1067" s="262"/>
      <c r="K1067" s="262"/>
      <c r="L1067" s="267"/>
      <c r="M1067" s="268"/>
      <c r="N1067" s="269"/>
      <c r="O1067" s="269"/>
      <c r="P1067" s="269"/>
      <c r="Q1067" s="269"/>
      <c r="R1067" s="269"/>
      <c r="S1067" s="269"/>
      <c r="T1067" s="270"/>
      <c r="AT1067" s="271" t="s">
        <v>178</v>
      </c>
      <c r="AU1067" s="271" t="s">
        <v>80</v>
      </c>
      <c r="AV1067" s="13" t="s">
        <v>80</v>
      </c>
      <c r="AW1067" s="13" t="s">
        <v>35</v>
      </c>
      <c r="AX1067" s="13" t="s">
        <v>71</v>
      </c>
      <c r="AY1067" s="271" t="s">
        <v>158</v>
      </c>
    </row>
    <row r="1068" spans="2:51" s="13" customFormat="1" ht="13.5">
      <c r="B1068" s="261"/>
      <c r="C1068" s="262"/>
      <c r="D1068" s="248" t="s">
        <v>178</v>
      </c>
      <c r="E1068" s="263" t="s">
        <v>21</v>
      </c>
      <c r="F1068" s="264" t="s">
        <v>231</v>
      </c>
      <c r="G1068" s="262"/>
      <c r="H1068" s="265">
        <v>-1.8</v>
      </c>
      <c r="I1068" s="266"/>
      <c r="J1068" s="262"/>
      <c r="K1068" s="262"/>
      <c r="L1068" s="267"/>
      <c r="M1068" s="268"/>
      <c r="N1068" s="269"/>
      <c r="O1068" s="269"/>
      <c r="P1068" s="269"/>
      <c r="Q1068" s="269"/>
      <c r="R1068" s="269"/>
      <c r="S1068" s="269"/>
      <c r="T1068" s="270"/>
      <c r="AT1068" s="271" t="s">
        <v>178</v>
      </c>
      <c r="AU1068" s="271" t="s">
        <v>80</v>
      </c>
      <c r="AV1068" s="13" t="s">
        <v>80</v>
      </c>
      <c r="AW1068" s="13" t="s">
        <v>35</v>
      </c>
      <c r="AX1068" s="13" t="s">
        <v>71</v>
      </c>
      <c r="AY1068" s="271" t="s">
        <v>158</v>
      </c>
    </row>
    <row r="1069" spans="2:51" s="12" customFormat="1" ht="13.5">
      <c r="B1069" s="251"/>
      <c r="C1069" s="252"/>
      <c r="D1069" s="248" t="s">
        <v>178</v>
      </c>
      <c r="E1069" s="253" t="s">
        <v>21</v>
      </c>
      <c r="F1069" s="254" t="s">
        <v>297</v>
      </c>
      <c r="G1069" s="252"/>
      <c r="H1069" s="253" t="s">
        <v>21</v>
      </c>
      <c r="I1069" s="255"/>
      <c r="J1069" s="252"/>
      <c r="K1069" s="252"/>
      <c r="L1069" s="256"/>
      <c r="M1069" s="257"/>
      <c r="N1069" s="258"/>
      <c r="O1069" s="258"/>
      <c r="P1069" s="258"/>
      <c r="Q1069" s="258"/>
      <c r="R1069" s="258"/>
      <c r="S1069" s="258"/>
      <c r="T1069" s="259"/>
      <c r="AT1069" s="260" t="s">
        <v>178</v>
      </c>
      <c r="AU1069" s="260" t="s">
        <v>80</v>
      </c>
      <c r="AV1069" s="12" t="s">
        <v>78</v>
      </c>
      <c r="AW1069" s="12" t="s">
        <v>35</v>
      </c>
      <c r="AX1069" s="12" t="s">
        <v>71</v>
      </c>
      <c r="AY1069" s="260" t="s">
        <v>158</v>
      </c>
    </row>
    <row r="1070" spans="2:51" s="13" customFormat="1" ht="13.5">
      <c r="B1070" s="261"/>
      <c r="C1070" s="262"/>
      <c r="D1070" s="248" t="s">
        <v>178</v>
      </c>
      <c r="E1070" s="263" t="s">
        <v>21</v>
      </c>
      <c r="F1070" s="264" t="s">
        <v>296</v>
      </c>
      <c r="G1070" s="262"/>
      <c r="H1070" s="265">
        <v>63.603</v>
      </c>
      <c r="I1070" s="266"/>
      <c r="J1070" s="262"/>
      <c r="K1070" s="262"/>
      <c r="L1070" s="267"/>
      <c r="M1070" s="268"/>
      <c r="N1070" s="269"/>
      <c r="O1070" s="269"/>
      <c r="P1070" s="269"/>
      <c r="Q1070" s="269"/>
      <c r="R1070" s="269"/>
      <c r="S1070" s="269"/>
      <c r="T1070" s="270"/>
      <c r="AT1070" s="271" t="s">
        <v>178</v>
      </c>
      <c r="AU1070" s="271" t="s">
        <v>80</v>
      </c>
      <c r="AV1070" s="13" t="s">
        <v>80</v>
      </c>
      <c r="AW1070" s="13" t="s">
        <v>35</v>
      </c>
      <c r="AX1070" s="13" t="s">
        <v>71</v>
      </c>
      <c r="AY1070" s="271" t="s">
        <v>158</v>
      </c>
    </row>
    <row r="1071" spans="2:51" s="13" customFormat="1" ht="13.5">
      <c r="B1071" s="261"/>
      <c r="C1071" s="262"/>
      <c r="D1071" s="248" t="s">
        <v>178</v>
      </c>
      <c r="E1071" s="263" t="s">
        <v>21</v>
      </c>
      <c r="F1071" s="264" t="s">
        <v>268</v>
      </c>
      <c r="G1071" s="262"/>
      <c r="H1071" s="265">
        <v>1.688</v>
      </c>
      <c r="I1071" s="266"/>
      <c r="J1071" s="262"/>
      <c r="K1071" s="262"/>
      <c r="L1071" s="267"/>
      <c r="M1071" s="268"/>
      <c r="N1071" s="269"/>
      <c r="O1071" s="269"/>
      <c r="P1071" s="269"/>
      <c r="Q1071" s="269"/>
      <c r="R1071" s="269"/>
      <c r="S1071" s="269"/>
      <c r="T1071" s="270"/>
      <c r="AT1071" s="271" t="s">
        <v>178</v>
      </c>
      <c r="AU1071" s="271" t="s">
        <v>80</v>
      </c>
      <c r="AV1071" s="13" t="s">
        <v>80</v>
      </c>
      <c r="AW1071" s="13" t="s">
        <v>35</v>
      </c>
      <c r="AX1071" s="13" t="s">
        <v>71</v>
      </c>
      <c r="AY1071" s="271" t="s">
        <v>158</v>
      </c>
    </row>
    <row r="1072" spans="2:51" s="13" customFormat="1" ht="13.5">
      <c r="B1072" s="261"/>
      <c r="C1072" s="262"/>
      <c r="D1072" s="248" t="s">
        <v>178</v>
      </c>
      <c r="E1072" s="263" t="s">
        <v>21</v>
      </c>
      <c r="F1072" s="264" t="s">
        <v>269</v>
      </c>
      <c r="G1072" s="262"/>
      <c r="H1072" s="265">
        <v>-5.355</v>
      </c>
      <c r="I1072" s="266"/>
      <c r="J1072" s="262"/>
      <c r="K1072" s="262"/>
      <c r="L1072" s="267"/>
      <c r="M1072" s="268"/>
      <c r="N1072" s="269"/>
      <c r="O1072" s="269"/>
      <c r="P1072" s="269"/>
      <c r="Q1072" s="269"/>
      <c r="R1072" s="269"/>
      <c r="S1072" s="269"/>
      <c r="T1072" s="270"/>
      <c r="AT1072" s="271" t="s">
        <v>178</v>
      </c>
      <c r="AU1072" s="271" t="s">
        <v>80</v>
      </c>
      <c r="AV1072" s="13" t="s">
        <v>80</v>
      </c>
      <c r="AW1072" s="13" t="s">
        <v>35</v>
      </c>
      <c r="AX1072" s="13" t="s">
        <v>71</v>
      </c>
      <c r="AY1072" s="271" t="s">
        <v>158</v>
      </c>
    </row>
    <row r="1073" spans="2:51" s="13" customFormat="1" ht="13.5">
      <c r="B1073" s="261"/>
      <c r="C1073" s="262"/>
      <c r="D1073" s="248" t="s">
        <v>178</v>
      </c>
      <c r="E1073" s="263" t="s">
        <v>21</v>
      </c>
      <c r="F1073" s="264" t="s">
        <v>231</v>
      </c>
      <c r="G1073" s="262"/>
      <c r="H1073" s="265">
        <v>-1.8</v>
      </c>
      <c r="I1073" s="266"/>
      <c r="J1073" s="262"/>
      <c r="K1073" s="262"/>
      <c r="L1073" s="267"/>
      <c r="M1073" s="268"/>
      <c r="N1073" s="269"/>
      <c r="O1073" s="269"/>
      <c r="P1073" s="269"/>
      <c r="Q1073" s="269"/>
      <c r="R1073" s="269"/>
      <c r="S1073" s="269"/>
      <c r="T1073" s="270"/>
      <c r="AT1073" s="271" t="s">
        <v>178</v>
      </c>
      <c r="AU1073" s="271" t="s">
        <v>80</v>
      </c>
      <c r="AV1073" s="13" t="s">
        <v>80</v>
      </c>
      <c r="AW1073" s="13" t="s">
        <v>35</v>
      </c>
      <c r="AX1073" s="13" t="s">
        <v>71</v>
      </c>
      <c r="AY1073" s="271" t="s">
        <v>158</v>
      </c>
    </row>
    <row r="1074" spans="2:51" s="12" customFormat="1" ht="13.5">
      <c r="B1074" s="251"/>
      <c r="C1074" s="252"/>
      <c r="D1074" s="248" t="s">
        <v>178</v>
      </c>
      <c r="E1074" s="253" t="s">
        <v>21</v>
      </c>
      <c r="F1074" s="254" t="s">
        <v>252</v>
      </c>
      <c r="G1074" s="252"/>
      <c r="H1074" s="253" t="s">
        <v>21</v>
      </c>
      <c r="I1074" s="255"/>
      <c r="J1074" s="252"/>
      <c r="K1074" s="252"/>
      <c r="L1074" s="256"/>
      <c r="M1074" s="257"/>
      <c r="N1074" s="258"/>
      <c r="O1074" s="258"/>
      <c r="P1074" s="258"/>
      <c r="Q1074" s="258"/>
      <c r="R1074" s="258"/>
      <c r="S1074" s="258"/>
      <c r="T1074" s="259"/>
      <c r="AT1074" s="260" t="s">
        <v>178</v>
      </c>
      <c r="AU1074" s="260" t="s">
        <v>80</v>
      </c>
      <c r="AV1074" s="12" t="s">
        <v>78</v>
      </c>
      <c r="AW1074" s="12" t="s">
        <v>35</v>
      </c>
      <c r="AX1074" s="12" t="s">
        <v>71</v>
      </c>
      <c r="AY1074" s="260" t="s">
        <v>158</v>
      </c>
    </row>
    <row r="1075" spans="2:51" s="13" customFormat="1" ht="13.5">
      <c r="B1075" s="261"/>
      <c r="C1075" s="262"/>
      <c r="D1075" s="248" t="s">
        <v>178</v>
      </c>
      <c r="E1075" s="263" t="s">
        <v>21</v>
      </c>
      <c r="F1075" s="264" t="s">
        <v>296</v>
      </c>
      <c r="G1075" s="262"/>
      <c r="H1075" s="265">
        <v>63.603</v>
      </c>
      <c r="I1075" s="266"/>
      <c r="J1075" s="262"/>
      <c r="K1075" s="262"/>
      <c r="L1075" s="267"/>
      <c r="M1075" s="268"/>
      <c r="N1075" s="269"/>
      <c r="O1075" s="269"/>
      <c r="P1075" s="269"/>
      <c r="Q1075" s="269"/>
      <c r="R1075" s="269"/>
      <c r="S1075" s="269"/>
      <c r="T1075" s="270"/>
      <c r="AT1075" s="271" t="s">
        <v>178</v>
      </c>
      <c r="AU1075" s="271" t="s">
        <v>80</v>
      </c>
      <c r="AV1075" s="13" t="s">
        <v>80</v>
      </c>
      <c r="AW1075" s="13" t="s">
        <v>35</v>
      </c>
      <c r="AX1075" s="13" t="s">
        <v>71</v>
      </c>
      <c r="AY1075" s="271" t="s">
        <v>158</v>
      </c>
    </row>
    <row r="1076" spans="2:51" s="13" customFormat="1" ht="13.5">
      <c r="B1076" s="261"/>
      <c r="C1076" s="262"/>
      <c r="D1076" s="248" t="s">
        <v>178</v>
      </c>
      <c r="E1076" s="263" t="s">
        <v>21</v>
      </c>
      <c r="F1076" s="264" t="s">
        <v>268</v>
      </c>
      <c r="G1076" s="262"/>
      <c r="H1076" s="265">
        <v>1.688</v>
      </c>
      <c r="I1076" s="266"/>
      <c r="J1076" s="262"/>
      <c r="K1076" s="262"/>
      <c r="L1076" s="267"/>
      <c r="M1076" s="268"/>
      <c r="N1076" s="269"/>
      <c r="O1076" s="269"/>
      <c r="P1076" s="269"/>
      <c r="Q1076" s="269"/>
      <c r="R1076" s="269"/>
      <c r="S1076" s="269"/>
      <c r="T1076" s="270"/>
      <c r="AT1076" s="271" t="s">
        <v>178</v>
      </c>
      <c r="AU1076" s="271" t="s">
        <v>80</v>
      </c>
      <c r="AV1076" s="13" t="s">
        <v>80</v>
      </c>
      <c r="AW1076" s="13" t="s">
        <v>35</v>
      </c>
      <c r="AX1076" s="13" t="s">
        <v>71</v>
      </c>
      <c r="AY1076" s="271" t="s">
        <v>158</v>
      </c>
    </row>
    <row r="1077" spans="2:51" s="13" customFormat="1" ht="13.5">
      <c r="B1077" s="261"/>
      <c r="C1077" s="262"/>
      <c r="D1077" s="248" t="s">
        <v>178</v>
      </c>
      <c r="E1077" s="263" t="s">
        <v>21</v>
      </c>
      <c r="F1077" s="264" t="s">
        <v>269</v>
      </c>
      <c r="G1077" s="262"/>
      <c r="H1077" s="265">
        <v>-5.355</v>
      </c>
      <c r="I1077" s="266"/>
      <c r="J1077" s="262"/>
      <c r="K1077" s="262"/>
      <c r="L1077" s="267"/>
      <c r="M1077" s="268"/>
      <c r="N1077" s="269"/>
      <c r="O1077" s="269"/>
      <c r="P1077" s="269"/>
      <c r="Q1077" s="269"/>
      <c r="R1077" s="269"/>
      <c r="S1077" s="269"/>
      <c r="T1077" s="270"/>
      <c r="AT1077" s="271" t="s">
        <v>178</v>
      </c>
      <c r="AU1077" s="271" t="s">
        <v>80</v>
      </c>
      <c r="AV1077" s="13" t="s">
        <v>80</v>
      </c>
      <c r="AW1077" s="13" t="s">
        <v>35</v>
      </c>
      <c r="AX1077" s="13" t="s">
        <v>71</v>
      </c>
      <c r="AY1077" s="271" t="s">
        <v>158</v>
      </c>
    </row>
    <row r="1078" spans="2:51" s="13" customFormat="1" ht="13.5">
      <c r="B1078" s="261"/>
      <c r="C1078" s="262"/>
      <c r="D1078" s="248" t="s">
        <v>178</v>
      </c>
      <c r="E1078" s="263" t="s">
        <v>21</v>
      </c>
      <c r="F1078" s="264" t="s">
        <v>231</v>
      </c>
      <c r="G1078" s="262"/>
      <c r="H1078" s="265">
        <v>-1.8</v>
      </c>
      <c r="I1078" s="266"/>
      <c r="J1078" s="262"/>
      <c r="K1078" s="262"/>
      <c r="L1078" s="267"/>
      <c r="M1078" s="268"/>
      <c r="N1078" s="269"/>
      <c r="O1078" s="269"/>
      <c r="P1078" s="269"/>
      <c r="Q1078" s="269"/>
      <c r="R1078" s="269"/>
      <c r="S1078" s="269"/>
      <c r="T1078" s="270"/>
      <c r="AT1078" s="271" t="s">
        <v>178</v>
      </c>
      <c r="AU1078" s="271" t="s">
        <v>80</v>
      </c>
      <c r="AV1078" s="13" t="s">
        <v>80</v>
      </c>
      <c r="AW1078" s="13" t="s">
        <v>35</v>
      </c>
      <c r="AX1078" s="13" t="s">
        <v>71</v>
      </c>
      <c r="AY1078" s="271" t="s">
        <v>158</v>
      </c>
    </row>
    <row r="1079" spans="2:51" s="12" customFormat="1" ht="13.5">
      <c r="B1079" s="251"/>
      <c r="C1079" s="252"/>
      <c r="D1079" s="248" t="s">
        <v>178</v>
      </c>
      <c r="E1079" s="253" t="s">
        <v>21</v>
      </c>
      <c r="F1079" s="254" t="s">
        <v>188</v>
      </c>
      <c r="G1079" s="252"/>
      <c r="H1079" s="253" t="s">
        <v>21</v>
      </c>
      <c r="I1079" s="255"/>
      <c r="J1079" s="252"/>
      <c r="K1079" s="252"/>
      <c r="L1079" s="256"/>
      <c r="M1079" s="257"/>
      <c r="N1079" s="258"/>
      <c r="O1079" s="258"/>
      <c r="P1079" s="258"/>
      <c r="Q1079" s="258"/>
      <c r="R1079" s="258"/>
      <c r="S1079" s="258"/>
      <c r="T1079" s="259"/>
      <c r="AT1079" s="260" t="s">
        <v>178</v>
      </c>
      <c r="AU1079" s="260" t="s">
        <v>80</v>
      </c>
      <c r="AV1079" s="12" t="s">
        <v>78</v>
      </c>
      <c r="AW1079" s="12" t="s">
        <v>35</v>
      </c>
      <c r="AX1079" s="12" t="s">
        <v>71</v>
      </c>
      <c r="AY1079" s="260" t="s">
        <v>158</v>
      </c>
    </row>
    <row r="1080" spans="2:51" s="13" customFormat="1" ht="13.5">
      <c r="B1080" s="261"/>
      <c r="C1080" s="262"/>
      <c r="D1080" s="248" t="s">
        <v>178</v>
      </c>
      <c r="E1080" s="263" t="s">
        <v>21</v>
      </c>
      <c r="F1080" s="264" t="s">
        <v>296</v>
      </c>
      <c r="G1080" s="262"/>
      <c r="H1080" s="265">
        <v>63.603</v>
      </c>
      <c r="I1080" s="266"/>
      <c r="J1080" s="262"/>
      <c r="K1080" s="262"/>
      <c r="L1080" s="267"/>
      <c r="M1080" s="268"/>
      <c r="N1080" s="269"/>
      <c r="O1080" s="269"/>
      <c r="P1080" s="269"/>
      <c r="Q1080" s="269"/>
      <c r="R1080" s="269"/>
      <c r="S1080" s="269"/>
      <c r="T1080" s="270"/>
      <c r="AT1080" s="271" t="s">
        <v>178</v>
      </c>
      <c r="AU1080" s="271" t="s">
        <v>80</v>
      </c>
      <c r="AV1080" s="13" t="s">
        <v>80</v>
      </c>
      <c r="AW1080" s="13" t="s">
        <v>35</v>
      </c>
      <c r="AX1080" s="13" t="s">
        <v>71</v>
      </c>
      <c r="AY1080" s="271" t="s">
        <v>158</v>
      </c>
    </row>
    <row r="1081" spans="2:51" s="13" customFormat="1" ht="13.5">
      <c r="B1081" s="261"/>
      <c r="C1081" s="262"/>
      <c r="D1081" s="248" t="s">
        <v>178</v>
      </c>
      <c r="E1081" s="263" t="s">
        <v>21</v>
      </c>
      <c r="F1081" s="264" t="s">
        <v>268</v>
      </c>
      <c r="G1081" s="262"/>
      <c r="H1081" s="265">
        <v>1.688</v>
      </c>
      <c r="I1081" s="266"/>
      <c r="J1081" s="262"/>
      <c r="K1081" s="262"/>
      <c r="L1081" s="267"/>
      <c r="M1081" s="268"/>
      <c r="N1081" s="269"/>
      <c r="O1081" s="269"/>
      <c r="P1081" s="269"/>
      <c r="Q1081" s="269"/>
      <c r="R1081" s="269"/>
      <c r="S1081" s="269"/>
      <c r="T1081" s="270"/>
      <c r="AT1081" s="271" t="s">
        <v>178</v>
      </c>
      <c r="AU1081" s="271" t="s">
        <v>80</v>
      </c>
      <c r="AV1081" s="13" t="s">
        <v>80</v>
      </c>
      <c r="AW1081" s="13" t="s">
        <v>35</v>
      </c>
      <c r="AX1081" s="13" t="s">
        <v>71</v>
      </c>
      <c r="AY1081" s="271" t="s">
        <v>158</v>
      </c>
    </row>
    <row r="1082" spans="2:51" s="13" customFormat="1" ht="13.5">
      <c r="B1082" s="261"/>
      <c r="C1082" s="262"/>
      <c r="D1082" s="248" t="s">
        <v>178</v>
      </c>
      <c r="E1082" s="263" t="s">
        <v>21</v>
      </c>
      <c r="F1082" s="264" t="s">
        <v>269</v>
      </c>
      <c r="G1082" s="262"/>
      <c r="H1082" s="265">
        <v>-5.355</v>
      </c>
      <c r="I1082" s="266"/>
      <c r="J1082" s="262"/>
      <c r="K1082" s="262"/>
      <c r="L1082" s="267"/>
      <c r="M1082" s="268"/>
      <c r="N1082" s="269"/>
      <c r="O1082" s="269"/>
      <c r="P1082" s="269"/>
      <c r="Q1082" s="269"/>
      <c r="R1082" s="269"/>
      <c r="S1082" s="269"/>
      <c r="T1082" s="270"/>
      <c r="AT1082" s="271" t="s">
        <v>178</v>
      </c>
      <c r="AU1082" s="271" t="s">
        <v>80</v>
      </c>
      <c r="AV1082" s="13" t="s">
        <v>80</v>
      </c>
      <c r="AW1082" s="13" t="s">
        <v>35</v>
      </c>
      <c r="AX1082" s="13" t="s">
        <v>71</v>
      </c>
      <c r="AY1082" s="271" t="s">
        <v>158</v>
      </c>
    </row>
    <row r="1083" spans="2:51" s="13" customFormat="1" ht="13.5">
      <c r="B1083" s="261"/>
      <c r="C1083" s="262"/>
      <c r="D1083" s="248" t="s">
        <v>178</v>
      </c>
      <c r="E1083" s="263" t="s">
        <v>21</v>
      </c>
      <c r="F1083" s="264" t="s">
        <v>231</v>
      </c>
      <c r="G1083" s="262"/>
      <c r="H1083" s="265">
        <v>-1.8</v>
      </c>
      <c r="I1083" s="266"/>
      <c r="J1083" s="262"/>
      <c r="K1083" s="262"/>
      <c r="L1083" s="267"/>
      <c r="M1083" s="268"/>
      <c r="N1083" s="269"/>
      <c r="O1083" s="269"/>
      <c r="P1083" s="269"/>
      <c r="Q1083" s="269"/>
      <c r="R1083" s="269"/>
      <c r="S1083" s="269"/>
      <c r="T1083" s="270"/>
      <c r="AT1083" s="271" t="s">
        <v>178</v>
      </c>
      <c r="AU1083" s="271" t="s">
        <v>80</v>
      </c>
      <c r="AV1083" s="13" t="s">
        <v>80</v>
      </c>
      <c r="AW1083" s="13" t="s">
        <v>35</v>
      </c>
      <c r="AX1083" s="13" t="s">
        <v>71</v>
      </c>
      <c r="AY1083" s="271" t="s">
        <v>158</v>
      </c>
    </row>
    <row r="1084" spans="2:51" s="12" customFormat="1" ht="13.5">
      <c r="B1084" s="251"/>
      <c r="C1084" s="252"/>
      <c r="D1084" s="248" t="s">
        <v>178</v>
      </c>
      <c r="E1084" s="253" t="s">
        <v>21</v>
      </c>
      <c r="F1084" s="254" t="s">
        <v>298</v>
      </c>
      <c r="G1084" s="252"/>
      <c r="H1084" s="253" t="s">
        <v>21</v>
      </c>
      <c r="I1084" s="255"/>
      <c r="J1084" s="252"/>
      <c r="K1084" s="252"/>
      <c r="L1084" s="256"/>
      <c r="M1084" s="257"/>
      <c r="N1084" s="258"/>
      <c r="O1084" s="258"/>
      <c r="P1084" s="258"/>
      <c r="Q1084" s="258"/>
      <c r="R1084" s="258"/>
      <c r="S1084" s="258"/>
      <c r="T1084" s="259"/>
      <c r="AT1084" s="260" t="s">
        <v>178</v>
      </c>
      <c r="AU1084" s="260" t="s">
        <v>80</v>
      </c>
      <c r="AV1084" s="12" t="s">
        <v>78</v>
      </c>
      <c r="AW1084" s="12" t="s">
        <v>35</v>
      </c>
      <c r="AX1084" s="12" t="s">
        <v>71</v>
      </c>
      <c r="AY1084" s="260" t="s">
        <v>158</v>
      </c>
    </row>
    <row r="1085" spans="2:51" s="13" customFormat="1" ht="13.5">
      <c r="B1085" s="261"/>
      <c r="C1085" s="262"/>
      <c r="D1085" s="248" t="s">
        <v>178</v>
      </c>
      <c r="E1085" s="263" t="s">
        <v>21</v>
      </c>
      <c r="F1085" s="264" t="s">
        <v>299</v>
      </c>
      <c r="G1085" s="262"/>
      <c r="H1085" s="265">
        <v>93.573</v>
      </c>
      <c r="I1085" s="266"/>
      <c r="J1085" s="262"/>
      <c r="K1085" s="262"/>
      <c r="L1085" s="267"/>
      <c r="M1085" s="268"/>
      <c r="N1085" s="269"/>
      <c r="O1085" s="269"/>
      <c r="P1085" s="269"/>
      <c r="Q1085" s="269"/>
      <c r="R1085" s="269"/>
      <c r="S1085" s="269"/>
      <c r="T1085" s="270"/>
      <c r="AT1085" s="271" t="s">
        <v>178</v>
      </c>
      <c r="AU1085" s="271" t="s">
        <v>80</v>
      </c>
      <c r="AV1085" s="13" t="s">
        <v>80</v>
      </c>
      <c r="AW1085" s="13" t="s">
        <v>35</v>
      </c>
      <c r="AX1085" s="13" t="s">
        <v>71</v>
      </c>
      <c r="AY1085" s="271" t="s">
        <v>158</v>
      </c>
    </row>
    <row r="1086" spans="2:51" s="13" customFormat="1" ht="13.5">
      <c r="B1086" s="261"/>
      <c r="C1086" s="262"/>
      <c r="D1086" s="248" t="s">
        <v>178</v>
      </c>
      <c r="E1086" s="263" t="s">
        <v>21</v>
      </c>
      <c r="F1086" s="264" t="s">
        <v>264</v>
      </c>
      <c r="G1086" s="262"/>
      <c r="H1086" s="265">
        <v>3.375</v>
      </c>
      <c r="I1086" s="266"/>
      <c r="J1086" s="262"/>
      <c r="K1086" s="262"/>
      <c r="L1086" s="267"/>
      <c r="M1086" s="268"/>
      <c r="N1086" s="269"/>
      <c r="O1086" s="269"/>
      <c r="P1086" s="269"/>
      <c r="Q1086" s="269"/>
      <c r="R1086" s="269"/>
      <c r="S1086" s="269"/>
      <c r="T1086" s="270"/>
      <c r="AT1086" s="271" t="s">
        <v>178</v>
      </c>
      <c r="AU1086" s="271" t="s">
        <v>80</v>
      </c>
      <c r="AV1086" s="13" t="s">
        <v>80</v>
      </c>
      <c r="AW1086" s="13" t="s">
        <v>35</v>
      </c>
      <c r="AX1086" s="13" t="s">
        <v>71</v>
      </c>
      <c r="AY1086" s="271" t="s">
        <v>158</v>
      </c>
    </row>
    <row r="1087" spans="2:51" s="13" customFormat="1" ht="13.5">
      <c r="B1087" s="261"/>
      <c r="C1087" s="262"/>
      <c r="D1087" s="248" t="s">
        <v>178</v>
      </c>
      <c r="E1087" s="263" t="s">
        <v>21</v>
      </c>
      <c r="F1087" s="264" t="s">
        <v>265</v>
      </c>
      <c r="G1087" s="262"/>
      <c r="H1087" s="265">
        <v>-10.71</v>
      </c>
      <c r="I1087" s="266"/>
      <c r="J1087" s="262"/>
      <c r="K1087" s="262"/>
      <c r="L1087" s="267"/>
      <c r="M1087" s="268"/>
      <c r="N1087" s="269"/>
      <c r="O1087" s="269"/>
      <c r="P1087" s="269"/>
      <c r="Q1087" s="269"/>
      <c r="R1087" s="269"/>
      <c r="S1087" s="269"/>
      <c r="T1087" s="270"/>
      <c r="AT1087" s="271" t="s">
        <v>178</v>
      </c>
      <c r="AU1087" s="271" t="s">
        <v>80</v>
      </c>
      <c r="AV1087" s="13" t="s">
        <v>80</v>
      </c>
      <c r="AW1087" s="13" t="s">
        <v>35</v>
      </c>
      <c r="AX1087" s="13" t="s">
        <v>71</v>
      </c>
      <c r="AY1087" s="271" t="s">
        <v>158</v>
      </c>
    </row>
    <row r="1088" spans="2:51" s="13" customFormat="1" ht="13.5">
      <c r="B1088" s="261"/>
      <c r="C1088" s="262"/>
      <c r="D1088" s="248" t="s">
        <v>178</v>
      </c>
      <c r="E1088" s="263" t="s">
        <v>21</v>
      </c>
      <c r="F1088" s="264" t="s">
        <v>231</v>
      </c>
      <c r="G1088" s="262"/>
      <c r="H1088" s="265">
        <v>-1.8</v>
      </c>
      <c r="I1088" s="266"/>
      <c r="J1088" s="262"/>
      <c r="K1088" s="262"/>
      <c r="L1088" s="267"/>
      <c r="M1088" s="268"/>
      <c r="N1088" s="269"/>
      <c r="O1088" s="269"/>
      <c r="P1088" s="269"/>
      <c r="Q1088" s="269"/>
      <c r="R1088" s="269"/>
      <c r="S1088" s="269"/>
      <c r="T1088" s="270"/>
      <c r="AT1088" s="271" t="s">
        <v>178</v>
      </c>
      <c r="AU1088" s="271" t="s">
        <v>80</v>
      </c>
      <c r="AV1088" s="13" t="s">
        <v>80</v>
      </c>
      <c r="AW1088" s="13" t="s">
        <v>35</v>
      </c>
      <c r="AX1088" s="13" t="s">
        <v>71</v>
      </c>
      <c r="AY1088" s="271" t="s">
        <v>158</v>
      </c>
    </row>
    <row r="1089" spans="2:51" s="15" customFormat="1" ht="13.5">
      <c r="B1089" s="283"/>
      <c r="C1089" s="284"/>
      <c r="D1089" s="248" t="s">
        <v>178</v>
      </c>
      <c r="E1089" s="285" t="s">
        <v>21</v>
      </c>
      <c r="F1089" s="286" t="s">
        <v>300</v>
      </c>
      <c r="G1089" s="284"/>
      <c r="H1089" s="287">
        <v>1279.458</v>
      </c>
      <c r="I1089" s="288"/>
      <c r="J1089" s="284"/>
      <c r="K1089" s="284"/>
      <c r="L1089" s="289"/>
      <c r="M1089" s="290"/>
      <c r="N1089" s="291"/>
      <c r="O1089" s="291"/>
      <c r="P1089" s="291"/>
      <c r="Q1089" s="291"/>
      <c r="R1089" s="291"/>
      <c r="S1089" s="291"/>
      <c r="T1089" s="292"/>
      <c r="AT1089" s="293" t="s">
        <v>178</v>
      </c>
      <c r="AU1089" s="293" t="s">
        <v>80</v>
      </c>
      <c r="AV1089" s="15" t="s">
        <v>159</v>
      </c>
      <c r="AW1089" s="15" t="s">
        <v>35</v>
      </c>
      <c r="AX1089" s="15" t="s">
        <v>71</v>
      </c>
      <c r="AY1089" s="293" t="s">
        <v>158</v>
      </c>
    </row>
    <row r="1090" spans="2:51" s="12" customFormat="1" ht="13.5">
      <c r="B1090" s="251"/>
      <c r="C1090" s="252"/>
      <c r="D1090" s="248" t="s">
        <v>178</v>
      </c>
      <c r="E1090" s="253" t="s">
        <v>21</v>
      </c>
      <c r="F1090" s="254" t="s">
        <v>953</v>
      </c>
      <c r="G1090" s="252"/>
      <c r="H1090" s="253" t="s">
        <v>21</v>
      </c>
      <c r="I1090" s="255"/>
      <c r="J1090" s="252"/>
      <c r="K1090" s="252"/>
      <c r="L1090" s="256"/>
      <c r="M1090" s="257"/>
      <c r="N1090" s="258"/>
      <c r="O1090" s="258"/>
      <c r="P1090" s="258"/>
      <c r="Q1090" s="258"/>
      <c r="R1090" s="258"/>
      <c r="S1090" s="258"/>
      <c r="T1090" s="259"/>
      <c r="AT1090" s="260" t="s">
        <v>178</v>
      </c>
      <c r="AU1090" s="260" t="s">
        <v>80</v>
      </c>
      <c r="AV1090" s="12" t="s">
        <v>78</v>
      </c>
      <c r="AW1090" s="12" t="s">
        <v>35</v>
      </c>
      <c r="AX1090" s="12" t="s">
        <v>71</v>
      </c>
      <c r="AY1090" s="260" t="s">
        <v>158</v>
      </c>
    </row>
    <row r="1091" spans="2:51" s="12" customFormat="1" ht="13.5">
      <c r="B1091" s="251"/>
      <c r="C1091" s="252"/>
      <c r="D1091" s="248" t="s">
        <v>178</v>
      </c>
      <c r="E1091" s="253" t="s">
        <v>21</v>
      </c>
      <c r="F1091" s="254" t="s">
        <v>203</v>
      </c>
      <c r="G1091" s="252"/>
      <c r="H1091" s="253" t="s">
        <v>21</v>
      </c>
      <c r="I1091" s="255"/>
      <c r="J1091" s="252"/>
      <c r="K1091" s="252"/>
      <c r="L1091" s="256"/>
      <c r="M1091" s="257"/>
      <c r="N1091" s="258"/>
      <c r="O1091" s="258"/>
      <c r="P1091" s="258"/>
      <c r="Q1091" s="258"/>
      <c r="R1091" s="258"/>
      <c r="S1091" s="258"/>
      <c r="T1091" s="259"/>
      <c r="AT1091" s="260" t="s">
        <v>178</v>
      </c>
      <c r="AU1091" s="260" t="s">
        <v>80</v>
      </c>
      <c r="AV1091" s="12" t="s">
        <v>78</v>
      </c>
      <c r="AW1091" s="12" t="s">
        <v>35</v>
      </c>
      <c r="AX1091" s="12" t="s">
        <v>71</v>
      </c>
      <c r="AY1091" s="260" t="s">
        <v>158</v>
      </c>
    </row>
    <row r="1092" spans="2:51" s="13" customFormat="1" ht="13.5">
      <c r="B1092" s="261"/>
      <c r="C1092" s="262"/>
      <c r="D1092" s="248" t="s">
        <v>178</v>
      </c>
      <c r="E1092" s="263" t="s">
        <v>21</v>
      </c>
      <c r="F1092" s="264" t="s">
        <v>204</v>
      </c>
      <c r="G1092" s="262"/>
      <c r="H1092" s="265">
        <v>430.55</v>
      </c>
      <c r="I1092" s="266"/>
      <c r="J1092" s="262"/>
      <c r="K1092" s="262"/>
      <c r="L1092" s="267"/>
      <c r="M1092" s="268"/>
      <c r="N1092" s="269"/>
      <c r="O1092" s="269"/>
      <c r="P1092" s="269"/>
      <c r="Q1092" s="269"/>
      <c r="R1092" s="269"/>
      <c r="S1092" s="269"/>
      <c r="T1092" s="270"/>
      <c r="AT1092" s="271" t="s">
        <v>178</v>
      </c>
      <c r="AU1092" s="271" t="s">
        <v>80</v>
      </c>
      <c r="AV1092" s="13" t="s">
        <v>80</v>
      </c>
      <c r="AW1092" s="13" t="s">
        <v>35</v>
      </c>
      <c r="AX1092" s="13" t="s">
        <v>71</v>
      </c>
      <c r="AY1092" s="271" t="s">
        <v>158</v>
      </c>
    </row>
    <row r="1093" spans="2:51" s="13" customFormat="1" ht="13.5">
      <c r="B1093" s="261"/>
      <c r="C1093" s="262"/>
      <c r="D1093" s="248" t="s">
        <v>178</v>
      </c>
      <c r="E1093" s="263" t="s">
        <v>21</v>
      </c>
      <c r="F1093" s="264" t="s">
        <v>205</v>
      </c>
      <c r="G1093" s="262"/>
      <c r="H1093" s="265">
        <v>105.09</v>
      </c>
      <c r="I1093" s="266"/>
      <c r="J1093" s="262"/>
      <c r="K1093" s="262"/>
      <c r="L1093" s="267"/>
      <c r="M1093" s="268"/>
      <c r="N1093" s="269"/>
      <c r="O1093" s="269"/>
      <c r="P1093" s="269"/>
      <c r="Q1093" s="269"/>
      <c r="R1093" s="269"/>
      <c r="S1093" s="269"/>
      <c r="T1093" s="270"/>
      <c r="AT1093" s="271" t="s">
        <v>178</v>
      </c>
      <c r="AU1093" s="271" t="s">
        <v>80</v>
      </c>
      <c r="AV1093" s="13" t="s">
        <v>80</v>
      </c>
      <c r="AW1093" s="13" t="s">
        <v>35</v>
      </c>
      <c r="AX1093" s="13" t="s">
        <v>71</v>
      </c>
      <c r="AY1093" s="271" t="s">
        <v>158</v>
      </c>
    </row>
    <row r="1094" spans="2:51" s="15" customFormat="1" ht="13.5">
      <c r="B1094" s="283"/>
      <c r="C1094" s="284"/>
      <c r="D1094" s="248" t="s">
        <v>178</v>
      </c>
      <c r="E1094" s="285" t="s">
        <v>21</v>
      </c>
      <c r="F1094" s="286" t="s">
        <v>300</v>
      </c>
      <c r="G1094" s="284"/>
      <c r="H1094" s="287">
        <v>535.64</v>
      </c>
      <c r="I1094" s="288"/>
      <c r="J1094" s="284"/>
      <c r="K1094" s="284"/>
      <c r="L1094" s="289"/>
      <c r="M1094" s="290"/>
      <c r="N1094" s="291"/>
      <c r="O1094" s="291"/>
      <c r="P1094" s="291"/>
      <c r="Q1094" s="291"/>
      <c r="R1094" s="291"/>
      <c r="S1094" s="291"/>
      <c r="T1094" s="292"/>
      <c r="AT1094" s="293" t="s">
        <v>178</v>
      </c>
      <c r="AU1094" s="293" t="s">
        <v>80</v>
      </c>
      <c r="AV1094" s="15" t="s">
        <v>159</v>
      </c>
      <c r="AW1094" s="15" t="s">
        <v>35</v>
      </c>
      <c r="AX1094" s="15" t="s">
        <v>71</v>
      </c>
      <c r="AY1094" s="293" t="s">
        <v>158</v>
      </c>
    </row>
    <row r="1095" spans="2:51" s="12" customFormat="1" ht="13.5">
      <c r="B1095" s="251"/>
      <c r="C1095" s="252"/>
      <c r="D1095" s="248" t="s">
        <v>178</v>
      </c>
      <c r="E1095" s="253" t="s">
        <v>21</v>
      </c>
      <c r="F1095" s="254" t="s">
        <v>954</v>
      </c>
      <c r="G1095" s="252"/>
      <c r="H1095" s="253" t="s">
        <v>21</v>
      </c>
      <c r="I1095" s="255"/>
      <c r="J1095" s="252"/>
      <c r="K1095" s="252"/>
      <c r="L1095" s="256"/>
      <c r="M1095" s="257"/>
      <c r="N1095" s="258"/>
      <c r="O1095" s="258"/>
      <c r="P1095" s="258"/>
      <c r="Q1095" s="258"/>
      <c r="R1095" s="258"/>
      <c r="S1095" s="258"/>
      <c r="T1095" s="259"/>
      <c r="AT1095" s="260" t="s">
        <v>178</v>
      </c>
      <c r="AU1095" s="260" t="s">
        <v>80</v>
      </c>
      <c r="AV1095" s="12" t="s">
        <v>78</v>
      </c>
      <c r="AW1095" s="12" t="s">
        <v>35</v>
      </c>
      <c r="AX1095" s="12" t="s">
        <v>71</v>
      </c>
      <c r="AY1095" s="260" t="s">
        <v>158</v>
      </c>
    </row>
    <row r="1096" spans="2:51" s="13" customFormat="1" ht="13.5">
      <c r="B1096" s="261"/>
      <c r="C1096" s="262"/>
      <c r="D1096" s="248" t="s">
        <v>178</v>
      </c>
      <c r="E1096" s="263" t="s">
        <v>21</v>
      </c>
      <c r="F1096" s="264" t="s">
        <v>302</v>
      </c>
      <c r="G1096" s="262"/>
      <c r="H1096" s="265">
        <v>-256.314</v>
      </c>
      <c r="I1096" s="266"/>
      <c r="J1096" s="262"/>
      <c r="K1096" s="262"/>
      <c r="L1096" s="267"/>
      <c r="M1096" s="268"/>
      <c r="N1096" s="269"/>
      <c r="O1096" s="269"/>
      <c r="P1096" s="269"/>
      <c r="Q1096" s="269"/>
      <c r="R1096" s="269"/>
      <c r="S1096" s="269"/>
      <c r="T1096" s="270"/>
      <c r="AT1096" s="271" t="s">
        <v>178</v>
      </c>
      <c r="AU1096" s="271" t="s">
        <v>80</v>
      </c>
      <c r="AV1096" s="13" t="s">
        <v>80</v>
      </c>
      <c r="AW1096" s="13" t="s">
        <v>35</v>
      </c>
      <c r="AX1096" s="13" t="s">
        <v>71</v>
      </c>
      <c r="AY1096" s="271" t="s">
        <v>158</v>
      </c>
    </row>
    <row r="1097" spans="2:51" s="14" customFormat="1" ht="13.5">
      <c r="B1097" s="272"/>
      <c r="C1097" s="273"/>
      <c r="D1097" s="248" t="s">
        <v>178</v>
      </c>
      <c r="E1097" s="274" t="s">
        <v>21</v>
      </c>
      <c r="F1097" s="275" t="s">
        <v>189</v>
      </c>
      <c r="G1097" s="273"/>
      <c r="H1097" s="276">
        <v>1558.784</v>
      </c>
      <c r="I1097" s="277"/>
      <c r="J1097" s="273"/>
      <c r="K1097" s="273"/>
      <c r="L1097" s="278"/>
      <c r="M1097" s="279"/>
      <c r="N1097" s="280"/>
      <c r="O1097" s="280"/>
      <c r="P1097" s="280"/>
      <c r="Q1097" s="280"/>
      <c r="R1097" s="280"/>
      <c r="S1097" s="280"/>
      <c r="T1097" s="281"/>
      <c r="AT1097" s="282" t="s">
        <v>178</v>
      </c>
      <c r="AU1097" s="282" t="s">
        <v>80</v>
      </c>
      <c r="AV1097" s="14" t="s">
        <v>166</v>
      </c>
      <c r="AW1097" s="14" t="s">
        <v>35</v>
      </c>
      <c r="AX1097" s="14" t="s">
        <v>78</v>
      </c>
      <c r="AY1097" s="282" t="s">
        <v>158</v>
      </c>
    </row>
    <row r="1098" spans="2:65" s="1" customFormat="1" ht="25.5" customHeight="1">
      <c r="B1098" s="47"/>
      <c r="C1098" s="236" t="s">
        <v>955</v>
      </c>
      <c r="D1098" s="236" t="s">
        <v>161</v>
      </c>
      <c r="E1098" s="237" t="s">
        <v>956</v>
      </c>
      <c r="F1098" s="238" t="s">
        <v>957</v>
      </c>
      <c r="G1098" s="239" t="s">
        <v>193</v>
      </c>
      <c r="H1098" s="240">
        <v>100</v>
      </c>
      <c r="I1098" s="241"/>
      <c r="J1098" s="242">
        <f>ROUND(I1098*H1098,2)</f>
        <v>0</v>
      </c>
      <c r="K1098" s="238" t="s">
        <v>165</v>
      </c>
      <c r="L1098" s="73"/>
      <c r="M1098" s="243" t="s">
        <v>21</v>
      </c>
      <c r="N1098" s="244" t="s">
        <v>42</v>
      </c>
      <c r="O1098" s="48"/>
      <c r="P1098" s="245">
        <f>O1098*H1098</f>
        <v>0</v>
      </c>
      <c r="Q1098" s="245">
        <v>1E-05</v>
      </c>
      <c r="R1098" s="245">
        <f>Q1098*H1098</f>
        <v>0.001</v>
      </c>
      <c r="S1098" s="245">
        <v>0</v>
      </c>
      <c r="T1098" s="246">
        <f>S1098*H1098</f>
        <v>0</v>
      </c>
      <c r="AR1098" s="25" t="s">
        <v>341</v>
      </c>
      <c r="AT1098" s="25" t="s">
        <v>161</v>
      </c>
      <c r="AU1098" s="25" t="s">
        <v>80</v>
      </c>
      <c r="AY1098" s="25" t="s">
        <v>158</v>
      </c>
      <c r="BE1098" s="247">
        <f>IF(N1098="základní",J1098,0)</f>
        <v>0</v>
      </c>
      <c r="BF1098" s="247">
        <f>IF(N1098="snížená",J1098,0)</f>
        <v>0</v>
      </c>
      <c r="BG1098" s="247">
        <f>IF(N1098="zákl. přenesená",J1098,0)</f>
        <v>0</v>
      </c>
      <c r="BH1098" s="247">
        <f>IF(N1098="sníž. přenesená",J1098,0)</f>
        <v>0</v>
      </c>
      <c r="BI1098" s="247">
        <f>IF(N1098="nulová",J1098,0)</f>
        <v>0</v>
      </c>
      <c r="BJ1098" s="25" t="s">
        <v>78</v>
      </c>
      <c r="BK1098" s="247">
        <f>ROUND(I1098*H1098,2)</f>
        <v>0</v>
      </c>
      <c r="BL1098" s="25" t="s">
        <v>341</v>
      </c>
      <c r="BM1098" s="25" t="s">
        <v>958</v>
      </c>
    </row>
    <row r="1099" spans="2:51" s="12" customFormat="1" ht="13.5">
      <c r="B1099" s="251"/>
      <c r="C1099" s="252"/>
      <c r="D1099" s="248" t="s">
        <v>178</v>
      </c>
      <c r="E1099" s="253" t="s">
        <v>21</v>
      </c>
      <c r="F1099" s="254" t="s">
        <v>959</v>
      </c>
      <c r="G1099" s="252"/>
      <c r="H1099" s="253" t="s">
        <v>21</v>
      </c>
      <c r="I1099" s="255"/>
      <c r="J1099" s="252"/>
      <c r="K1099" s="252"/>
      <c r="L1099" s="256"/>
      <c r="M1099" s="257"/>
      <c r="N1099" s="258"/>
      <c r="O1099" s="258"/>
      <c r="P1099" s="258"/>
      <c r="Q1099" s="258"/>
      <c r="R1099" s="258"/>
      <c r="S1099" s="258"/>
      <c r="T1099" s="259"/>
      <c r="AT1099" s="260" t="s">
        <v>178</v>
      </c>
      <c r="AU1099" s="260" t="s">
        <v>80</v>
      </c>
      <c r="AV1099" s="12" t="s">
        <v>78</v>
      </c>
      <c r="AW1099" s="12" t="s">
        <v>35</v>
      </c>
      <c r="AX1099" s="12" t="s">
        <v>71</v>
      </c>
      <c r="AY1099" s="260" t="s">
        <v>158</v>
      </c>
    </row>
    <row r="1100" spans="2:51" s="13" customFormat="1" ht="13.5">
      <c r="B1100" s="261"/>
      <c r="C1100" s="262"/>
      <c r="D1100" s="248" t="s">
        <v>178</v>
      </c>
      <c r="E1100" s="263" t="s">
        <v>21</v>
      </c>
      <c r="F1100" s="264" t="s">
        <v>848</v>
      </c>
      <c r="G1100" s="262"/>
      <c r="H1100" s="265">
        <v>100</v>
      </c>
      <c r="I1100" s="266"/>
      <c r="J1100" s="262"/>
      <c r="K1100" s="262"/>
      <c r="L1100" s="267"/>
      <c r="M1100" s="268"/>
      <c r="N1100" s="269"/>
      <c r="O1100" s="269"/>
      <c r="P1100" s="269"/>
      <c r="Q1100" s="269"/>
      <c r="R1100" s="269"/>
      <c r="S1100" s="269"/>
      <c r="T1100" s="270"/>
      <c r="AT1100" s="271" t="s">
        <v>178</v>
      </c>
      <c r="AU1100" s="271" t="s">
        <v>80</v>
      </c>
      <c r="AV1100" s="13" t="s">
        <v>80</v>
      </c>
      <c r="AW1100" s="13" t="s">
        <v>35</v>
      </c>
      <c r="AX1100" s="13" t="s">
        <v>78</v>
      </c>
      <c r="AY1100" s="271" t="s">
        <v>158</v>
      </c>
    </row>
    <row r="1101" spans="2:65" s="1" customFormat="1" ht="25.5" customHeight="1">
      <c r="B1101" s="47"/>
      <c r="C1101" s="236" t="s">
        <v>960</v>
      </c>
      <c r="D1101" s="236" t="s">
        <v>161</v>
      </c>
      <c r="E1101" s="237" t="s">
        <v>961</v>
      </c>
      <c r="F1101" s="238" t="s">
        <v>962</v>
      </c>
      <c r="G1101" s="239" t="s">
        <v>184</v>
      </c>
      <c r="H1101" s="240">
        <v>1776.778</v>
      </c>
      <c r="I1101" s="241"/>
      <c r="J1101" s="242">
        <f>ROUND(I1101*H1101,2)</f>
        <v>0</v>
      </c>
      <c r="K1101" s="238" t="s">
        <v>165</v>
      </c>
      <c r="L1101" s="73"/>
      <c r="M1101" s="243" t="s">
        <v>21</v>
      </c>
      <c r="N1101" s="244" t="s">
        <v>42</v>
      </c>
      <c r="O1101" s="48"/>
      <c r="P1101" s="245">
        <f>O1101*H1101</f>
        <v>0</v>
      </c>
      <c r="Q1101" s="245">
        <v>0.0002</v>
      </c>
      <c r="R1101" s="245">
        <f>Q1101*H1101</f>
        <v>0.3553556</v>
      </c>
      <c r="S1101" s="245">
        <v>0</v>
      </c>
      <c r="T1101" s="246">
        <f>S1101*H1101</f>
        <v>0</v>
      </c>
      <c r="AR1101" s="25" t="s">
        <v>341</v>
      </c>
      <c r="AT1101" s="25" t="s">
        <v>161</v>
      </c>
      <c r="AU1101" s="25" t="s">
        <v>80</v>
      </c>
      <c r="AY1101" s="25" t="s">
        <v>158</v>
      </c>
      <c r="BE1101" s="247">
        <f>IF(N1101="základní",J1101,0)</f>
        <v>0</v>
      </c>
      <c r="BF1101" s="247">
        <f>IF(N1101="snížená",J1101,0)</f>
        <v>0</v>
      </c>
      <c r="BG1101" s="247">
        <f>IF(N1101="zákl. přenesená",J1101,0)</f>
        <v>0</v>
      </c>
      <c r="BH1101" s="247">
        <f>IF(N1101="sníž. přenesená",J1101,0)</f>
        <v>0</v>
      </c>
      <c r="BI1101" s="247">
        <f>IF(N1101="nulová",J1101,0)</f>
        <v>0</v>
      </c>
      <c r="BJ1101" s="25" t="s">
        <v>78</v>
      </c>
      <c r="BK1101" s="247">
        <f>ROUND(I1101*H1101,2)</f>
        <v>0</v>
      </c>
      <c r="BL1101" s="25" t="s">
        <v>341</v>
      </c>
      <c r="BM1101" s="25" t="s">
        <v>963</v>
      </c>
    </row>
    <row r="1102" spans="2:65" s="1" customFormat="1" ht="25.5" customHeight="1">
      <c r="B1102" s="47"/>
      <c r="C1102" s="236" t="s">
        <v>964</v>
      </c>
      <c r="D1102" s="236" t="s">
        <v>161</v>
      </c>
      <c r="E1102" s="237" t="s">
        <v>965</v>
      </c>
      <c r="F1102" s="238" t="s">
        <v>966</v>
      </c>
      <c r="G1102" s="239" t="s">
        <v>184</v>
      </c>
      <c r="H1102" s="240">
        <v>1776.778</v>
      </c>
      <c r="I1102" s="241"/>
      <c r="J1102" s="242">
        <f>ROUND(I1102*H1102,2)</f>
        <v>0</v>
      </c>
      <c r="K1102" s="238" t="s">
        <v>165</v>
      </c>
      <c r="L1102" s="73"/>
      <c r="M1102" s="243" t="s">
        <v>21</v>
      </c>
      <c r="N1102" s="244" t="s">
        <v>42</v>
      </c>
      <c r="O1102" s="48"/>
      <c r="P1102" s="245">
        <f>O1102*H1102</f>
        <v>0</v>
      </c>
      <c r="Q1102" s="245">
        <v>0.00029</v>
      </c>
      <c r="R1102" s="245">
        <f>Q1102*H1102</f>
        <v>0.51526562</v>
      </c>
      <c r="S1102" s="245">
        <v>0</v>
      </c>
      <c r="T1102" s="246">
        <f>S1102*H1102</f>
        <v>0</v>
      </c>
      <c r="AR1102" s="25" t="s">
        <v>166</v>
      </c>
      <c r="AT1102" s="25" t="s">
        <v>161</v>
      </c>
      <c r="AU1102" s="25" t="s">
        <v>80</v>
      </c>
      <c r="AY1102" s="25" t="s">
        <v>158</v>
      </c>
      <c r="BE1102" s="247">
        <f>IF(N1102="základní",J1102,0)</f>
        <v>0</v>
      </c>
      <c r="BF1102" s="247">
        <f>IF(N1102="snížená",J1102,0)</f>
        <v>0</v>
      </c>
      <c r="BG1102" s="247">
        <f>IF(N1102="zákl. přenesená",J1102,0)</f>
        <v>0</v>
      </c>
      <c r="BH1102" s="247">
        <f>IF(N1102="sníž. přenesená",J1102,0)</f>
        <v>0</v>
      </c>
      <c r="BI1102" s="247">
        <f>IF(N1102="nulová",J1102,0)</f>
        <v>0</v>
      </c>
      <c r="BJ1102" s="25" t="s">
        <v>78</v>
      </c>
      <c r="BK1102" s="247">
        <f>ROUND(I1102*H1102,2)</f>
        <v>0</v>
      </c>
      <c r="BL1102" s="25" t="s">
        <v>166</v>
      </c>
      <c r="BM1102" s="25" t="s">
        <v>967</v>
      </c>
    </row>
    <row r="1103" spans="2:51" s="12" customFormat="1" ht="13.5">
      <c r="B1103" s="251"/>
      <c r="C1103" s="252"/>
      <c r="D1103" s="248" t="s">
        <v>178</v>
      </c>
      <c r="E1103" s="253" t="s">
        <v>21</v>
      </c>
      <c r="F1103" s="254" t="s">
        <v>952</v>
      </c>
      <c r="G1103" s="252"/>
      <c r="H1103" s="253" t="s">
        <v>21</v>
      </c>
      <c r="I1103" s="255"/>
      <c r="J1103" s="252"/>
      <c r="K1103" s="252"/>
      <c r="L1103" s="256"/>
      <c r="M1103" s="257"/>
      <c r="N1103" s="258"/>
      <c r="O1103" s="258"/>
      <c r="P1103" s="258"/>
      <c r="Q1103" s="258"/>
      <c r="R1103" s="258"/>
      <c r="S1103" s="258"/>
      <c r="T1103" s="259"/>
      <c r="AT1103" s="260" t="s">
        <v>178</v>
      </c>
      <c r="AU1103" s="260" t="s">
        <v>80</v>
      </c>
      <c r="AV1103" s="12" t="s">
        <v>78</v>
      </c>
      <c r="AW1103" s="12" t="s">
        <v>35</v>
      </c>
      <c r="AX1103" s="12" t="s">
        <v>71</v>
      </c>
      <c r="AY1103" s="260" t="s">
        <v>158</v>
      </c>
    </row>
    <row r="1104" spans="2:51" s="12" customFormat="1" ht="13.5">
      <c r="B1104" s="251"/>
      <c r="C1104" s="252"/>
      <c r="D1104" s="248" t="s">
        <v>178</v>
      </c>
      <c r="E1104" s="253" t="s">
        <v>21</v>
      </c>
      <c r="F1104" s="254" t="s">
        <v>262</v>
      </c>
      <c r="G1104" s="252"/>
      <c r="H1104" s="253" t="s">
        <v>21</v>
      </c>
      <c r="I1104" s="255"/>
      <c r="J1104" s="252"/>
      <c r="K1104" s="252"/>
      <c r="L1104" s="256"/>
      <c r="M1104" s="257"/>
      <c r="N1104" s="258"/>
      <c r="O1104" s="258"/>
      <c r="P1104" s="258"/>
      <c r="Q1104" s="258"/>
      <c r="R1104" s="258"/>
      <c r="S1104" s="258"/>
      <c r="T1104" s="259"/>
      <c r="AT1104" s="260" t="s">
        <v>178</v>
      </c>
      <c r="AU1104" s="260" t="s">
        <v>80</v>
      </c>
      <c r="AV1104" s="12" t="s">
        <v>78</v>
      </c>
      <c r="AW1104" s="12" t="s">
        <v>35</v>
      </c>
      <c r="AX1104" s="12" t="s">
        <v>71</v>
      </c>
      <c r="AY1104" s="260" t="s">
        <v>158</v>
      </c>
    </row>
    <row r="1105" spans="2:51" s="13" customFormat="1" ht="13.5">
      <c r="B1105" s="261"/>
      <c r="C1105" s="262"/>
      <c r="D1105" s="248" t="s">
        <v>178</v>
      </c>
      <c r="E1105" s="263" t="s">
        <v>21</v>
      </c>
      <c r="F1105" s="264" t="s">
        <v>263</v>
      </c>
      <c r="G1105" s="262"/>
      <c r="H1105" s="265">
        <v>92.008</v>
      </c>
      <c r="I1105" s="266"/>
      <c r="J1105" s="262"/>
      <c r="K1105" s="262"/>
      <c r="L1105" s="267"/>
      <c r="M1105" s="268"/>
      <c r="N1105" s="269"/>
      <c r="O1105" s="269"/>
      <c r="P1105" s="269"/>
      <c r="Q1105" s="269"/>
      <c r="R1105" s="269"/>
      <c r="S1105" s="269"/>
      <c r="T1105" s="270"/>
      <c r="AT1105" s="271" t="s">
        <v>178</v>
      </c>
      <c r="AU1105" s="271" t="s">
        <v>80</v>
      </c>
      <c r="AV1105" s="13" t="s">
        <v>80</v>
      </c>
      <c r="AW1105" s="13" t="s">
        <v>35</v>
      </c>
      <c r="AX1105" s="13" t="s">
        <v>71</v>
      </c>
      <c r="AY1105" s="271" t="s">
        <v>158</v>
      </c>
    </row>
    <row r="1106" spans="2:51" s="13" customFormat="1" ht="13.5">
      <c r="B1106" s="261"/>
      <c r="C1106" s="262"/>
      <c r="D1106" s="248" t="s">
        <v>178</v>
      </c>
      <c r="E1106" s="263" t="s">
        <v>21</v>
      </c>
      <c r="F1106" s="264" t="s">
        <v>264</v>
      </c>
      <c r="G1106" s="262"/>
      <c r="H1106" s="265">
        <v>3.375</v>
      </c>
      <c r="I1106" s="266"/>
      <c r="J1106" s="262"/>
      <c r="K1106" s="262"/>
      <c r="L1106" s="267"/>
      <c r="M1106" s="268"/>
      <c r="N1106" s="269"/>
      <c r="O1106" s="269"/>
      <c r="P1106" s="269"/>
      <c r="Q1106" s="269"/>
      <c r="R1106" s="269"/>
      <c r="S1106" s="269"/>
      <c r="T1106" s="270"/>
      <c r="AT1106" s="271" t="s">
        <v>178</v>
      </c>
      <c r="AU1106" s="271" t="s">
        <v>80</v>
      </c>
      <c r="AV1106" s="13" t="s">
        <v>80</v>
      </c>
      <c r="AW1106" s="13" t="s">
        <v>35</v>
      </c>
      <c r="AX1106" s="13" t="s">
        <v>71</v>
      </c>
      <c r="AY1106" s="271" t="s">
        <v>158</v>
      </c>
    </row>
    <row r="1107" spans="2:51" s="13" customFormat="1" ht="13.5">
      <c r="B1107" s="261"/>
      <c r="C1107" s="262"/>
      <c r="D1107" s="248" t="s">
        <v>178</v>
      </c>
      <c r="E1107" s="263" t="s">
        <v>21</v>
      </c>
      <c r="F1107" s="264" t="s">
        <v>265</v>
      </c>
      <c r="G1107" s="262"/>
      <c r="H1107" s="265">
        <v>-10.71</v>
      </c>
      <c r="I1107" s="266"/>
      <c r="J1107" s="262"/>
      <c r="K1107" s="262"/>
      <c r="L1107" s="267"/>
      <c r="M1107" s="268"/>
      <c r="N1107" s="269"/>
      <c r="O1107" s="269"/>
      <c r="P1107" s="269"/>
      <c r="Q1107" s="269"/>
      <c r="R1107" s="269"/>
      <c r="S1107" s="269"/>
      <c r="T1107" s="270"/>
      <c r="AT1107" s="271" t="s">
        <v>178</v>
      </c>
      <c r="AU1107" s="271" t="s">
        <v>80</v>
      </c>
      <c r="AV1107" s="13" t="s">
        <v>80</v>
      </c>
      <c r="AW1107" s="13" t="s">
        <v>35</v>
      </c>
      <c r="AX1107" s="13" t="s">
        <v>71</v>
      </c>
      <c r="AY1107" s="271" t="s">
        <v>158</v>
      </c>
    </row>
    <row r="1108" spans="2:51" s="13" customFormat="1" ht="13.5">
      <c r="B1108" s="261"/>
      <c r="C1108" s="262"/>
      <c r="D1108" s="248" t="s">
        <v>178</v>
      </c>
      <c r="E1108" s="263" t="s">
        <v>21</v>
      </c>
      <c r="F1108" s="264" t="s">
        <v>231</v>
      </c>
      <c r="G1108" s="262"/>
      <c r="H1108" s="265">
        <v>-1.8</v>
      </c>
      <c r="I1108" s="266"/>
      <c r="J1108" s="262"/>
      <c r="K1108" s="262"/>
      <c r="L1108" s="267"/>
      <c r="M1108" s="268"/>
      <c r="N1108" s="269"/>
      <c r="O1108" s="269"/>
      <c r="P1108" s="269"/>
      <c r="Q1108" s="269"/>
      <c r="R1108" s="269"/>
      <c r="S1108" s="269"/>
      <c r="T1108" s="270"/>
      <c r="AT1108" s="271" t="s">
        <v>178</v>
      </c>
      <c r="AU1108" s="271" t="s">
        <v>80</v>
      </c>
      <c r="AV1108" s="13" t="s">
        <v>80</v>
      </c>
      <c r="AW1108" s="13" t="s">
        <v>35</v>
      </c>
      <c r="AX1108" s="13" t="s">
        <v>71</v>
      </c>
      <c r="AY1108" s="271" t="s">
        <v>158</v>
      </c>
    </row>
    <row r="1109" spans="2:51" s="12" customFormat="1" ht="13.5">
      <c r="B1109" s="251"/>
      <c r="C1109" s="252"/>
      <c r="D1109" s="248" t="s">
        <v>178</v>
      </c>
      <c r="E1109" s="253" t="s">
        <v>21</v>
      </c>
      <c r="F1109" s="254" t="s">
        <v>266</v>
      </c>
      <c r="G1109" s="252"/>
      <c r="H1109" s="253" t="s">
        <v>21</v>
      </c>
      <c r="I1109" s="255"/>
      <c r="J1109" s="252"/>
      <c r="K1109" s="252"/>
      <c r="L1109" s="256"/>
      <c r="M1109" s="257"/>
      <c r="N1109" s="258"/>
      <c r="O1109" s="258"/>
      <c r="P1109" s="258"/>
      <c r="Q1109" s="258"/>
      <c r="R1109" s="258"/>
      <c r="S1109" s="258"/>
      <c r="T1109" s="259"/>
      <c r="AT1109" s="260" t="s">
        <v>178</v>
      </c>
      <c r="AU1109" s="260" t="s">
        <v>80</v>
      </c>
      <c r="AV1109" s="12" t="s">
        <v>78</v>
      </c>
      <c r="AW1109" s="12" t="s">
        <v>35</v>
      </c>
      <c r="AX1109" s="12" t="s">
        <v>71</v>
      </c>
      <c r="AY1109" s="260" t="s">
        <v>158</v>
      </c>
    </row>
    <row r="1110" spans="2:51" s="13" customFormat="1" ht="13.5">
      <c r="B1110" s="261"/>
      <c r="C1110" s="262"/>
      <c r="D1110" s="248" t="s">
        <v>178</v>
      </c>
      <c r="E1110" s="263" t="s">
        <v>21</v>
      </c>
      <c r="F1110" s="264" t="s">
        <v>267</v>
      </c>
      <c r="G1110" s="262"/>
      <c r="H1110" s="265">
        <v>52.115</v>
      </c>
      <c r="I1110" s="266"/>
      <c r="J1110" s="262"/>
      <c r="K1110" s="262"/>
      <c r="L1110" s="267"/>
      <c r="M1110" s="268"/>
      <c r="N1110" s="269"/>
      <c r="O1110" s="269"/>
      <c r="P1110" s="269"/>
      <c r="Q1110" s="269"/>
      <c r="R1110" s="269"/>
      <c r="S1110" s="269"/>
      <c r="T1110" s="270"/>
      <c r="AT1110" s="271" t="s">
        <v>178</v>
      </c>
      <c r="AU1110" s="271" t="s">
        <v>80</v>
      </c>
      <c r="AV1110" s="13" t="s">
        <v>80</v>
      </c>
      <c r="AW1110" s="13" t="s">
        <v>35</v>
      </c>
      <c r="AX1110" s="13" t="s">
        <v>71</v>
      </c>
      <c r="AY1110" s="271" t="s">
        <v>158</v>
      </c>
    </row>
    <row r="1111" spans="2:51" s="13" customFormat="1" ht="13.5">
      <c r="B1111" s="261"/>
      <c r="C1111" s="262"/>
      <c r="D1111" s="248" t="s">
        <v>178</v>
      </c>
      <c r="E1111" s="263" t="s">
        <v>21</v>
      </c>
      <c r="F1111" s="264" t="s">
        <v>268</v>
      </c>
      <c r="G1111" s="262"/>
      <c r="H1111" s="265">
        <v>1.688</v>
      </c>
      <c r="I1111" s="266"/>
      <c r="J1111" s="262"/>
      <c r="K1111" s="262"/>
      <c r="L1111" s="267"/>
      <c r="M1111" s="268"/>
      <c r="N1111" s="269"/>
      <c r="O1111" s="269"/>
      <c r="P1111" s="269"/>
      <c r="Q1111" s="269"/>
      <c r="R1111" s="269"/>
      <c r="S1111" s="269"/>
      <c r="T1111" s="270"/>
      <c r="AT1111" s="271" t="s">
        <v>178</v>
      </c>
      <c r="AU1111" s="271" t="s">
        <v>80</v>
      </c>
      <c r="AV1111" s="13" t="s">
        <v>80</v>
      </c>
      <c r="AW1111" s="13" t="s">
        <v>35</v>
      </c>
      <c r="AX1111" s="13" t="s">
        <v>71</v>
      </c>
      <c r="AY1111" s="271" t="s">
        <v>158</v>
      </c>
    </row>
    <row r="1112" spans="2:51" s="13" customFormat="1" ht="13.5">
      <c r="B1112" s="261"/>
      <c r="C1112" s="262"/>
      <c r="D1112" s="248" t="s">
        <v>178</v>
      </c>
      <c r="E1112" s="263" t="s">
        <v>21</v>
      </c>
      <c r="F1112" s="264" t="s">
        <v>269</v>
      </c>
      <c r="G1112" s="262"/>
      <c r="H1112" s="265">
        <v>-5.355</v>
      </c>
      <c r="I1112" s="266"/>
      <c r="J1112" s="262"/>
      <c r="K1112" s="262"/>
      <c r="L1112" s="267"/>
      <c r="M1112" s="268"/>
      <c r="N1112" s="269"/>
      <c r="O1112" s="269"/>
      <c r="P1112" s="269"/>
      <c r="Q1112" s="269"/>
      <c r="R1112" s="269"/>
      <c r="S1112" s="269"/>
      <c r="T1112" s="270"/>
      <c r="AT1112" s="271" t="s">
        <v>178</v>
      </c>
      <c r="AU1112" s="271" t="s">
        <v>80</v>
      </c>
      <c r="AV1112" s="13" t="s">
        <v>80</v>
      </c>
      <c r="AW1112" s="13" t="s">
        <v>35</v>
      </c>
      <c r="AX1112" s="13" t="s">
        <v>71</v>
      </c>
      <c r="AY1112" s="271" t="s">
        <v>158</v>
      </c>
    </row>
    <row r="1113" spans="2:51" s="13" customFormat="1" ht="13.5">
      <c r="B1113" s="261"/>
      <c r="C1113" s="262"/>
      <c r="D1113" s="248" t="s">
        <v>178</v>
      </c>
      <c r="E1113" s="263" t="s">
        <v>21</v>
      </c>
      <c r="F1113" s="264" t="s">
        <v>231</v>
      </c>
      <c r="G1113" s="262"/>
      <c r="H1113" s="265">
        <v>-1.8</v>
      </c>
      <c r="I1113" s="266"/>
      <c r="J1113" s="262"/>
      <c r="K1113" s="262"/>
      <c r="L1113" s="267"/>
      <c r="M1113" s="268"/>
      <c r="N1113" s="269"/>
      <c r="O1113" s="269"/>
      <c r="P1113" s="269"/>
      <c r="Q1113" s="269"/>
      <c r="R1113" s="269"/>
      <c r="S1113" s="269"/>
      <c r="T1113" s="270"/>
      <c r="AT1113" s="271" t="s">
        <v>178</v>
      </c>
      <c r="AU1113" s="271" t="s">
        <v>80</v>
      </c>
      <c r="AV1113" s="13" t="s">
        <v>80</v>
      </c>
      <c r="AW1113" s="13" t="s">
        <v>35</v>
      </c>
      <c r="AX1113" s="13" t="s">
        <v>71</v>
      </c>
      <c r="AY1113" s="271" t="s">
        <v>158</v>
      </c>
    </row>
    <row r="1114" spans="2:51" s="12" customFormat="1" ht="13.5">
      <c r="B1114" s="251"/>
      <c r="C1114" s="252"/>
      <c r="D1114" s="248" t="s">
        <v>178</v>
      </c>
      <c r="E1114" s="253" t="s">
        <v>21</v>
      </c>
      <c r="F1114" s="254" t="s">
        <v>228</v>
      </c>
      <c r="G1114" s="252"/>
      <c r="H1114" s="253" t="s">
        <v>21</v>
      </c>
      <c r="I1114" s="255"/>
      <c r="J1114" s="252"/>
      <c r="K1114" s="252"/>
      <c r="L1114" s="256"/>
      <c r="M1114" s="257"/>
      <c r="N1114" s="258"/>
      <c r="O1114" s="258"/>
      <c r="P1114" s="258"/>
      <c r="Q1114" s="258"/>
      <c r="R1114" s="258"/>
      <c r="S1114" s="258"/>
      <c r="T1114" s="259"/>
      <c r="AT1114" s="260" t="s">
        <v>178</v>
      </c>
      <c r="AU1114" s="260" t="s">
        <v>80</v>
      </c>
      <c r="AV1114" s="12" t="s">
        <v>78</v>
      </c>
      <c r="AW1114" s="12" t="s">
        <v>35</v>
      </c>
      <c r="AX1114" s="12" t="s">
        <v>71</v>
      </c>
      <c r="AY1114" s="260" t="s">
        <v>158</v>
      </c>
    </row>
    <row r="1115" spans="2:51" s="13" customFormat="1" ht="13.5">
      <c r="B1115" s="261"/>
      <c r="C1115" s="262"/>
      <c r="D1115" s="248" t="s">
        <v>178</v>
      </c>
      <c r="E1115" s="263" t="s">
        <v>21</v>
      </c>
      <c r="F1115" s="264" t="s">
        <v>267</v>
      </c>
      <c r="G1115" s="262"/>
      <c r="H1115" s="265">
        <v>52.115</v>
      </c>
      <c r="I1115" s="266"/>
      <c r="J1115" s="262"/>
      <c r="K1115" s="262"/>
      <c r="L1115" s="267"/>
      <c r="M1115" s="268"/>
      <c r="N1115" s="269"/>
      <c r="O1115" s="269"/>
      <c r="P1115" s="269"/>
      <c r="Q1115" s="269"/>
      <c r="R1115" s="269"/>
      <c r="S1115" s="269"/>
      <c r="T1115" s="270"/>
      <c r="AT1115" s="271" t="s">
        <v>178</v>
      </c>
      <c r="AU1115" s="271" t="s">
        <v>80</v>
      </c>
      <c r="AV1115" s="13" t="s">
        <v>80</v>
      </c>
      <c r="AW1115" s="13" t="s">
        <v>35</v>
      </c>
      <c r="AX1115" s="13" t="s">
        <v>71</v>
      </c>
      <c r="AY1115" s="271" t="s">
        <v>158</v>
      </c>
    </row>
    <row r="1116" spans="2:51" s="13" customFormat="1" ht="13.5">
      <c r="B1116" s="261"/>
      <c r="C1116" s="262"/>
      <c r="D1116" s="248" t="s">
        <v>178</v>
      </c>
      <c r="E1116" s="263" t="s">
        <v>21</v>
      </c>
      <c r="F1116" s="264" t="s">
        <v>268</v>
      </c>
      <c r="G1116" s="262"/>
      <c r="H1116" s="265">
        <v>1.688</v>
      </c>
      <c r="I1116" s="266"/>
      <c r="J1116" s="262"/>
      <c r="K1116" s="262"/>
      <c r="L1116" s="267"/>
      <c r="M1116" s="268"/>
      <c r="N1116" s="269"/>
      <c r="O1116" s="269"/>
      <c r="P1116" s="269"/>
      <c r="Q1116" s="269"/>
      <c r="R1116" s="269"/>
      <c r="S1116" s="269"/>
      <c r="T1116" s="270"/>
      <c r="AT1116" s="271" t="s">
        <v>178</v>
      </c>
      <c r="AU1116" s="271" t="s">
        <v>80</v>
      </c>
      <c r="AV1116" s="13" t="s">
        <v>80</v>
      </c>
      <c r="AW1116" s="13" t="s">
        <v>35</v>
      </c>
      <c r="AX1116" s="13" t="s">
        <v>71</v>
      </c>
      <c r="AY1116" s="271" t="s">
        <v>158</v>
      </c>
    </row>
    <row r="1117" spans="2:51" s="13" customFormat="1" ht="13.5">
      <c r="B1117" s="261"/>
      <c r="C1117" s="262"/>
      <c r="D1117" s="248" t="s">
        <v>178</v>
      </c>
      <c r="E1117" s="263" t="s">
        <v>21</v>
      </c>
      <c r="F1117" s="264" t="s">
        <v>269</v>
      </c>
      <c r="G1117" s="262"/>
      <c r="H1117" s="265">
        <v>-5.355</v>
      </c>
      <c r="I1117" s="266"/>
      <c r="J1117" s="262"/>
      <c r="K1117" s="262"/>
      <c r="L1117" s="267"/>
      <c r="M1117" s="268"/>
      <c r="N1117" s="269"/>
      <c r="O1117" s="269"/>
      <c r="P1117" s="269"/>
      <c r="Q1117" s="269"/>
      <c r="R1117" s="269"/>
      <c r="S1117" s="269"/>
      <c r="T1117" s="270"/>
      <c r="AT1117" s="271" t="s">
        <v>178</v>
      </c>
      <c r="AU1117" s="271" t="s">
        <v>80</v>
      </c>
      <c r="AV1117" s="13" t="s">
        <v>80</v>
      </c>
      <c r="AW1117" s="13" t="s">
        <v>35</v>
      </c>
      <c r="AX1117" s="13" t="s">
        <v>71</v>
      </c>
      <c r="AY1117" s="271" t="s">
        <v>158</v>
      </c>
    </row>
    <row r="1118" spans="2:51" s="13" customFormat="1" ht="13.5">
      <c r="B1118" s="261"/>
      <c r="C1118" s="262"/>
      <c r="D1118" s="248" t="s">
        <v>178</v>
      </c>
      <c r="E1118" s="263" t="s">
        <v>21</v>
      </c>
      <c r="F1118" s="264" t="s">
        <v>231</v>
      </c>
      <c r="G1118" s="262"/>
      <c r="H1118" s="265">
        <v>-1.8</v>
      </c>
      <c r="I1118" s="266"/>
      <c r="J1118" s="262"/>
      <c r="K1118" s="262"/>
      <c r="L1118" s="267"/>
      <c r="M1118" s="268"/>
      <c r="N1118" s="269"/>
      <c r="O1118" s="269"/>
      <c r="P1118" s="269"/>
      <c r="Q1118" s="269"/>
      <c r="R1118" s="269"/>
      <c r="S1118" s="269"/>
      <c r="T1118" s="270"/>
      <c r="AT1118" s="271" t="s">
        <v>178</v>
      </c>
      <c r="AU1118" s="271" t="s">
        <v>80</v>
      </c>
      <c r="AV1118" s="13" t="s">
        <v>80</v>
      </c>
      <c r="AW1118" s="13" t="s">
        <v>35</v>
      </c>
      <c r="AX1118" s="13" t="s">
        <v>71</v>
      </c>
      <c r="AY1118" s="271" t="s">
        <v>158</v>
      </c>
    </row>
    <row r="1119" spans="2:51" s="12" customFormat="1" ht="13.5">
      <c r="B1119" s="251"/>
      <c r="C1119" s="252"/>
      <c r="D1119" s="248" t="s">
        <v>178</v>
      </c>
      <c r="E1119" s="253" t="s">
        <v>21</v>
      </c>
      <c r="F1119" s="254" t="s">
        <v>224</v>
      </c>
      <c r="G1119" s="252"/>
      <c r="H1119" s="253" t="s">
        <v>21</v>
      </c>
      <c r="I1119" s="255"/>
      <c r="J1119" s="252"/>
      <c r="K1119" s="252"/>
      <c r="L1119" s="256"/>
      <c r="M1119" s="257"/>
      <c r="N1119" s="258"/>
      <c r="O1119" s="258"/>
      <c r="P1119" s="258"/>
      <c r="Q1119" s="258"/>
      <c r="R1119" s="258"/>
      <c r="S1119" s="258"/>
      <c r="T1119" s="259"/>
      <c r="AT1119" s="260" t="s">
        <v>178</v>
      </c>
      <c r="AU1119" s="260" t="s">
        <v>80</v>
      </c>
      <c r="AV1119" s="12" t="s">
        <v>78</v>
      </c>
      <c r="AW1119" s="12" t="s">
        <v>35</v>
      </c>
      <c r="AX1119" s="12" t="s">
        <v>71</v>
      </c>
      <c r="AY1119" s="260" t="s">
        <v>158</v>
      </c>
    </row>
    <row r="1120" spans="2:51" s="13" customFormat="1" ht="13.5">
      <c r="B1120" s="261"/>
      <c r="C1120" s="262"/>
      <c r="D1120" s="248" t="s">
        <v>178</v>
      </c>
      <c r="E1120" s="263" t="s">
        <v>21</v>
      </c>
      <c r="F1120" s="264" t="s">
        <v>267</v>
      </c>
      <c r="G1120" s="262"/>
      <c r="H1120" s="265">
        <v>52.115</v>
      </c>
      <c r="I1120" s="266"/>
      <c r="J1120" s="262"/>
      <c r="K1120" s="262"/>
      <c r="L1120" s="267"/>
      <c r="M1120" s="268"/>
      <c r="N1120" s="269"/>
      <c r="O1120" s="269"/>
      <c r="P1120" s="269"/>
      <c r="Q1120" s="269"/>
      <c r="R1120" s="269"/>
      <c r="S1120" s="269"/>
      <c r="T1120" s="270"/>
      <c r="AT1120" s="271" t="s">
        <v>178</v>
      </c>
      <c r="AU1120" s="271" t="s">
        <v>80</v>
      </c>
      <c r="AV1120" s="13" t="s">
        <v>80</v>
      </c>
      <c r="AW1120" s="13" t="s">
        <v>35</v>
      </c>
      <c r="AX1120" s="13" t="s">
        <v>71</v>
      </c>
      <c r="AY1120" s="271" t="s">
        <v>158</v>
      </c>
    </row>
    <row r="1121" spans="2:51" s="13" customFormat="1" ht="13.5">
      <c r="B1121" s="261"/>
      <c r="C1121" s="262"/>
      <c r="D1121" s="248" t="s">
        <v>178</v>
      </c>
      <c r="E1121" s="263" t="s">
        <v>21</v>
      </c>
      <c r="F1121" s="264" t="s">
        <v>268</v>
      </c>
      <c r="G1121" s="262"/>
      <c r="H1121" s="265">
        <v>1.688</v>
      </c>
      <c r="I1121" s="266"/>
      <c r="J1121" s="262"/>
      <c r="K1121" s="262"/>
      <c r="L1121" s="267"/>
      <c r="M1121" s="268"/>
      <c r="N1121" s="269"/>
      <c r="O1121" s="269"/>
      <c r="P1121" s="269"/>
      <c r="Q1121" s="269"/>
      <c r="R1121" s="269"/>
      <c r="S1121" s="269"/>
      <c r="T1121" s="270"/>
      <c r="AT1121" s="271" t="s">
        <v>178</v>
      </c>
      <c r="AU1121" s="271" t="s">
        <v>80</v>
      </c>
      <c r="AV1121" s="13" t="s">
        <v>80</v>
      </c>
      <c r="AW1121" s="13" t="s">
        <v>35</v>
      </c>
      <c r="AX1121" s="13" t="s">
        <v>71</v>
      </c>
      <c r="AY1121" s="271" t="s">
        <v>158</v>
      </c>
    </row>
    <row r="1122" spans="2:51" s="13" customFormat="1" ht="13.5">
      <c r="B1122" s="261"/>
      <c r="C1122" s="262"/>
      <c r="D1122" s="248" t="s">
        <v>178</v>
      </c>
      <c r="E1122" s="263" t="s">
        <v>21</v>
      </c>
      <c r="F1122" s="264" t="s">
        <v>269</v>
      </c>
      <c r="G1122" s="262"/>
      <c r="H1122" s="265">
        <v>-5.355</v>
      </c>
      <c r="I1122" s="266"/>
      <c r="J1122" s="262"/>
      <c r="K1122" s="262"/>
      <c r="L1122" s="267"/>
      <c r="M1122" s="268"/>
      <c r="N1122" s="269"/>
      <c r="O1122" s="269"/>
      <c r="P1122" s="269"/>
      <c r="Q1122" s="269"/>
      <c r="R1122" s="269"/>
      <c r="S1122" s="269"/>
      <c r="T1122" s="270"/>
      <c r="AT1122" s="271" t="s">
        <v>178</v>
      </c>
      <c r="AU1122" s="271" t="s">
        <v>80</v>
      </c>
      <c r="AV1122" s="13" t="s">
        <v>80</v>
      </c>
      <c r="AW1122" s="13" t="s">
        <v>35</v>
      </c>
      <c r="AX1122" s="13" t="s">
        <v>71</v>
      </c>
      <c r="AY1122" s="271" t="s">
        <v>158</v>
      </c>
    </row>
    <row r="1123" spans="2:51" s="13" customFormat="1" ht="13.5">
      <c r="B1123" s="261"/>
      <c r="C1123" s="262"/>
      <c r="D1123" s="248" t="s">
        <v>178</v>
      </c>
      <c r="E1123" s="263" t="s">
        <v>21</v>
      </c>
      <c r="F1123" s="264" t="s">
        <v>231</v>
      </c>
      <c r="G1123" s="262"/>
      <c r="H1123" s="265">
        <v>-1.8</v>
      </c>
      <c r="I1123" s="266"/>
      <c r="J1123" s="262"/>
      <c r="K1123" s="262"/>
      <c r="L1123" s="267"/>
      <c r="M1123" s="268"/>
      <c r="N1123" s="269"/>
      <c r="O1123" s="269"/>
      <c r="P1123" s="269"/>
      <c r="Q1123" s="269"/>
      <c r="R1123" s="269"/>
      <c r="S1123" s="269"/>
      <c r="T1123" s="270"/>
      <c r="AT1123" s="271" t="s">
        <v>178</v>
      </c>
      <c r="AU1123" s="271" t="s">
        <v>80</v>
      </c>
      <c r="AV1123" s="13" t="s">
        <v>80</v>
      </c>
      <c r="AW1123" s="13" t="s">
        <v>35</v>
      </c>
      <c r="AX1123" s="13" t="s">
        <v>71</v>
      </c>
      <c r="AY1123" s="271" t="s">
        <v>158</v>
      </c>
    </row>
    <row r="1124" spans="2:51" s="12" customFormat="1" ht="13.5">
      <c r="B1124" s="251"/>
      <c r="C1124" s="252"/>
      <c r="D1124" s="248" t="s">
        <v>178</v>
      </c>
      <c r="E1124" s="253" t="s">
        <v>21</v>
      </c>
      <c r="F1124" s="254" t="s">
        <v>270</v>
      </c>
      <c r="G1124" s="252"/>
      <c r="H1124" s="253" t="s">
        <v>21</v>
      </c>
      <c r="I1124" s="255"/>
      <c r="J1124" s="252"/>
      <c r="K1124" s="252"/>
      <c r="L1124" s="256"/>
      <c r="M1124" s="257"/>
      <c r="N1124" s="258"/>
      <c r="O1124" s="258"/>
      <c r="P1124" s="258"/>
      <c r="Q1124" s="258"/>
      <c r="R1124" s="258"/>
      <c r="S1124" s="258"/>
      <c r="T1124" s="259"/>
      <c r="AT1124" s="260" t="s">
        <v>178</v>
      </c>
      <c r="AU1124" s="260" t="s">
        <v>80</v>
      </c>
      <c r="AV1124" s="12" t="s">
        <v>78</v>
      </c>
      <c r="AW1124" s="12" t="s">
        <v>35</v>
      </c>
      <c r="AX1124" s="12" t="s">
        <v>71</v>
      </c>
      <c r="AY1124" s="260" t="s">
        <v>158</v>
      </c>
    </row>
    <row r="1125" spans="2:51" s="13" customFormat="1" ht="13.5">
      <c r="B1125" s="261"/>
      <c r="C1125" s="262"/>
      <c r="D1125" s="248" t="s">
        <v>178</v>
      </c>
      <c r="E1125" s="263" t="s">
        <v>21</v>
      </c>
      <c r="F1125" s="264" t="s">
        <v>267</v>
      </c>
      <c r="G1125" s="262"/>
      <c r="H1125" s="265">
        <v>52.115</v>
      </c>
      <c r="I1125" s="266"/>
      <c r="J1125" s="262"/>
      <c r="K1125" s="262"/>
      <c r="L1125" s="267"/>
      <c r="M1125" s="268"/>
      <c r="N1125" s="269"/>
      <c r="O1125" s="269"/>
      <c r="P1125" s="269"/>
      <c r="Q1125" s="269"/>
      <c r="R1125" s="269"/>
      <c r="S1125" s="269"/>
      <c r="T1125" s="270"/>
      <c r="AT1125" s="271" t="s">
        <v>178</v>
      </c>
      <c r="AU1125" s="271" t="s">
        <v>80</v>
      </c>
      <c r="AV1125" s="13" t="s">
        <v>80</v>
      </c>
      <c r="AW1125" s="13" t="s">
        <v>35</v>
      </c>
      <c r="AX1125" s="13" t="s">
        <v>71</v>
      </c>
      <c r="AY1125" s="271" t="s">
        <v>158</v>
      </c>
    </row>
    <row r="1126" spans="2:51" s="13" customFormat="1" ht="13.5">
      <c r="B1126" s="261"/>
      <c r="C1126" s="262"/>
      <c r="D1126" s="248" t="s">
        <v>178</v>
      </c>
      <c r="E1126" s="263" t="s">
        <v>21</v>
      </c>
      <c r="F1126" s="264" t="s">
        <v>268</v>
      </c>
      <c r="G1126" s="262"/>
      <c r="H1126" s="265">
        <v>1.688</v>
      </c>
      <c r="I1126" s="266"/>
      <c r="J1126" s="262"/>
      <c r="K1126" s="262"/>
      <c r="L1126" s="267"/>
      <c r="M1126" s="268"/>
      <c r="N1126" s="269"/>
      <c r="O1126" s="269"/>
      <c r="P1126" s="269"/>
      <c r="Q1126" s="269"/>
      <c r="R1126" s="269"/>
      <c r="S1126" s="269"/>
      <c r="T1126" s="270"/>
      <c r="AT1126" s="271" t="s">
        <v>178</v>
      </c>
      <c r="AU1126" s="271" t="s">
        <v>80</v>
      </c>
      <c r="AV1126" s="13" t="s">
        <v>80</v>
      </c>
      <c r="AW1126" s="13" t="s">
        <v>35</v>
      </c>
      <c r="AX1126" s="13" t="s">
        <v>71</v>
      </c>
      <c r="AY1126" s="271" t="s">
        <v>158</v>
      </c>
    </row>
    <row r="1127" spans="2:51" s="13" customFormat="1" ht="13.5">
      <c r="B1127" s="261"/>
      <c r="C1127" s="262"/>
      <c r="D1127" s="248" t="s">
        <v>178</v>
      </c>
      <c r="E1127" s="263" t="s">
        <v>21</v>
      </c>
      <c r="F1127" s="264" t="s">
        <v>269</v>
      </c>
      <c r="G1127" s="262"/>
      <c r="H1127" s="265">
        <v>-5.355</v>
      </c>
      <c r="I1127" s="266"/>
      <c r="J1127" s="262"/>
      <c r="K1127" s="262"/>
      <c r="L1127" s="267"/>
      <c r="M1127" s="268"/>
      <c r="N1127" s="269"/>
      <c r="O1127" s="269"/>
      <c r="P1127" s="269"/>
      <c r="Q1127" s="269"/>
      <c r="R1127" s="269"/>
      <c r="S1127" s="269"/>
      <c r="T1127" s="270"/>
      <c r="AT1127" s="271" t="s">
        <v>178</v>
      </c>
      <c r="AU1127" s="271" t="s">
        <v>80</v>
      </c>
      <c r="AV1127" s="13" t="s">
        <v>80</v>
      </c>
      <c r="AW1127" s="13" t="s">
        <v>35</v>
      </c>
      <c r="AX1127" s="13" t="s">
        <v>71</v>
      </c>
      <c r="AY1127" s="271" t="s">
        <v>158</v>
      </c>
    </row>
    <row r="1128" spans="2:51" s="13" customFormat="1" ht="13.5">
      <c r="B1128" s="261"/>
      <c r="C1128" s="262"/>
      <c r="D1128" s="248" t="s">
        <v>178</v>
      </c>
      <c r="E1128" s="263" t="s">
        <v>21</v>
      </c>
      <c r="F1128" s="264" t="s">
        <v>231</v>
      </c>
      <c r="G1128" s="262"/>
      <c r="H1128" s="265">
        <v>-1.8</v>
      </c>
      <c r="I1128" s="266"/>
      <c r="J1128" s="262"/>
      <c r="K1128" s="262"/>
      <c r="L1128" s="267"/>
      <c r="M1128" s="268"/>
      <c r="N1128" s="269"/>
      <c r="O1128" s="269"/>
      <c r="P1128" s="269"/>
      <c r="Q1128" s="269"/>
      <c r="R1128" s="269"/>
      <c r="S1128" s="269"/>
      <c r="T1128" s="270"/>
      <c r="AT1128" s="271" t="s">
        <v>178</v>
      </c>
      <c r="AU1128" s="271" t="s">
        <v>80</v>
      </c>
      <c r="AV1128" s="13" t="s">
        <v>80</v>
      </c>
      <c r="AW1128" s="13" t="s">
        <v>35</v>
      </c>
      <c r="AX1128" s="13" t="s">
        <v>71</v>
      </c>
      <c r="AY1128" s="271" t="s">
        <v>158</v>
      </c>
    </row>
    <row r="1129" spans="2:51" s="12" customFormat="1" ht="13.5">
      <c r="B1129" s="251"/>
      <c r="C1129" s="252"/>
      <c r="D1129" s="248" t="s">
        <v>178</v>
      </c>
      <c r="E1129" s="253" t="s">
        <v>21</v>
      </c>
      <c r="F1129" s="254" t="s">
        <v>271</v>
      </c>
      <c r="G1129" s="252"/>
      <c r="H1129" s="253" t="s">
        <v>21</v>
      </c>
      <c r="I1129" s="255"/>
      <c r="J1129" s="252"/>
      <c r="K1129" s="252"/>
      <c r="L1129" s="256"/>
      <c r="M1129" s="257"/>
      <c r="N1129" s="258"/>
      <c r="O1129" s="258"/>
      <c r="P1129" s="258"/>
      <c r="Q1129" s="258"/>
      <c r="R1129" s="258"/>
      <c r="S1129" s="258"/>
      <c r="T1129" s="259"/>
      <c r="AT1129" s="260" t="s">
        <v>178</v>
      </c>
      <c r="AU1129" s="260" t="s">
        <v>80</v>
      </c>
      <c r="AV1129" s="12" t="s">
        <v>78</v>
      </c>
      <c r="AW1129" s="12" t="s">
        <v>35</v>
      </c>
      <c r="AX1129" s="12" t="s">
        <v>71</v>
      </c>
      <c r="AY1129" s="260" t="s">
        <v>158</v>
      </c>
    </row>
    <row r="1130" spans="2:51" s="13" customFormat="1" ht="13.5">
      <c r="B1130" s="261"/>
      <c r="C1130" s="262"/>
      <c r="D1130" s="248" t="s">
        <v>178</v>
      </c>
      <c r="E1130" s="263" t="s">
        <v>21</v>
      </c>
      <c r="F1130" s="264" t="s">
        <v>267</v>
      </c>
      <c r="G1130" s="262"/>
      <c r="H1130" s="265">
        <v>52.115</v>
      </c>
      <c r="I1130" s="266"/>
      <c r="J1130" s="262"/>
      <c r="K1130" s="262"/>
      <c r="L1130" s="267"/>
      <c r="M1130" s="268"/>
      <c r="N1130" s="269"/>
      <c r="O1130" s="269"/>
      <c r="P1130" s="269"/>
      <c r="Q1130" s="269"/>
      <c r="R1130" s="269"/>
      <c r="S1130" s="269"/>
      <c r="T1130" s="270"/>
      <c r="AT1130" s="271" t="s">
        <v>178</v>
      </c>
      <c r="AU1130" s="271" t="s">
        <v>80</v>
      </c>
      <c r="AV1130" s="13" t="s">
        <v>80</v>
      </c>
      <c r="AW1130" s="13" t="s">
        <v>35</v>
      </c>
      <c r="AX1130" s="13" t="s">
        <v>71</v>
      </c>
      <c r="AY1130" s="271" t="s">
        <v>158</v>
      </c>
    </row>
    <row r="1131" spans="2:51" s="13" customFormat="1" ht="13.5">
      <c r="B1131" s="261"/>
      <c r="C1131" s="262"/>
      <c r="D1131" s="248" t="s">
        <v>178</v>
      </c>
      <c r="E1131" s="263" t="s">
        <v>21</v>
      </c>
      <c r="F1131" s="264" t="s">
        <v>268</v>
      </c>
      <c r="G1131" s="262"/>
      <c r="H1131" s="265">
        <v>1.688</v>
      </c>
      <c r="I1131" s="266"/>
      <c r="J1131" s="262"/>
      <c r="K1131" s="262"/>
      <c r="L1131" s="267"/>
      <c r="M1131" s="268"/>
      <c r="N1131" s="269"/>
      <c r="O1131" s="269"/>
      <c r="P1131" s="269"/>
      <c r="Q1131" s="269"/>
      <c r="R1131" s="269"/>
      <c r="S1131" s="269"/>
      <c r="T1131" s="270"/>
      <c r="AT1131" s="271" t="s">
        <v>178</v>
      </c>
      <c r="AU1131" s="271" t="s">
        <v>80</v>
      </c>
      <c r="AV1131" s="13" t="s">
        <v>80</v>
      </c>
      <c r="AW1131" s="13" t="s">
        <v>35</v>
      </c>
      <c r="AX1131" s="13" t="s">
        <v>71</v>
      </c>
      <c r="AY1131" s="271" t="s">
        <v>158</v>
      </c>
    </row>
    <row r="1132" spans="2:51" s="13" customFormat="1" ht="13.5">
      <c r="B1132" s="261"/>
      <c r="C1132" s="262"/>
      <c r="D1132" s="248" t="s">
        <v>178</v>
      </c>
      <c r="E1132" s="263" t="s">
        <v>21</v>
      </c>
      <c r="F1132" s="264" t="s">
        <v>269</v>
      </c>
      <c r="G1132" s="262"/>
      <c r="H1132" s="265">
        <v>-5.355</v>
      </c>
      <c r="I1132" s="266"/>
      <c r="J1132" s="262"/>
      <c r="K1132" s="262"/>
      <c r="L1132" s="267"/>
      <c r="M1132" s="268"/>
      <c r="N1132" s="269"/>
      <c r="O1132" s="269"/>
      <c r="P1132" s="269"/>
      <c r="Q1132" s="269"/>
      <c r="R1132" s="269"/>
      <c r="S1132" s="269"/>
      <c r="T1132" s="270"/>
      <c r="AT1132" s="271" t="s">
        <v>178</v>
      </c>
      <c r="AU1132" s="271" t="s">
        <v>80</v>
      </c>
      <c r="AV1132" s="13" t="s">
        <v>80</v>
      </c>
      <c r="AW1132" s="13" t="s">
        <v>35</v>
      </c>
      <c r="AX1132" s="13" t="s">
        <v>71</v>
      </c>
      <c r="AY1132" s="271" t="s">
        <v>158</v>
      </c>
    </row>
    <row r="1133" spans="2:51" s="13" customFormat="1" ht="13.5">
      <c r="B1133" s="261"/>
      <c r="C1133" s="262"/>
      <c r="D1133" s="248" t="s">
        <v>178</v>
      </c>
      <c r="E1133" s="263" t="s">
        <v>21</v>
      </c>
      <c r="F1133" s="264" t="s">
        <v>231</v>
      </c>
      <c r="G1133" s="262"/>
      <c r="H1133" s="265">
        <v>-1.8</v>
      </c>
      <c r="I1133" s="266"/>
      <c r="J1133" s="262"/>
      <c r="K1133" s="262"/>
      <c r="L1133" s="267"/>
      <c r="M1133" s="268"/>
      <c r="N1133" s="269"/>
      <c r="O1133" s="269"/>
      <c r="P1133" s="269"/>
      <c r="Q1133" s="269"/>
      <c r="R1133" s="269"/>
      <c r="S1133" s="269"/>
      <c r="T1133" s="270"/>
      <c r="AT1133" s="271" t="s">
        <v>178</v>
      </c>
      <c r="AU1133" s="271" t="s">
        <v>80</v>
      </c>
      <c r="AV1133" s="13" t="s">
        <v>80</v>
      </c>
      <c r="AW1133" s="13" t="s">
        <v>35</v>
      </c>
      <c r="AX1133" s="13" t="s">
        <v>71</v>
      </c>
      <c r="AY1133" s="271" t="s">
        <v>158</v>
      </c>
    </row>
    <row r="1134" spans="2:51" s="13" customFormat="1" ht="13.5">
      <c r="B1134" s="261"/>
      <c r="C1134" s="262"/>
      <c r="D1134" s="248" t="s">
        <v>178</v>
      </c>
      <c r="E1134" s="263" t="s">
        <v>21</v>
      </c>
      <c r="F1134" s="264" t="s">
        <v>237</v>
      </c>
      <c r="G1134" s="262"/>
      <c r="H1134" s="265">
        <v>-1.6</v>
      </c>
      <c r="I1134" s="266"/>
      <c r="J1134" s="262"/>
      <c r="K1134" s="262"/>
      <c r="L1134" s="267"/>
      <c r="M1134" s="268"/>
      <c r="N1134" s="269"/>
      <c r="O1134" s="269"/>
      <c r="P1134" s="269"/>
      <c r="Q1134" s="269"/>
      <c r="R1134" s="269"/>
      <c r="S1134" s="269"/>
      <c r="T1134" s="270"/>
      <c r="AT1134" s="271" t="s">
        <v>178</v>
      </c>
      <c r="AU1134" s="271" t="s">
        <v>80</v>
      </c>
      <c r="AV1134" s="13" t="s">
        <v>80</v>
      </c>
      <c r="AW1134" s="13" t="s">
        <v>35</v>
      </c>
      <c r="AX1134" s="13" t="s">
        <v>71</v>
      </c>
      <c r="AY1134" s="271" t="s">
        <v>158</v>
      </c>
    </row>
    <row r="1135" spans="2:51" s="12" customFormat="1" ht="13.5">
      <c r="B1135" s="251"/>
      <c r="C1135" s="252"/>
      <c r="D1135" s="248" t="s">
        <v>178</v>
      </c>
      <c r="E1135" s="253" t="s">
        <v>21</v>
      </c>
      <c r="F1135" s="254" t="s">
        <v>272</v>
      </c>
      <c r="G1135" s="252"/>
      <c r="H1135" s="253" t="s">
        <v>21</v>
      </c>
      <c r="I1135" s="255"/>
      <c r="J1135" s="252"/>
      <c r="K1135" s="252"/>
      <c r="L1135" s="256"/>
      <c r="M1135" s="257"/>
      <c r="N1135" s="258"/>
      <c r="O1135" s="258"/>
      <c r="P1135" s="258"/>
      <c r="Q1135" s="258"/>
      <c r="R1135" s="258"/>
      <c r="S1135" s="258"/>
      <c r="T1135" s="259"/>
      <c r="AT1135" s="260" t="s">
        <v>178</v>
      </c>
      <c r="AU1135" s="260" t="s">
        <v>80</v>
      </c>
      <c r="AV1135" s="12" t="s">
        <v>78</v>
      </c>
      <c r="AW1135" s="12" t="s">
        <v>35</v>
      </c>
      <c r="AX1135" s="12" t="s">
        <v>71</v>
      </c>
      <c r="AY1135" s="260" t="s">
        <v>158</v>
      </c>
    </row>
    <row r="1136" spans="2:51" s="13" customFormat="1" ht="13.5">
      <c r="B1136" s="261"/>
      <c r="C1136" s="262"/>
      <c r="D1136" s="248" t="s">
        <v>178</v>
      </c>
      <c r="E1136" s="263" t="s">
        <v>21</v>
      </c>
      <c r="F1136" s="264" t="s">
        <v>267</v>
      </c>
      <c r="G1136" s="262"/>
      <c r="H1136" s="265">
        <v>52.115</v>
      </c>
      <c r="I1136" s="266"/>
      <c r="J1136" s="262"/>
      <c r="K1136" s="262"/>
      <c r="L1136" s="267"/>
      <c r="M1136" s="268"/>
      <c r="N1136" s="269"/>
      <c r="O1136" s="269"/>
      <c r="P1136" s="269"/>
      <c r="Q1136" s="269"/>
      <c r="R1136" s="269"/>
      <c r="S1136" s="269"/>
      <c r="T1136" s="270"/>
      <c r="AT1136" s="271" t="s">
        <v>178</v>
      </c>
      <c r="AU1136" s="271" t="s">
        <v>80</v>
      </c>
      <c r="AV1136" s="13" t="s">
        <v>80</v>
      </c>
      <c r="AW1136" s="13" t="s">
        <v>35</v>
      </c>
      <c r="AX1136" s="13" t="s">
        <v>71</v>
      </c>
      <c r="AY1136" s="271" t="s">
        <v>158</v>
      </c>
    </row>
    <row r="1137" spans="2:51" s="13" customFormat="1" ht="13.5">
      <c r="B1137" s="261"/>
      <c r="C1137" s="262"/>
      <c r="D1137" s="248" t="s">
        <v>178</v>
      </c>
      <c r="E1137" s="263" t="s">
        <v>21</v>
      </c>
      <c r="F1137" s="264" t="s">
        <v>268</v>
      </c>
      <c r="G1137" s="262"/>
      <c r="H1137" s="265">
        <v>1.688</v>
      </c>
      <c r="I1137" s="266"/>
      <c r="J1137" s="262"/>
      <c r="K1137" s="262"/>
      <c r="L1137" s="267"/>
      <c r="M1137" s="268"/>
      <c r="N1137" s="269"/>
      <c r="O1137" s="269"/>
      <c r="P1137" s="269"/>
      <c r="Q1137" s="269"/>
      <c r="R1137" s="269"/>
      <c r="S1137" s="269"/>
      <c r="T1137" s="270"/>
      <c r="AT1137" s="271" t="s">
        <v>178</v>
      </c>
      <c r="AU1137" s="271" t="s">
        <v>80</v>
      </c>
      <c r="AV1137" s="13" t="s">
        <v>80</v>
      </c>
      <c r="AW1137" s="13" t="s">
        <v>35</v>
      </c>
      <c r="AX1137" s="13" t="s">
        <v>71</v>
      </c>
      <c r="AY1137" s="271" t="s">
        <v>158</v>
      </c>
    </row>
    <row r="1138" spans="2:51" s="13" customFormat="1" ht="13.5">
      <c r="B1138" s="261"/>
      <c r="C1138" s="262"/>
      <c r="D1138" s="248" t="s">
        <v>178</v>
      </c>
      <c r="E1138" s="263" t="s">
        <v>21</v>
      </c>
      <c r="F1138" s="264" t="s">
        <v>269</v>
      </c>
      <c r="G1138" s="262"/>
      <c r="H1138" s="265">
        <v>-5.355</v>
      </c>
      <c r="I1138" s="266"/>
      <c r="J1138" s="262"/>
      <c r="K1138" s="262"/>
      <c r="L1138" s="267"/>
      <c r="M1138" s="268"/>
      <c r="N1138" s="269"/>
      <c r="O1138" s="269"/>
      <c r="P1138" s="269"/>
      <c r="Q1138" s="269"/>
      <c r="R1138" s="269"/>
      <c r="S1138" s="269"/>
      <c r="T1138" s="270"/>
      <c r="AT1138" s="271" t="s">
        <v>178</v>
      </c>
      <c r="AU1138" s="271" t="s">
        <v>80</v>
      </c>
      <c r="AV1138" s="13" t="s">
        <v>80</v>
      </c>
      <c r="AW1138" s="13" t="s">
        <v>35</v>
      </c>
      <c r="AX1138" s="13" t="s">
        <v>71</v>
      </c>
      <c r="AY1138" s="271" t="s">
        <v>158</v>
      </c>
    </row>
    <row r="1139" spans="2:51" s="13" customFormat="1" ht="13.5">
      <c r="B1139" s="261"/>
      <c r="C1139" s="262"/>
      <c r="D1139" s="248" t="s">
        <v>178</v>
      </c>
      <c r="E1139" s="263" t="s">
        <v>21</v>
      </c>
      <c r="F1139" s="264" t="s">
        <v>231</v>
      </c>
      <c r="G1139" s="262"/>
      <c r="H1139" s="265">
        <v>-1.8</v>
      </c>
      <c r="I1139" s="266"/>
      <c r="J1139" s="262"/>
      <c r="K1139" s="262"/>
      <c r="L1139" s="267"/>
      <c r="M1139" s="268"/>
      <c r="N1139" s="269"/>
      <c r="O1139" s="269"/>
      <c r="P1139" s="269"/>
      <c r="Q1139" s="269"/>
      <c r="R1139" s="269"/>
      <c r="S1139" s="269"/>
      <c r="T1139" s="270"/>
      <c r="AT1139" s="271" t="s">
        <v>178</v>
      </c>
      <c r="AU1139" s="271" t="s">
        <v>80</v>
      </c>
      <c r="AV1139" s="13" t="s">
        <v>80</v>
      </c>
      <c r="AW1139" s="13" t="s">
        <v>35</v>
      </c>
      <c r="AX1139" s="13" t="s">
        <v>71</v>
      </c>
      <c r="AY1139" s="271" t="s">
        <v>158</v>
      </c>
    </row>
    <row r="1140" spans="2:51" s="13" customFormat="1" ht="13.5">
      <c r="B1140" s="261"/>
      <c r="C1140" s="262"/>
      <c r="D1140" s="248" t="s">
        <v>178</v>
      </c>
      <c r="E1140" s="263" t="s">
        <v>21</v>
      </c>
      <c r="F1140" s="264" t="s">
        <v>237</v>
      </c>
      <c r="G1140" s="262"/>
      <c r="H1140" s="265">
        <v>-1.6</v>
      </c>
      <c r="I1140" s="266"/>
      <c r="J1140" s="262"/>
      <c r="K1140" s="262"/>
      <c r="L1140" s="267"/>
      <c r="M1140" s="268"/>
      <c r="N1140" s="269"/>
      <c r="O1140" s="269"/>
      <c r="P1140" s="269"/>
      <c r="Q1140" s="269"/>
      <c r="R1140" s="269"/>
      <c r="S1140" s="269"/>
      <c r="T1140" s="270"/>
      <c r="AT1140" s="271" t="s">
        <v>178</v>
      </c>
      <c r="AU1140" s="271" t="s">
        <v>80</v>
      </c>
      <c r="AV1140" s="13" t="s">
        <v>80</v>
      </c>
      <c r="AW1140" s="13" t="s">
        <v>35</v>
      </c>
      <c r="AX1140" s="13" t="s">
        <v>71</v>
      </c>
      <c r="AY1140" s="271" t="s">
        <v>158</v>
      </c>
    </row>
    <row r="1141" spans="2:51" s="12" customFormat="1" ht="13.5">
      <c r="B1141" s="251"/>
      <c r="C1141" s="252"/>
      <c r="D1141" s="248" t="s">
        <v>178</v>
      </c>
      <c r="E1141" s="253" t="s">
        <v>21</v>
      </c>
      <c r="F1141" s="254" t="s">
        <v>273</v>
      </c>
      <c r="G1141" s="252"/>
      <c r="H1141" s="253" t="s">
        <v>21</v>
      </c>
      <c r="I1141" s="255"/>
      <c r="J1141" s="252"/>
      <c r="K1141" s="252"/>
      <c r="L1141" s="256"/>
      <c r="M1141" s="257"/>
      <c r="N1141" s="258"/>
      <c r="O1141" s="258"/>
      <c r="P1141" s="258"/>
      <c r="Q1141" s="258"/>
      <c r="R1141" s="258"/>
      <c r="S1141" s="258"/>
      <c r="T1141" s="259"/>
      <c r="AT1141" s="260" t="s">
        <v>178</v>
      </c>
      <c r="AU1141" s="260" t="s">
        <v>80</v>
      </c>
      <c r="AV1141" s="12" t="s">
        <v>78</v>
      </c>
      <c r="AW1141" s="12" t="s">
        <v>35</v>
      </c>
      <c r="AX1141" s="12" t="s">
        <v>71</v>
      </c>
      <c r="AY1141" s="260" t="s">
        <v>158</v>
      </c>
    </row>
    <row r="1142" spans="2:51" s="13" customFormat="1" ht="13.5">
      <c r="B1142" s="261"/>
      <c r="C1142" s="262"/>
      <c r="D1142" s="248" t="s">
        <v>178</v>
      </c>
      <c r="E1142" s="263" t="s">
        <v>21</v>
      </c>
      <c r="F1142" s="264" t="s">
        <v>274</v>
      </c>
      <c r="G1142" s="262"/>
      <c r="H1142" s="265">
        <v>55.112</v>
      </c>
      <c r="I1142" s="266"/>
      <c r="J1142" s="262"/>
      <c r="K1142" s="262"/>
      <c r="L1142" s="267"/>
      <c r="M1142" s="268"/>
      <c r="N1142" s="269"/>
      <c r="O1142" s="269"/>
      <c r="P1142" s="269"/>
      <c r="Q1142" s="269"/>
      <c r="R1142" s="269"/>
      <c r="S1142" s="269"/>
      <c r="T1142" s="270"/>
      <c r="AT1142" s="271" t="s">
        <v>178</v>
      </c>
      <c r="AU1142" s="271" t="s">
        <v>80</v>
      </c>
      <c r="AV1142" s="13" t="s">
        <v>80</v>
      </c>
      <c r="AW1142" s="13" t="s">
        <v>35</v>
      </c>
      <c r="AX1142" s="13" t="s">
        <v>71</v>
      </c>
      <c r="AY1142" s="271" t="s">
        <v>158</v>
      </c>
    </row>
    <row r="1143" spans="2:51" s="13" customFormat="1" ht="13.5">
      <c r="B1143" s="261"/>
      <c r="C1143" s="262"/>
      <c r="D1143" s="248" t="s">
        <v>178</v>
      </c>
      <c r="E1143" s="263" t="s">
        <v>21</v>
      </c>
      <c r="F1143" s="264" t="s">
        <v>268</v>
      </c>
      <c r="G1143" s="262"/>
      <c r="H1143" s="265">
        <v>1.688</v>
      </c>
      <c r="I1143" s="266"/>
      <c r="J1143" s="262"/>
      <c r="K1143" s="262"/>
      <c r="L1143" s="267"/>
      <c r="M1143" s="268"/>
      <c r="N1143" s="269"/>
      <c r="O1143" s="269"/>
      <c r="P1143" s="269"/>
      <c r="Q1143" s="269"/>
      <c r="R1143" s="269"/>
      <c r="S1143" s="269"/>
      <c r="T1143" s="270"/>
      <c r="AT1143" s="271" t="s">
        <v>178</v>
      </c>
      <c r="AU1143" s="271" t="s">
        <v>80</v>
      </c>
      <c r="AV1143" s="13" t="s">
        <v>80</v>
      </c>
      <c r="AW1143" s="13" t="s">
        <v>35</v>
      </c>
      <c r="AX1143" s="13" t="s">
        <v>71</v>
      </c>
      <c r="AY1143" s="271" t="s">
        <v>158</v>
      </c>
    </row>
    <row r="1144" spans="2:51" s="13" customFormat="1" ht="13.5">
      <c r="B1144" s="261"/>
      <c r="C1144" s="262"/>
      <c r="D1144" s="248" t="s">
        <v>178</v>
      </c>
      <c r="E1144" s="263" t="s">
        <v>21</v>
      </c>
      <c r="F1144" s="264" t="s">
        <v>269</v>
      </c>
      <c r="G1144" s="262"/>
      <c r="H1144" s="265">
        <v>-5.355</v>
      </c>
      <c r="I1144" s="266"/>
      <c r="J1144" s="262"/>
      <c r="K1144" s="262"/>
      <c r="L1144" s="267"/>
      <c r="M1144" s="268"/>
      <c r="N1144" s="269"/>
      <c r="O1144" s="269"/>
      <c r="P1144" s="269"/>
      <c r="Q1144" s="269"/>
      <c r="R1144" s="269"/>
      <c r="S1144" s="269"/>
      <c r="T1144" s="270"/>
      <c r="AT1144" s="271" t="s">
        <v>178</v>
      </c>
      <c r="AU1144" s="271" t="s">
        <v>80</v>
      </c>
      <c r="AV1144" s="13" t="s">
        <v>80</v>
      </c>
      <c r="AW1144" s="13" t="s">
        <v>35</v>
      </c>
      <c r="AX1144" s="13" t="s">
        <v>71</v>
      </c>
      <c r="AY1144" s="271" t="s">
        <v>158</v>
      </c>
    </row>
    <row r="1145" spans="2:51" s="13" customFormat="1" ht="13.5">
      <c r="B1145" s="261"/>
      <c r="C1145" s="262"/>
      <c r="D1145" s="248" t="s">
        <v>178</v>
      </c>
      <c r="E1145" s="263" t="s">
        <v>21</v>
      </c>
      <c r="F1145" s="264" t="s">
        <v>275</v>
      </c>
      <c r="G1145" s="262"/>
      <c r="H1145" s="265">
        <v>-2.768</v>
      </c>
      <c r="I1145" s="266"/>
      <c r="J1145" s="262"/>
      <c r="K1145" s="262"/>
      <c r="L1145" s="267"/>
      <c r="M1145" s="268"/>
      <c r="N1145" s="269"/>
      <c r="O1145" s="269"/>
      <c r="P1145" s="269"/>
      <c r="Q1145" s="269"/>
      <c r="R1145" s="269"/>
      <c r="S1145" s="269"/>
      <c r="T1145" s="270"/>
      <c r="AT1145" s="271" t="s">
        <v>178</v>
      </c>
      <c r="AU1145" s="271" t="s">
        <v>80</v>
      </c>
      <c r="AV1145" s="13" t="s">
        <v>80</v>
      </c>
      <c r="AW1145" s="13" t="s">
        <v>35</v>
      </c>
      <c r="AX1145" s="13" t="s">
        <v>71</v>
      </c>
      <c r="AY1145" s="271" t="s">
        <v>158</v>
      </c>
    </row>
    <row r="1146" spans="2:51" s="12" customFormat="1" ht="13.5">
      <c r="B1146" s="251"/>
      <c r="C1146" s="252"/>
      <c r="D1146" s="248" t="s">
        <v>178</v>
      </c>
      <c r="E1146" s="253" t="s">
        <v>21</v>
      </c>
      <c r="F1146" s="254" t="s">
        <v>276</v>
      </c>
      <c r="G1146" s="252"/>
      <c r="H1146" s="253" t="s">
        <v>21</v>
      </c>
      <c r="I1146" s="255"/>
      <c r="J1146" s="252"/>
      <c r="K1146" s="252"/>
      <c r="L1146" s="256"/>
      <c r="M1146" s="257"/>
      <c r="N1146" s="258"/>
      <c r="O1146" s="258"/>
      <c r="P1146" s="258"/>
      <c r="Q1146" s="258"/>
      <c r="R1146" s="258"/>
      <c r="S1146" s="258"/>
      <c r="T1146" s="259"/>
      <c r="AT1146" s="260" t="s">
        <v>178</v>
      </c>
      <c r="AU1146" s="260" t="s">
        <v>80</v>
      </c>
      <c r="AV1146" s="12" t="s">
        <v>78</v>
      </c>
      <c r="AW1146" s="12" t="s">
        <v>35</v>
      </c>
      <c r="AX1146" s="12" t="s">
        <v>71</v>
      </c>
      <c r="AY1146" s="260" t="s">
        <v>158</v>
      </c>
    </row>
    <row r="1147" spans="2:51" s="13" customFormat="1" ht="13.5">
      <c r="B1147" s="261"/>
      <c r="C1147" s="262"/>
      <c r="D1147" s="248" t="s">
        <v>178</v>
      </c>
      <c r="E1147" s="263" t="s">
        <v>21</v>
      </c>
      <c r="F1147" s="264" t="s">
        <v>277</v>
      </c>
      <c r="G1147" s="262"/>
      <c r="H1147" s="265">
        <v>190.976</v>
      </c>
      <c r="I1147" s="266"/>
      <c r="J1147" s="262"/>
      <c r="K1147" s="262"/>
      <c r="L1147" s="267"/>
      <c r="M1147" s="268"/>
      <c r="N1147" s="269"/>
      <c r="O1147" s="269"/>
      <c r="P1147" s="269"/>
      <c r="Q1147" s="269"/>
      <c r="R1147" s="269"/>
      <c r="S1147" s="269"/>
      <c r="T1147" s="270"/>
      <c r="AT1147" s="271" t="s">
        <v>178</v>
      </c>
      <c r="AU1147" s="271" t="s">
        <v>80</v>
      </c>
      <c r="AV1147" s="13" t="s">
        <v>80</v>
      </c>
      <c r="AW1147" s="13" t="s">
        <v>35</v>
      </c>
      <c r="AX1147" s="13" t="s">
        <v>71</v>
      </c>
      <c r="AY1147" s="271" t="s">
        <v>158</v>
      </c>
    </row>
    <row r="1148" spans="2:51" s="13" customFormat="1" ht="13.5">
      <c r="B1148" s="261"/>
      <c r="C1148" s="262"/>
      <c r="D1148" s="248" t="s">
        <v>178</v>
      </c>
      <c r="E1148" s="263" t="s">
        <v>21</v>
      </c>
      <c r="F1148" s="264" t="s">
        <v>278</v>
      </c>
      <c r="G1148" s="262"/>
      <c r="H1148" s="265">
        <v>-28.8</v>
      </c>
      <c r="I1148" s="266"/>
      <c r="J1148" s="262"/>
      <c r="K1148" s="262"/>
      <c r="L1148" s="267"/>
      <c r="M1148" s="268"/>
      <c r="N1148" s="269"/>
      <c r="O1148" s="269"/>
      <c r="P1148" s="269"/>
      <c r="Q1148" s="269"/>
      <c r="R1148" s="269"/>
      <c r="S1148" s="269"/>
      <c r="T1148" s="270"/>
      <c r="AT1148" s="271" t="s">
        <v>178</v>
      </c>
      <c r="AU1148" s="271" t="s">
        <v>80</v>
      </c>
      <c r="AV1148" s="13" t="s">
        <v>80</v>
      </c>
      <c r="AW1148" s="13" t="s">
        <v>35</v>
      </c>
      <c r="AX1148" s="13" t="s">
        <v>71</v>
      </c>
      <c r="AY1148" s="271" t="s">
        <v>158</v>
      </c>
    </row>
    <row r="1149" spans="2:51" s="12" customFormat="1" ht="13.5">
      <c r="B1149" s="251"/>
      <c r="C1149" s="252"/>
      <c r="D1149" s="248" t="s">
        <v>178</v>
      </c>
      <c r="E1149" s="253" t="s">
        <v>21</v>
      </c>
      <c r="F1149" s="254" t="s">
        <v>229</v>
      </c>
      <c r="G1149" s="252"/>
      <c r="H1149" s="253" t="s">
        <v>21</v>
      </c>
      <c r="I1149" s="255"/>
      <c r="J1149" s="252"/>
      <c r="K1149" s="252"/>
      <c r="L1149" s="256"/>
      <c r="M1149" s="257"/>
      <c r="N1149" s="258"/>
      <c r="O1149" s="258"/>
      <c r="P1149" s="258"/>
      <c r="Q1149" s="258"/>
      <c r="R1149" s="258"/>
      <c r="S1149" s="258"/>
      <c r="T1149" s="259"/>
      <c r="AT1149" s="260" t="s">
        <v>178</v>
      </c>
      <c r="AU1149" s="260" t="s">
        <v>80</v>
      </c>
      <c r="AV1149" s="12" t="s">
        <v>78</v>
      </c>
      <c r="AW1149" s="12" t="s">
        <v>35</v>
      </c>
      <c r="AX1149" s="12" t="s">
        <v>71</v>
      </c>
      <c r="AY1149" s="260" t="s">
        <v>158</v>
      </c>
    </row>
    <row r="1150" spans="2:51" s="13" customFormat="1" ht="13.5">
      <c r="B1150" s="261"/>
      <c r="C1150" s="262"/>
      <c r="D1150" s="248" t="s">
        <v>178</v>
      </c>
      <c r="E1150" s="263" t="s">
        <v>21</v>
      </c>
      <c r="F1150" s="264" t="s">
        <v>279</v>
      </c>
      <c r="G1150" s="262"/>
      <c r="H1150" s="265">
        <v>9.99</v>
      </c>
      <c r="I1150" s="266"/>
      <c r="J1150" s="262"/>
      <c r="K1150" s="262"/>
      <c r="L1150" s="267"/>
      <c r="M1150" s="268"/>
      <c r="N1150" s="269"/>
      <c r="O1150" s="269"/>
      <c r="P1150" s="269"/>
      <c r="Q1150" s="269"/>
      <c r="R1150" s="269"/>
      <c r="S1150" s="269"/>
      <c r="T1150" s="270"/>
      <c r="AT1150" s="271" t="s">
        <v>178</v>
      </c>
      <c r="AU1150" s="271" t="s">
        <v>80</v>
      </c>
      <c r="AV1150" s="13" t="s">
        <v>80</v>
      </c>
      <c r="AW1150" s="13" t="s">
        <v>35</v>
      </c>
      <c r="AX1150" s="13" t="s">
        <v>71</v>
      </c>
      <c r="AY1150" s="271" t="s">
        <v>158</v>
      </c>
    </row>
    <row r="1151" spans="2:51" s="13" customFormat="1" ht="13.5">
      <c r="B1151" s="261"/>
      <c r="C1151" s="262"/>
      <c r="D1151" s="248" t="s">
        <v>178</v>
      </c>
      <c r="E1151" s="263" t="s">
        <v>21</v>
      </c>
      <c r="F1151" s="264" t="s">
        <v>237</v>
      </c>
      <c r="G1151" s="262"/>
      <c r="H1151" s="265">
        <v>-1.6</v>
      </c>
      <c r="I1151" s="266"/>
      <c r="J1151" s="262"/>
      <c r="K1151" s="262"/>
      <c r="L1151" s="267"/>
      <c r="M1151" s="268"/>
      <c r="N1151" s="269"/>
      <c r="O1151" s="269"/>
      <c r="P1151" s="269"/>
      <c r="Q1151" s="269"/>
      <c r="R1151" s="269"/>
      <c r="S1151" s="269"/>
      <c r="T1151" s="270"/>
      <c r="AT1151" s="271" t="s">
        <v>178</v>
      </c>
      <c r="AU1151" s="271" t="s">
        <v>80</v>
      </c>
      <c r="AV1151" s="13" t="s">
        <v>80</v>
      </c>
      <c r="AW1151" s="13" t="s">
        <v>35</v>
      </c>
      <c r="AX1151" s="13" t="s">
        <v>71</v>
      </c>
      <c r="AY1151" s="271" t="s">
        <v>158</v>
      </c>
    </row>
    <row r="1152" spans="2:51" s="12" customFormat="1" ht="13.5">
      <c r="B1152" s="251"/>
      <c r="C1152" s="252"/>
      <c r="D1152" s="248" t="s">
        <v>178</v>
      </c>
      <c r="E1152" s="253" t="s">
        <v>21</v>
      </c>
      <c r="F1152" s="254" t="s">
        <v>280</v>
      </c>
      <c r="G1152" s="252"/>
      <c r="H1152" s="253" t="s">
        <v>21</v>
      </c>
      <c r="I1152" s="255"/>
      <c r="J1152" s="252"/>
      <c r="K1152" s="252"/>
      <c r="L1152" s="256"/>
      <c r="M1152" s="257"/>
      <c r="N1152" s="258"/>
      <c r="O1152" s="258"/>
      <c r="P1152" s="258"/>
      <c r="Q1152" s="258"/>
      <c r="R1152" s="258"/>
      <c r="S1152" s="258"/>
      <c r="T1152" s="259"/>
      <c r="AT1152" s="260" t="s">
        <v>178</v>
      </c>
      <c r="AU1152" s="260" t="s">
        <v>80</v>
      </c>
      <c r="AV1152" s="12" t="s">
        <v>78</v>
      </c>
      <c r="AW1152" s="12" t="s">
        <v>35</v>
      </c>
      <c r="AX1152" s="12" t="s">
        <v>71</v>
      </c>
      <c r="AY1152" s="260" t="s">
        <v>158</v>
      </c>
    </row>
    <row r="1153" spans="2:51" s="13" customFormat="1" ht="13.5">
      <c r="B1153" s="261"/>
      <c r="C1153" s="262"/>
      <c r="D1153" s="248" t="s">
        <v>178</v>
      </c>
      <c r="E1153" s="263" t="s">
        <v>21</v>
      </c>
      <c r="F1153" s="264" t="s">
        <v>281</v>
      </c>
      <c r="G1153" s="262"/>
      <c r="H1153" s="265">
        <v>70.996</v>
      </c>
      <c r="I1153" s="266"/>
      <c r="J1153" s="262"/>
      <c r="K1153" s="262"/>
      <c r="L1153" s="267"/>
      <c r="M1153" s="268"/>
      <c r="N1153" s="269"/>
      <c r="O1153" s="269"/>
      <c r="P1153" s="269"/>
      <c r="Q1153" s="269"/>
      <c r="R1153" s="269"/>
      <c r="S1153" s="269"/>
      <c r="T1153" s="270"/>
      <c r="AT1153" s="271" t="s">
        <v>178</v>
      </c>
      <c r="AU1153" s="271" t="s">
        <v>80</v>
      </c>
      <c r="AV1153" s="13" t="s">
        <v>80</v>
      </c>
      <c r="AW1153" s="13" t="s">
        <v>35</v>
      </c>
      <c r="AX1153" s="13" t="s">
        <v>71</v>
      </c>
      <c r="AY1153" s="271" t="s">
        <v>158</v>
      </c>
    </row>
    <row r="1154" spans="2:51" s="13" customFormat="1" ht="13.5">
      <c r="B1154" s="261"/>
      <c r="C1154" s="262"/>
      <c r="D1154" s="248" t="s">
        <v>178</v>
      </c>
      <c r="E1154" s="263" t="s">
        <v>21</v>
      </c>
      <c r="F1154" s="264" t="s">
        <v>268</v>
      </c>
      <c r="G1154" s="262"/>
      <c r="H1154" s="265">
        <v>1.688</v>
      </c>
      <c r="I1154" s="266"/>
      <c r="J1154" s="262"/>
      <c r="K1154" s="262"/>
      <c r="L1154" s="267"/>
      <c r="M1154" s="268"/>
      <c r="N1154" s="269"/>
      <c r="O1154" s="269"/>
      <c r="P1154" s="269"/>
      <c r="Q1154" s="269"/>
      <c r="R1154" s="269"/>
      <c r="S1154" s="269"/>
      <c r="T1154" s="270"/>
      <c r="AT1154" s="271" t="s">
        <v>178</v>
      </c>
      <c r="AU1154" s="271" t="s">
        <v>80</v>
      </c>
      <c r="AV1154" s="13" t="s">
        <v>80</v>
      </c>
      <c r="AW1154" s="13" t="s">
        <v>35</v>
      </c>
      <c r="AX1154" s="13" t="s">
        <v>71</v>
      </c>
      <c r="AY1154" s="271" t="s">
        <v>158</v>
      </c>
    </row>
    <row r="1155" spans="2:51" s="13" customFormat="1" ht="13.5">
      <c r="B1155" s="261"/>
      <c r="C1155" s="262"/>
      <c r="D1155" s="248" t="s">
        <v>178</v>
      </c>
      <c r="E1155" s="263" t="s">
        <v>21</v>
      </c>
      <c r="F1155" s="264" t="s">
        <v>269</v>
      </c>
      <c r="G1155" s="262"/>
      <c r="H1155" s="265">
        <v>-5.355</v>
      </c>
      <c r="I1155" s="266"/>
      <c r="J1155" s="262"/>
      <c r="K1155" s="262"/>
      <c r="L1155" s="267"/>
      <c r="M1155" s="268"/>
      <c r="N1155" s="269"/>
      <c r="O1155" s="269"/>
      <c r="P1155" s="269"/>
      <c r="Q1155" s="269"/>
      <c r="R1155" s="269"/>
      <c r="S1155" s="269"/>
      <c r="T1155" s="270"/>
      <c r="AT1155" s="271" t="s">
        <v>178</v>
      </c>
      <c r="AU1155" s="271" t="s">
        <v>80</v>
      </c>
      <c r="AV1155" s="13" t="s">
        <v>80</v>
      </c>
      <c r="AW1155" s="13" t="s">
        <v>35</v>
      </c>
      <c r="AX1155" s="13" t="s">
        <v>71</v>
      </c>
      <c r="AY1155" s="271" t="s">
        <v>158</v>
      </c>
    </row>
    <row r="1156" spans="2:51" s="13" customFormat="1" ht="13.5">
      <c r="B1156" s="261"/>
      <c r="C1156" s="262"/>
      <c r="D1156" s="248" t="s">
        <v>178</v>
      </c>
      <c r="E1156" s="263" t="s">
        <v>21</v>
      </c>
      <c r="F1156" s="264" t="s">
        <v>231</v>
      </c>
      <c r="G1156" s="262"/>
      <c r="H1156" s="265">
        <v>-1.8</v>
      </c>
      <c r="I1156" s="266"/>
      <c r="J1156" s="262"/>
      <c r="K1156" s="262"/>
      <c r="L1156" s="267"/>
      <c r="M1156" s="268"/>
      <c r="N1156" s="269"/>
      <c r="O1156" s="269"/>
      <c r="P1156" s="269"/>
      <c r="Q1156" s="269"/>
      <c r="R1156" s="269"/>
      <c r="S1156" s="269"/>
      <c r="T1156" s="270"/>
      <c r="AT1156" s="271" t="s">
        <v>178</v>
      </c>
      <c r="AU1156" s="271" t="s">
        <v>80</v>
      </c>
      <c r="AV1156" s="13" t="s">
        <v>80</v>
      </c>
      <c r="AW1156" s="13" t="s">
        <v>35</v>
      </c>
      <c r="AX1156" s="13" t="s">
        <v>71</v>
      </c>
      <c r="AY1156" s="271" t="s">
        <v>158</v>
      </c>
    </row>
    <row r="1157" spans="2:51" s="12" customFormat="1" ht="13.5">
      <c r="B1157" s="251"/>
      <c r="C1157" s="252"/>
      <c r="D1157" s="248" t="s">
        <v>178</v>
      </c>
      <c r="E1157" s="253" t="s">
        <v>21</v>
      </c>
      <c r="F1157" s="254" t="s">
        <v>232</v>
      </c>
      <c r="G1157" s="252"/>
      <c r="H1157" s="253" t="s">
        <v>21</v>
      </c>
      <c r="I1157" s="255"/>
      <c r="J1157" s="252"/>
      <c r="K1157" s="252"/>
      <c r="L1157" s="256"/>
      <c r="M1157" s="257"/>
      <c r="N1157" s="258"/>
      <c r="O1157" s="258"/>
      <c r="P1157" s="258"/>
      <c r="Q1157" s="258"/>
      <c r="R1157" s="258"/>
      <c r="S1157" s="258"/>
      <c r="T1157" s="259"/>
      <c r="AT1157" s="260" t="s">
        <v>178</v>
      </c>
      <c r="AU1157" s="260" t="s">
        <v>80</v>
      </c>
      <c r="AV1157" s="12" t="s">
        <v>78</v>
      </c>
      <c r="AW1157" s="12" t="s">
        <v>35</v>
      </c>
      <c r="AX1157" s="12" t="s">
        <v>71</v>
      </c>
      <c r="AY1157" s="260" t="s">
        <v>158</v>
      </c>
    </row>
    <row r="1158" spans="2:51" s="13" customFormat="1" ht="13.5">
      <c r="B1158" s="261"/>
      <c r="C1158" s="262"/>
      <c r="D1158" s="248" t="s">
        <v>178</v>
      </c>
      <c r="E1158" s="263" t="s">
        <v>21</v>
      </c>
      <c r="F1158" s="264" t="s">
        <v>282</v>
      </c>
      <c r="G1158" s="262"/>
      <c r="H1158" s="265">
        <v>6.993</v>
      </c>
      <c r="I1158" s="266"/>
      <c r="J1158" s="262"/>
      <c r="K1158" s="262"/>
      <c r="L1158" s="267"/>
      <c r="M1158" s="268"/>
      <c r="N1158" s="269"/>
      <c r="O1158" s="269"/>
      <c r="P1158" s="269"/>
      <c r="Q1158" s="269"/>
      <c r="R1158" s="269"/>
      <c r="S1158" s="269"/>
      <c r="T1158" s="270"/>
      <c r="AT1158" s="271" t="s">
        <v>178</v>
      </c>
      <c r="AU1158" s="271" t="s">
        <v>80</v>
      </c>
      <c r="AV1158" s="13" t="s">
        <v>80</v>
      </c>
      <c r="AW1158" s="13" t="s">
        <v>35</v>
      </c>
      <c r="AX1158" s="13" t="s">
        <v>71</v>
      </c>
      <c r="AY1158" s="271" t="s">
        <v>158</v>
      </c>
    </row>
    <row r="1159" spans="2:51" s="13" customFormat="1" ht="13.5">
      <c r="B1159" s="261"/>
      <c r="C1159" s="262"/>
      <c r="D1159" s="248" t="s">
        <v>178</v>
      </c>
      <c r="E1159" s="263" t="s">
        <v>21</v>
      </c>
      <c r="F1159" s="264" t="s">
        <v>234</v>
      </c>
      <c r="G1159" s="262"/>
      <c r="H1159" s="265">
        <v>-1.4</v>
      </c>
      <c r="I1159" s="266"/>
      <c r="J1159" s="262"/>
      <c r="K1159" s="262"/>
      <c r="L1159" s="267"/>
      <c r="M1159" s="268"/>
      <c r="N1159" s="269"/>
      <c r="O1159" s="269"/>
      <c r="P1159" s="269"/>
      <c r="Q1159" s="269"/>
      <c r="R1159" s="269"/>
      <c r="S1159" s="269"/>
      <c r="T1159" s="270"/>
      <c r="AT1159" s="271" t="s">
        <v>178</v>
      </c>
      <c r="AU1159" s="271" t="s">
        <v>80</v>
      </c>
      <c r="AV1159" s="13" t="s">
        <v>80</v>
      </c>
      <c r="AW1159" s="13" t="s">
        <v>35</v>
      </c>
      <c r="AX1159" s="13" t="s">
        <v>71</v>
      </c>
      <c r="AY1159" s="271" t="s">
        <v>158</v>
      </c>
    </row>
    <row r="1160" spans="2:51" s="12" customFormat="1" ht="13.5">
      <c r="B1160" s="251"/>
      <c r="C1160" s="252"/>
      <c r="D1160" s="248" t="s">
        <v>178</v>
      </c>
      <c r="E1160" s="253" t="s">
        <v>21</v>
      </c>
      <c r="F1160" s="254" t="s">
        <v>283</v>
      </c>
      <c r="G1160" s="252"/>
      <c r="H1160" s="253" t="s">
        <v>21</v>
      </c>
      <c r="I1160" s="255"/>
      <c r="J1160" s="252"/>
      <c r="K1160" s="252"/>
      <c r="L1160" s="256"/>
      <c r="M1160" s="257"/>
      <c r="N1160" s="258"/>
      <c r="O1160" s="258"/>
      <c r="P1160" s="258"/>
      <c r="Q1160" s="258"/>
      <c r="R1160" s="258"/>
      <c r="S1160" s="258"/>
      <c r="T1160" s="259"/>
      <c r="AT1160" s="260" t="s">
        <v>178</v>
      </c>
      <c r="AU1160" s="260" t="s">
        <v>80</v>
      </c>
      <c r="AV1160" s="12" t="s">
        <v>78</v>
      </c>
      <c r="AW1160" s="12" t="s">
        <v>35</v>
      </c>
      <c r="AX1160" s="12" t="s">
        <v>71</v>
      </c>
      <c r="AY1160" s="260" t="s">
        <v>158</v>
      </c>
    </row>
    <row r="1161" spans="2:51" s="13" customFormat="1" ht="13.5">
      <c r="B1161" s="261"/>
      <c r="C1161" s="262"/>
      <c r="D1161" s="248" t="s">
        <v>178</v>
      </c>
      <c r="E1161" s="263" t="s">
        <v>21</v>
      </c>
      <c r="F1161" s="264" t="s">
        <v>284</v>
      </c>
      <c r="G1161" s="262"/>
      <c r="H1161" s="265">
        <v>47.086</v>
      </c>
      <c r="I1161" s="266"/>
      <c r="J1161" s="262"/>
      <c r="K1161" s="262"/>
      <c r="L1161" s="267"/>
      <c r="M1161" s="268"/>
      <c r="N1161" s="269"/>
      <c r="O1161" s="269"/>
      <c r="P1161" s="269"/>
      <c r="Q1161" s="269"/>
      <c r="R1161" s="269"/>
      <c r="S1161" s="269"/>
      <c r="T1161" s="270"/>
      <c r="AT1161" s="271" t="s">
        <v>178</v>
      </c>
      <c r="AU1161" s="271" t="s">
        <v>80</v>
      </c>
      <c r="AV1161" s="13" t="s">
        <v>80</v>
      </c>
      <c r="AW1161" s="13" t="s">
        <v>35</v>
      </c>
      <c r="AX1161" s="13" t="s">
        <v>71</v>
      </c>
      <c r="AY1161" s="271" t="s">
        <v>158</v>
      </c>
    </row>
    <row r="1162" spans="2:51" s="13" customFormat="1" ht="13.5">
      <c r="B1162" s="261"/>
      <c r="C1162" s="262"/>
      <c r="D1162" s="248" t="s">
        <v>178</v>
      </c>
      <c r="E1162" s="263" t="s">
        <v>21</v>
      </c>
      <c r="F1162" s="264" t="s">
        <v>285</v>
      </c>
      <c r="G1162" s="262"/>
      <c r="H1162" s="265">
        <v>-5.4</v>
      </c>
      <c r="I1162" s="266"/>
      <c r="J1162" s="262"/>
      <c r="K1162" s="262"/>
      <c r="L1162" s="267"/>
      <c r="M1162" s="268"/>
      <c r="N1162" s="269"/>
      <c r="O1162" s="269"/>
      <c r="P1162" s="269"/>
      <c r="Q1162" s="269"/>
      <c r="R1162" s="269"/>
      <c r="S1162" s="269"/>
      <c r="T1162" s="270"/>
      <c r="AT1162" s="271" t="s">
        <v>178</v>
      </c>
      <c r="AU1162" s="271" t="s">
        <v>80</v>
      </c>
      <c r="AV1162" s="13" t="s">
        <v>80</v>
      </c>
      <c r="AW1162" s="13" t="s">
        <v>35</v>
      </c>
      <c r="AX1162" s="13" t="s">
        <v>71</v>
      </c>
      <c r="AY1162" s="271" t="s">
        <v>158</v>
      </c>
    </row>
    <row r="1163" spans="2:51" s="12" customFormat="1" ht="13.5">
      <c r="B1163" s="251"/>
      <c r="C1163" s="252"/>
      <c r="D1163" s="248" t="s">
        <v>178</v>
      </c>
      <c r="E1163" s="253" t="s">
        <v>21</v>
      </c>
      <c r="F1163" s="254" t="s">
        <v>286</v>
      </c>
      <c r="G1163" s="252"/>
      <c r="H1163" s="253" t="s">
        <v>21</v>
      </c>
      <c r="I1163" s="255"/>
      <c r="J1163" s="252"/>
      <c r="K1163" s="252"/>
      <c r="L1163" s="256"/>
      <c r="M1163" s="257"/>
      <c r="N1163" s="258"/>
      <c r="O1163" s="258"/>
      <c r="P1163" s="258"/>
      <c r="Q1163" s="258"/>
      <c r="R1163" s="258"/>
      <c r="S1163" s="258"/>
      <c r="T1163" s="259"/>
      <c r="AT1163" s="260" t="s">
        <v>178</v>
      </c>
      <c r="AU1163" s="260" t="s">
        <v>80</v>
      </c>
      <c r="AV1163" s="12" t="s">
        <v>78</v>
      </c>
      <c r="AW1163" s="12" t="s">
        <v>35</v>
      </c>
      <c r="AX1163" s="12" t="s">
        <v>71</v>
      </c>
      <c r="AY1163" s="260" t="s">
        <v>158</v>
      </c>
    </row>
    <row r="1164" spans="2:51" s="13" customFormat="1" ht="13.5">
      <c r="B1164" s="261"/>
      <c r="C1164" s="262"/>
      <c r="D1164" s="248" t="s">
        <v>178</v>
      </c>
      <c r="E1164" s="263" t="s">
        <v>21</v>
      </c>
      <c r="F1164" s="264" t="s">
        <v>287</v>
      </c>
      <c r="G1164" s="262"/>
      <c r="H1164" s="265">
        <v>15.818</v>
      </c>
      <c r="I1164" s="266"/>
      <c r="J1164" s="262"/>
      <c r="K1164" s="262"/>
      <c r="L1164" s="267"/>
      <c r="M1164" s="268"/>
      <c r="N1164" s="269"/>
      <c r="O1164" s="269"/>
      <c r="P1164" s="269"/>
      <c r="Q1164" s="269"/>
      <c r="R1164" s="269"/>
      <c r="S1164" s="269"/>
      <c r="T1164" s="270"/>
      <c r="AT1164" s="271" t="s">
        <v>178</v>
      </c>
      <c r="AU1164" s="271" t="s">
        <v>80</v>
      </c>
      <c r="AV1164" s="13" t="s">
        <v>80</v>
      </c>
      <c r="AW1164" s="13" t="s">
        <v>35</v>
      </c>
      <c r="AX1164" s="13" t="s">
        <v>71</v>
      </c>
      <c r="AY1164" s="271" t="s">
        <v>158</v>
      </c>
    </row>
    <row r="1165" spans="2:51" s="13" customFormat="1" ht="13.5">
      <c r="B1165" s="261"/>
      <c r="C1165" s="262"/>
      <c r="D1165" s="248" t="s">
        <v>178</v>
      </c>
      <c r="E1165" s="263" t="s">
        <v>21</v>
      </c>
      <c r="F1165" s="264" t="s">
        <v>238</v>
      </c>
      <c r="G1165" s="262"/>
      <c r="H1165" s="265">
        <v>-1.2</v>
      </c>
      <c r="I1165" s="266"/>
      <c r="J1165" s="262"/>
      <c r="K1165" s="262"/>
      <c r="L1165" s="267"/>
      <c r="M1165" s="268"/>
      <c r="N1165" s="269"/>
      <c r="O1165" s="269"/>
      <c r="P1165" s="269"/>
      <c r="Q1165" s="269"/>
      <c r="R1165" s="269"/>
      <c r="S1165" s="269"/>
      <c r="T1165" s="270"/>
      <c r="AT1165" s="271" t="s">
        <v>178</v>
      </c>
      <c r="AU1165" s="271" t="s">
        <v>80</v>
      </c>
      <c r="AV1165" s="13" t="s">
        <v>80</v>
      </c>
      <c r="AW1165" s="13" t="s">
        <v>35</v>
      </c>
      <c r="AX1165" s="13" t="s">
        <v>71</v>
      </c>
      <c r="AY1165" s="271" t="s">
        <v>158</v>
      </c>
    </row>
    <row r="1166" spans="2:51" s="12" customFormat="1" ht="13.5">
      <c r="B1166" s="251"/>
      <c r="C1166" s="252"/>
      <c r="D1166" s="248" t="s">
        <v>178</v>
      </c>
      <c r="E1166" s="253" t="s">
        <v>21</v>
      </c>
      <c r="F1166" s="254" t="s">
        <v>235</v>
      </c>
      <c r="G1166" s="252"/>
      <c r="H1166" s="253" t="s">
        <v>21</v>
      </c>
      <c r="I1166" s="255"/>
      <c r="J1166" s="252"/>
      <c r="K1166" s="252"/>
      <c r="L1166" s="256"/>
      <c r="M1166" s="257"/>
      <c r="N1166" s="258"/>
      <c r="O1166" s="258"/>
      <c r="P1166" s="258"/>
      <c r="Q1166" s="258"/>
      <c r="R1166" s="258"/>
      <c r="S1166" s="258"/>
      <c r="T1166" s="259"/>
      <c r="AT1166" s="260" t="s">
        <v>178</v>
      </c>
      <c r="AU1166" s="260" t="s">
        <v>80</v>
      </c>
      <c r="AV1166" s="12" t="s">
        <v>78</v>
      </c>
      <c r="AW1166" s="12" t="s">
        <v>35</v>
      </c>
      <c r="AX1166" s="12" t="s">
        <v>71</v>
      </c>
      <c r="AY1166" s="260" t="s">
        <v>158</v>
      </c>
    </row>
    <row r="1167" spans="2:51" s="13" customFormat="1" ht="13.5">
      <c r="B1167" s="261"/>
      <c r="C1167" s="262"/>
      <c r="D1167" s="248" t="s">
        <v>178</v>
      </c>
      <c r="E1167" s="263" t="s">
        <v>21</v>
      </c>
      <c r="F1167" s="264" t="s">
        <v>288</v>
      </c>
      <c r="G1167" s="262"/>
      <c r="H1167" s="265">
        <v>22.644</v>
      </c>
      <c r="I1167" s="266"/>
      <c r="J1167" s="262"/>
      <c r="K1167" s="262"/>
      <c r="L1167" s="267"/>
      <c r="M1167" s="268"/>
      <c r="N1167" s="269"/>
      <c r="O1167" s="269"/>
      <c r="P1167" s="269"/>
      <c r="Q1167" s="269"/>
      <c r="R1167" s="269"/>
      <c r="S1167" s="269"/>
      <c r="T1167" s="270"/>
      <c r="AT1167" s="271" t="s">
        <v>178</v>
      </c>
      <c r="AU1167" s="271" t="s">
        <v>80</v>
      </c>
      <c r="AV1167" s="13" t="s">
        <v>80</v>
      </c>
      <c r="AW1167" s="13" t="s">
        <v>35</v>
      </c>
      <c r="AX1167" s="13" t="s">
        <v>71</v>
      </c>
      <c r="AY1167" s="271" t="s">
        <v>158</v>
      </c>
    </row>
    <row r="1168" spans="2:51" s="13" customFormat="1" ht="13.5">
      <c r="B1168" s="261"/>
      <c r="C1168" s="262"/>
      <c r="D1168" s="248" t="s">
        <v>178</v>
      </c>
      <c r="E1168" s="263" t="s">
        <v>21</v>
      </c>
      <c r="F1168" s="264" t="s">
        <v>237</v>
      </c>
      <c r="G1168" s="262"/>
      <c r="H1168" s="265">
        <v>-1.6</v>
      </c>
      <c r="I1168" s="266"/>
      <c r="J1168" s="262"/>
      <c r="K1168" s="262"/>
      <c r="L1168" s="267"/>
      <c r="M1168" s="268"/>
      <c r="N1168" s="269"/>
      <c r="O1168" s="269"/>
      <c r="P1168" s="269"/>
      <c r="Q1168" s="269"/>
      <c r="R1168" s="269"/>
      <c r="S1168" s="269"/>
      <c r="T1168" s="270"/>
      <c r="AT1168" s="271" t="s">
        <v>178</v>
      </c>
      <c r="AU1168" s="271" t="s">
        <v>80</v>
      </c>
      <c r="AV1168" s="13" t="s">
        <v>80</v>
      </c>
      <c r="AW1168" s="13" t="s">
        <v>35</v>
      </c>
      <c r="AX1168" s="13" t="s">
        <v>71</v>
      </c>
      <c r="AY1168" s="271" t="s">
        <v>158</v>
      </c>
    </row>
    <row r="1169" spans="2:51" s="13" customFormat="1" ht="13.5">
      <c r="B1169" s="261"/>
      <c r="C1169" s="262"/>
      <c r="D1169" s="248" t="s">
        <v>178</v>
      </c>
      <c r="E1169" s="263" t="s">
        <v>21</v>
      </c>
      <c r="F1169" s="264" t="s">
        <v>289</v>
      </c>
      <c r="G1169" s="262"/>
      <c r="H1169" s="265">
        <v>-2.4</v>
      </c>
      <c r="I1169" s="266"/>
      <c r="J1169" s="262"/>
      <c r="K1169" s="262"/>
      <c r="L1169" s="267"/>
      <c r="M1169" s="268"/>
      <c r="N1169" s="269"/>
      <c r="O1169" s="269"/>
      <c r="P1169" s="269"/>
      <c r="Q1169" s="269"/>
      <c r="R1169" s="269"/>
      <c r="S1169" s="269"/>
      <c r="T1169" s="270"/>
      <c r="AT1169" s="271" t="s">
        <v>178</v>
      </c>
      <c r="AU1169" s="271" t="s">
        <v>80</v>
      </c>
      <c r="AV1169" s="13" t="s">
        <v>80</v>
      </c>
      <c r="AW1169" s="13" t="s">
        <v>35</v>
      </c>
      <c r="AX1169" s="13" t="s">
        <v>71</v>
      </c>
      <c r="AY1169" s="271" t="s">
        <v>158</v>
      </c>
    </row>
    <row r="1170" spans="2:51" s="12" customFormat="1" ht="13.5">
      <c r="B1170" s="251"/>
      <c r="C1170" s="252"/>
      <c r="D1170" s="248" t="s">
        <v>178</v>
      </c>
      <c r="E1170" s="253" t="s">
        <v>21</v>
      </c>
      <c r="F1170" s="254" t="s">
        <v>239</v>
      </c>
      <c r="G1170" s="252"/>
      <c r="H1170" s="253" t="s">
        <v>21</v>
      </c>
      <c r="I1170" s="255"/>
      <c r="J1170" s="252"/>
      <c r="K1170" s="252"/>
      <c r="L1170" s="256"/>
      <c r="M1170" s="257"/>
      <c r="N1170" s="258"/>
      <c r="O1170" s="258"/>
      <c r="P1170" s="258"/>
      <c r="Q1170" s="258"/>
      <c r="R1170" s="258"/>
      <c r="S1170" s="258"/>
      <c r="T1170" s="259"/>
      <c r="AT1170" s="260" t="s">
        <v>178</v>
      </c>
      <c r="AU1170" s="260" t="s">
        <v>80</v>
      </c>
      <c r="AV1170" s="12" t="s">
        <v>78</v>
      </c>
      <c r="AW1170" s="12" t="s">
        <v>35</v>
      </c>
      <c r="AX1170" s="12" t="s">
        <v>71</v>
      </c>
      <c r="AY1170" s="260" t="s">
        <v>158</v>
      </c>
    </row>
    <row r="1171" spans="2:51" s="13" customFormat="1" ht="13.5">
      <c r="B1171" s="261"/>
      <c r="C1171" s="262"/>
      <c r="D1171" s="248" t="s">
        <v>178</v>
      </c>
      <c r="E1171" s="263" t="s">
        <v>21</v>
      </c>
      <c r="F1171" s="264" t="s">
        <v>290</v>
      </c>
      <c r="G1171" s="262"/>
      <c r="H1171" s="265">
        <v>12.987</v>
      </c>
      <c r="I1171" s="266"/>
      <c r="J1171" s="262"/>
      <c r="K1171" s="262"/>
      <c r="L1171" s="267"/>
      <c r="M1171" s="268"/>
      <c r="N1171" s="269"/>
      <c r="O1171" s="269"/>
      <c r="P1171" s="269"/>
      <c r="Q1171" s="269"/>
      <c r="R1171" s="269"/>
      <c r="S1171" s="269"/>
      <c r="T1171" s="270"/>
      <c r="AT1171" s="271" t="s">
        <v>178</v>
      </c>
      <c r="AU1171" s="271" t="s">
        <v>80</v>
      </c>
      <c r="AV1171" s="13" t="s">
        <v>80</v>
      </c>
      <c r="AW1171" s="13" t="s">
        <v>35</v>
      </c>
      <c r="AX1171" s="13" t="s">
        <v>71</v>
      </c>
      <c r="AY1171" s="271" t="s">
        <v>158</v>
      </c>
    </row>
    <row r="1172" spans="2:51" s="13" customFormat="1" ht="13.5">
      <c r="B1172" s="261"/>
      <c r="C1172" s="262"/>
      <c r="D1172" s="248" t="s">
        <v>178</v>
      </c>
      <c r="E1172" s="263" t="s">
        <v>21</v>
      </c>
      <c r="F1172" s="264" t="s">
        <v>238</v>
      </c>
      <c r="G1172" s="262"/>
      <c r="H1172" s="265">
        <v>-1.2</v>
      </c>
      <c r="I1172" s="266"/>
      <c r="J1172" s="262"/>
      <c r="K1172" s="262"/>
      <c r="L1172" s="267"/>
      <c r="M1172" s="268"/>
      <c r="N1172" s="269"/>
      <c r="O1172" s="269"/>
      <c r="P1172" s="269"/>
      <c r="Q1172" s="269"/>
      <c r="R1172" s="269"/>
      <c r="S1172" s="269"/>
      <c r="T1172" s="270"/>
      <c r="AT1172" s="271" t="s">
        <v>178</v>
      </c>
      <c r="AU1172" s="271" t="s">
        <v>80</v>
      </c>
      <c r="AV1172" s="13" t="s">
        <v>80</v>
      </c>
      <c r="AW1172" s="13" t="s">
        <v>35</v>
      </c>
      <c r="AX1172" s="13" t="s">
        <v>71</v>
      </c>
      <c r="AY1172" s="271" t="s">
        <v>158</v>
      </c>
    </row>
    <row r="1173" spans="2:51" s="12" customFormat="1" ht="13.5">
      <c r="B1173" s="251"/>
      <c r="C1173" s="252"/>
      <c r="D1173" s="248" t="s">
        <v>178</v>
      </c>
      <c r="E1173" s="253" t="s">
        <v>21</v>
      </c>
      <c r="F1173" s="254" t="s">
        <v>291</v>
      </c>
      <c r="G1173" s="252"/>
      <c r="H1173" s="253" t="s">
        <v>21</v>
      </c>
      <c r="I1173" s="255"/>
      <c r="J1173" s="252"/>
      <c r="K1173" s="252"/>
      <c r="L1173" s="256"/>
      <c r="M1173" s="257"/>
      <c r="N1173" s="258"/>
      <c r="O1173" s="258"/>
      <c r="P1173" s="258"/>
      <c r="Q1173" s="258"/>
      <c r="R1173" s="258"/>
      <c r="S1173" s="258"/>
      <c r="T1173" s="259"/>
      <c r="AT1173" s="260" t="s">
        <v>178</v>
      </c>
      <c r="AU1173" s="260" t="s">
        <v>80</v>
      </c>
      <c r="AV1173" s="12" t="s">
        <v>78</v>
      </c>
      <c r="AW1173" s="12" t="s">
        <v>35</v>
      </c>
      <c r="AX1173" s="12" t="s">
        <v>71</v>
      </c>
      <c r="AY1173" s="260" t="s">
        <v>158</v>
      </c>
    </row>
    <row r="1174" spans="2:51" s="13" customFormat="1" ht="13.5">
      <c r="B1174" s="261"/>
      <c r="C1174" s="262"/>
      <c r="D1174" s="248" t="s">
        <v>178</v>
      </c>
      <c r="E1174" s="263" t="s">
        <v>21</v>
      </c>
      <c r="F1174" s="264" t="s">
        <v>292</v>
      </c>
      <c r="G1174" s="262"/>
      <c r="H1174" s="265">
        <v>13.32</v>
      </c>
      <c r="I1174" s="266"/>
      <c r="J1174" s="262"/>
      <c r="K1174" s="262"/>
      <c r="L1174" s="267"/>
      <c r="M1174" s="268"/>
      <c r="N1174" s="269"/>
      <c r="O1174" s="269"/>
      <c r="P1174" s="269"/>
      <c r="Q1174" s="269"/>
      <c r="R1174" s="269"/>
      <c r="S1174" s="269"/>
      <c r="T1174" s="270"/>
      <c r="AT1174" s="271" t="s">
        <v>178</v>
      </c>
      <c r="AU1174" s="271" t="s">
        <v>80</v>
      </c>
      <c r="AV1174" s="13" t="s">
        <v>80</v>
      </c>
      <c r="AW1174" s="13" t="s">
        <v>35</v>
      </c>
      <c r="AX1174" s="13" t="s">
        <v>71</v>
      </c>
      <c r="AY1174" s="271" t="s">
        <v>158</v>
      </c>
    </row>
    <row r="1175" spans="2:51" s="13" customFormat="1" ht="13.5">
      <c r="B1175" s="261"/>
      <c r="C1175" s="262"/>
      <c r="D1175" s="248" t="s">
        <v>178</v>
      </c>
      <c r="E1175" s="263" t="s">
        <v>21</v>
      </c>
      <c r="F1175" s="264" t="s">
        <v>238</v>
      </c>
      <c r="G1175" s="262"/>
      <c r="H1175" s="265">
        <v>-1.2</v>
      </c>
      <c r="I1175" s="266"/>
      <c r="J1175" s="262"/>
      <c r="K1175" s="262"/>
      <c r="L1175" s="267"/>
      <c r="M1175" s="268"/>
      <c r="N1175" s="269"/>
      <c r="O1175" s="269"/>
      <c r="P1175" s="269"/>
      <c r="Q1175" s="269"/>
      <c r="R1175" s="269"/>
      <c r="S1175" s="269"/>
      <c r="T1175" s="270"/>
      <c r="AT1175" s="271" t="s">
        <v>178</v>
      </c>
      <c r="AU1175" s="271" t="s">
        <v>80</v>
      </c>
      <c r="AV1175" s="13" t="s">
        <v>80</v>
      </c>
      <c r="AW1175" s="13" t="s">
        <v>35</v>
      </c>
      <c r="AX1175" s="13" t="s">
        <v>71</v>
      </c>
      <c r="AY1175" s="271" t="s">
        <v>158</v>
      </c>
    </row>
    <row r="1176" spans="2:51" s="12" customFormat="1" ht="13.5">
      <c r="B1176" s="251"/>
      <c r="C1176" s="252"/>
      <c r="D1176" s="248" t="s">
        <v>178</v>
      </c>
      <c r="E1176" s="253" t="s">
        <v>21</v>
      </c>
      <c r="F1176" s="254" t="s">
        <v>293</v>
      </c>
      <c r="G1176" s="252"/>
      <c r="H1176" s="253" t="s">
        <v>21</v>
      </c>
      <c r="I1176" s="255"/>
      <c r="J1176" s="252"/>
      <c r="K1176" s="252"/>
      <c r="L1176" s="256"/>
      <c r="M1176" s="257"/>
      <c r="N1176" s="258"/>
      <c r="O1176" s="258"/>
      <c r="P1176" s="258"/>
      <c r="Q1176" s="258"/>
      <c r="R1176" s="258"/>
      <c r="S1176" s="258"/>
      <c r="T1176" s="259"/>
      <c r="AT1176" s="260" t="s">
        <v>178</v>
      </c>
      <c r="AU1176" s="260" t="s">
        <v>80</v>
      </c>
      <c r="AV1176" s="12" t="s">
        <v>78</v>
      </c>
      <c r="AW1176" s="12" t="s">
        <v>35</v>
      </c>
      <c r="AX1176" s="12" t="s">
        <v>71</v>
      </c>
      <c r="AY1176" s="260" t="s">
        <v>158</v>
      </c>
    </row>
    <row r="1177" spans="2:51" s="13" customFormat="1" ht="13.5">
      <c r="B1177" s="261"/>
      <c r="C1177" s="262"/>
      <c r="D1177" s="248" t="s">
        <v>178</v>
      </c>
      <c r="E1177" s="263" t="s">
        <v>21</v>
      </c>
      <c r="F1177" s="264" t="s">
        <v>294</v>
      </c>
      <c r="G1177" s="262"/>
      <c r="H1177" s="265">
        <v>46.387</v>
      </c>
      <c r="I1177" s="266"/>
      <c r="J1177" s="262"/>
      <c r="K1177" s="262"/>
      <c r="L1177" s="267"/>
      <c r="M1177" s="268"/>
      <c r="N1177" s="269"/>
      <c r="O1177" s="269"/>
      <c r="P1177" s="269"/>
      <c r="Q1177" s="269"/>
      <c r="R1177" s="269"/>
      <c r="S1177" s="269"/>
      <c r="T1177" s="270"/>
      <c r="AT1177" s="271" t="s">
        <v>178</v>
      </c>
      <c r="AU1177" s="271" t="s">
        <v>80</v>
      </c>
      <c r="AV1177" s="13" t="s">
        <v>80</v>
      </c>
      <c r="AW1177" s="13" t="s">
        <v>35</v>
      </c>
      <c r="AX1177" s="13" t="s">
        <v>71</v>
      </c>
      <c r="AY1177" s="271" t="s">
        <v>158</v>
      </c>
    </row>
    <row r="1178" spans="2:51" s="13" customFormat="1" ht="13.5">
      <c r="B1178" s="261"/>
      <c r="C1178" s="262"/>
      <c r="D1178" s="248" t="s">
        <v>178</v>
      </c>
      <c r="E1178" s="263" t="s">
        <v>21</v>
      </c>
      <c r="F1178" s="264" t="s">
        <v>268</v>
      </c>
      <c r="G1178" s="262"/>
      <c r="H1178" s="265">
        <v>1.688</v>
      </c>
      <c r="I1178" s="266"/>
      <c r="J1178" s="262"/>
      <c r="K1178" s="262"/>
      <c r="L1178" s="267"/>
      <c r="M1178" s="268"/>
      <c r="N1178" s="269"/>
      <c r="O1178" s="269"/>
      <c r="P1178" s="269"/>
      <c r="Q1178" s="269"/>
      <c r="R1178" s="269"/>
      <c r="S1178" s="269"/>
      <c r="T1178" s="270"/>
      <c r="AT1178" s="271" t="s">
        <v>178</v>
      </c>
      <c r="AU1178" s="271" t="s">
        <v>80</v>
      </c>
      <c r="AV1178" s="13" t="s">
        <v>80</v>
      </c>
      <c r="AW1178" s="13" t="s">
        <v>35</v>
      </c>
      <c r="AX1178" s="13" t="s">
        <v>71</v>
      </c>
      <c r="AY1178" s="271" t="s">
        <v>158</v>
      </c>
    </row>
    <row r="1179" spans="2:51" s="13" customFormat="1" ht="13.5">
      <c r="B1179" s="261"/>
      <c r="C1179" s="262"/>
      <c r="D1179" s="248" t="s">
        <v>178</v>
      </c>
      <c r="E1179" s="263" t="s">
        <v>21</v>
      </c>
      <c r="F1179" s="264" t="s">
        <v>269</v>
      </c>
      <c r="G1179" s="262"/>
      <c r="H1179" s="265">
        <v>-5.355</v>
      </c>
      <c r="I1179" s="266"/>
      <c r="J1179" s="262"/>
      <c r="K1179" s="262"/>
      <c r="L1179" s="267"/>
      <c r="M1179" s="268"/>
      <c r="N1179" s="269"/>
      <c r="O1179" s="269"/>
      <c r="P1179" s="269"/>
      <c r="Q1179" s="269"/>
      <c r="R1179" s="269"/>
      <c r="S1179" s="269"/>
      <c r="T1179" s="270"/>
      <c r="AT1179" s="271" t="s">
        <v>178</v>
      </c>
      <c r="AU1179" s="271" t="s">
        <v>80</v>
      </c>
      <c r="AV1179" s="13" t="s">
        <v>80</v>
      </c>
      <c r="AW1179" s="13" t="s">
        <v>35</v>
      </c>
      <c r="AX1179" s="13" t="s">
        <v>71</v>
      </c>
      <c r="AY1179" s="271" t="s">
        <v>158</v>
      </c>
    </row>
    <row r="1180" spans="2:51" s="13" customFormat="1" ht="13.5">
      <c r="B1180" s="261"/>
      <c r="C1180" s="262"/>
      <c r="D1180" s="248" t="s">
        <v>178</v>
      </c>
      <c r="E1180" s="263" t="s">
        <v>21</v>
      </c>
      <c r="F1180" s="264" t="s">
        <v>237</v>
      </c>
      <c r="G1180" s="262"/>
      <c r="H1180" s="265">
        <v>-1.6</v>
      </c>
      <c r="I1180" s="266"/>
      <c r="J1180" s="262"/>
      <c r="K1180" s="262"/>
      <c r="L1180" s="267"/>
      <c r="M1180" s="268"/>
      <c r="N1180" s="269"/>
      <c r="O1180" s="269"/>
      <c r="P1180" s="269"/>
      <c r="Q1180" s="269"/>
      <c r="R1180" s="269"/>
      <c r="S1180" s="269"/>
      <c r="T1180" s="270"/>
      <c r="AT1180" s="271" t="s">
        <v>178</v>
      </c>
      <c r="AU1180" s="271" t="s">
        <v>80</v>
      </c>
      <c r="AV1180" s="13" t="s">
        <v>80</v>
      </c>
      <c r="AW1180" s="13" t="s">
        <v>35</v>
      </c>
      <c r="AX1180" s="13" t="s">
        <v>71</v>
      </c>
      <c r="AY1180" s="271" t="s">
        <v>158</v>
      </c>
    </row>
    <row r="1181" spans="2:51" s="12" customFormat="1" ht="13.5">
      <c r="B1181" s="251"/>
      <c r="C1181" s="252"/>
      <c r="D1181" s="248" t="s">
        <v>178</v>
      </c>
      <c r="E1181" s="253" t="s">
        <v>21</v>
      </c>
      <c r="F1181" s="254" t="s">
        <v>186</v>
      </c>
      <c r="G1181" s="252"/>
      <c r="H1181" s="253" t="s">
        <v>21</v>
      </c>
      <c r="I1181" s="255"/>
      <c r="J1181" s="252"/>
      <c r="K1181" s="252"/>
      <c r="L1181" s="256"/>
      <c r="M1181" s="257"/>
      <c r="N1181" s="258"/>
      <c r="O1181" s="258"/>
      <c r="P1181" s="258"/>
      <c r="Q1181" s="258"/>
      <c r="R1181" s="258"/>
      <c r="S1181" s="258"/>
      <c r="T1181" s="259"/>
      <c r="AT1181" s="260" t="s">
        <v>178</v>
      </c>
      <c r="AU1181" s="260" t="s">
        <v>80</v>
      </c>
      <c r="AV1181" s="12" t="s">
        <v>78</v>
      </c>
      <c r="AW1181" s="12" t="s">
        <v>35</v>
      </c>
      <c r="AX1181" s="12" t="s">
        <v>71</v>
      </c>
      <c r="AY1181" s="260" t="s">
        <v>158</v>
      </c>
    </row>
    <row r="1182" spans="2:51" s="13" customFormat="1" ht="13.5">
      <c r="B1182" s="261"/>
      <c r="C1182" s="262"/>
      <c r="D1182" s="248" t="s">
        <v>178</v>
      </c>
      <c r="E1182" s="263" t="s">
        <v>21</v>
      </c>
      <c r="F1182" s="264" t="s">
        <v>295</v>
      </c>
      <c r="G1182" s="262"/>
      <c r="H1182" s="265">
        <v>63.37</v>
      </c>
      <c r="I1182" s="266"/>
      <c r="J1182" s="262"/>
      <c r="K1182" s="262"/>
      <c r="L1182" s="267"/>
      <c r="M1182" s="268"/>
      <c r="N1182" s="269"/>
      <c r="O1182" s="269"/>
      <c r="P1182" s="269"/>
      <c r="Q1182" s="269"/>
      <c r="R1182" s="269"/>
      <c r="S1182" s="269"/>
      <c r="T1182" s="270"/>
      <c r="AT1182" s="271" t="s">
        <v>178</v>
      </c>
      <c r="AU1182" s="271" t="s">
        <v>80</v>
      </c>
      <c r="AV1182" s="13" t="s">
        <v>80</v>
      </c>
      <c r="AW1182" s="13" t="s">
        <v>35</v>
      </c>
      <c r="AX1182" s="13" t="s">
        <v>71</v>
      </c>
      <c r="AY1182" s="271" t="s">
        <v>158</v>
      </c>
    </row>
    <row r="1183" spans="2:51" s="13" customFormat="1" ht="13.5">
      <c r="B1183" s="261"/>
      <c r="C1183" s="262"/>
      <c r="D1183" s="248" t="s">
        <v>178</v>
      </c>
      <c r="E1183" s="263" t="s">
        <v>21</v>
      </c>
      <c r="F1183" s="264" t="s">
        <v>268</v>
      </c>
      <c r="G1183" s="262"/>
      <c r="H1183" s="265">
        <v>1.688</v>
      </c>
      <c r="I1183" s="266"/>
      <c r="J1183" s="262"/>
      <c r="K1183" s="262"/>
      <c r="L1183" s="267"/>
      <c r="M1183" s="268"/>
      <c r="N1183" s="269"/>
      <c r="O1183" s="269"/>
      <c r="P1183" s="269"/>
      <c r="Q1183" s="269"/>
      <c r="R1183" s="269"/>
      <c r="S1183" s="269"/>
      <c r="T1183" s="270"/>
      <c r="AT1183" s="271" t="s">
        <v>178</v>
      </c>
      <c r="AU1183" s="271" t="s">
        <v>80</v>
      </c>
      <c r="AV1183" s="13" t="s">
        <v>80</v>
      </c>
      <c r="AW1183" s="13" t="s">
        <v>35</v>
      </c>
      <c r="AX1183" s="13" t="s">
        <v>71</v>
      </c>
      <c r="AY1183" s="271" t="s">
        <v>158</v>
      </c>
    </row>
    <row r="1184" spans="2:51" s="13" customFormat="1" ht="13.5">
      <c r="B1184" s="261"/>
      <c r="C1184" s="262"/>
      <c r="D1184" s="248" t="s">
        <v>178</v>
      </c>
      <c r="E1184" s="263" t="s">
        <v>21</v>
      </c>
      <c r="F1184" s="264" t="s">
        <v>269</v>
      </c>
      <c r="G1184" s="262"/>
      <c r="H1184" s="265">
        <v>-5.355</v>
      </c>
      <c r="I1184" s="266"/>
      <c r="J1184" s="262"/>
      <c r="K1184" s="262"/>
      <c r="L1184" s="267"/>
      <c r="M1184" s="268"/>
      <c r="N1184" s="269"/>
      <c r="O1184" s="269"/>
      <c r="P1184" s="269"/>
      <c r="Q1184" s="269"/>
      <c r="R1184" s="269"/>
      <c r="S1184" s="269"/>
      <c r="T1184" s="270"/>
      <c r="AT1184" s="271" t="s">
        <v>178</v>
      </c>
      <c r="AU1184" s="271" t="s">
        <v>80</v>
      </c>
      <c r="AV1184" s="13" t="s">
        <v>80</v>
      </c>
      <c r="AW1184" s="13" t="s">
        <v>35</v>
      </c>
      <c r="AX1184" s="13" t="s">
        <v>71</v>
      </c>
      <c r="AY1184" s="271" t="s">
        <v>158</v>
      </c>
    </row>
    <row r="1185" spans="2:51" s="13" customFormat="1" ht="13.5">
      <c r="B1185" s="261"/>
      <c r="C1185" s="262"/>
      <c r="D1185" s="248" t="s">
        <v>178</v>
      </c>
      <c r="E1185" s="263" t="s">
        <v>21</v>
      </c>
      <c r="F1185" s="264" t="s">
        <v>231</v>
      </c>
      <c r="G1185" s="262"/>
      <c r="H1185" s="265">
        <v>-1.8</v>
      </c>
      <c r="I1185" s="266"/>
      <c r="J1185" s="262"/>
      <c r="K1185" s="262"/>
      <c r="L1185" s="267"/>
      <c r="M1185" s="268"/>
      <c r="N1185" s="269"/>
      <c r="O1185" s="269"/>
      <c r="P1185" s="269"/>
      <c r="Q1185" s="269"/>
      <c r="R1185" s="269"/>
      <c r="S1185" s="269"/>
      <c r="T1185" s="270"/>
      <c r="AT1185" s="271" t="s">
        <v>178</v>
      </c>
      <c r="AU1185" s="271" t="s">
        <v>80</v>
      </c>
      <c r="AV1185" s="13" t="s">
        <v>80</v>
      </c>
      <c r="AW1185" s="13" t="s">
        <v>35</v>
      </c>
      <c r="AX1185" s="13" t="s">
        <v>71</v>
      </c>
      <c r="AY1185" s="271" t="s">
        <v>158</v>
      </c>
    </row>
    <row r="1186" spans="2:51" s="13" customFormat="1" ht="13.5">
      <c r="B1186" s="261"/>
      <c r="C1186" s="262"/>
      <c r="D1186" s="248" t="s">
        <v>178</v>
      </c>
      <c r="E1186" s="263" t="s">
        <v>21</v>
      </c>
      <c r="F1186" s="264" t="s">
        <v>237</v>
      </c>
      <c r="G1186" s="262"/>
      <c r="H1186" s="265">
        <v>-1.6</v>
      </c>
      <c r="I1186" s="266"/>
      <c r="J1186" s="262"/>
      <c r="K1186" s="262"/>
      <c r="L1186" s="267"/>
      <c r="M1186" s="268"/>
      <c r="N1186" s="269"/>
      <c r="O1186" s="269"/>
      <c r="P1186" s="269"/>
      <c r="Q1186" s="269"/>
      <c r="R1186" s="269"/>
      <c r="S1186" s="269"/>
      <c r="T1186" s="270"/>
      <c r="AT1186" s="271" t="s">
        <v>178</v>
      </c>
      <c r="AU1186" s="271" t="s">
        <v>80</v>
      </c>
      <c r="AV1186" s="13" t="s">
        <v>80</v>
      </c>
      <c r="AW1186" s="13" t="s">
        <v>35</v>
      </c>
      <c r="AX1186" s="13" t="s">
        <v>71</v>
      </c>
      <c r="AY1186" s="271" t="s">
        <v>158</v>
      </c>
    </row>
    <row r="1187" spans="2:51" s="12" customFormat="1" ht="13.5">
      <c r="B1187" s="251"/>
      <c r="C1187" s="252"/>
      <c r="D1187" s="248" t="s">
        <v>178</v>
      </c>
      <c r="E1187" s="253" t="s">
        <v>21</v>
      </c>
      <c r="F1187" s="254" t="s">
        <v>245</v>
      </c>
      <c r="G1187" s="252"/>
      <c r="H1187" s="253" t="s">
        <v>21</v>
      </c>
      <c r="I1187" s="255"/>
      <c r="J1187" s="252"/>
      <c r="K1187" s="252"/>
      <c r="L1187" s="256"/>
      <c r="M1187" s="257"/>
      <c r="N1187" s="258"/>
      <c r="O1187" s="258"/>
      <c r="P1187" s="258"/>
      <c r="Q1187" s="258"/>
      <c r="R1187" s="258"/>
      <c r="S1187" s="258"/>
      <c r="T1187" s="259"/>
      <c r="AT1187" s="260" t="s">
        <v>178</v>
      </c>
      <c r="AU1187" s="260" t="s">
        <v>80</v>
      </c>
      <c r="AV1187" s="12" t="s">
        <v>78</v>
      </c>
      <c r="AW1187" s="12" t="s">
        <v>35</v>
      </c>
      <c r="AX1187" s="12" t="s">
        <v>71</v>
      </c>
      <c r="AY1187" s="260" t="s">
        <v>158</v>
      </c>
    </row>
    <row r="1188" spans="2:51" s="13" customFormat="1" ht="13.5">
      <c r="B1188" s="261"/>
      <c r="C1188" s="262"/>
      <c r="D1188" s="248" t="s">
        <v>178</v>
      </c>
      <c r="E1188" s="263" t="s">
        <v>21</v>
      </c>
      <c r="F1188" s="264" t="s">
        <v>296</v>
      </c>
      <c r="G1188" s="262"/>
      <c r="H1188" s="265">
        <v>63.603</v>
      </c>
      <c r="I1188" s="266"/>
      <c r="J1188" s="262"/>
      <c r="K1188" s="262"/>
      <c r="L1188" s="267"/>
      <c r="M1188" s="268"/>
      <c r="N1188" s="269"/>
      <c r="O1188" s="269"/>
      <c r="P1188" s="269"/>
      <c r="Q1188" s="269"/>
      <c r="R1188" s="269"/>
      <c r="S1188" s="269"/>
      <c r="T1188" s="270"/>
      <c r="AT1188" s="271" t="s">
        <v>178</v>
      </c>
      <c r="AU1188" s="271" t="s">
        <v>80</v>
      </c>
      <c r="AV1188" s="13" t="s">
        <v>80</v>
      </c>
      <c r="AW1188" s="13" t="s">
        <v>35</v>
      </c>
      <c r="AX1188" s="13" t="s">
        <v>71</v>
      </c>
      <c r="AY1188" s="271" t="s">
        <v>158</v>
      </c>
    </row>
    <row r="1189" spans="2:51" s="13" customFormat="1" ht="13.5">
      <c r="B1189" s="261"/>
      <c r="C1189" s="262"/>
      <c r="D1189" s="248" t="s">
        <v>178</v>
      </c>
      <c r="E1189" s="263" t="s">
        <v>21</v>
      </c>
      <c r="F1189" s="264" t="s">
        <v>268</v>
      </c>
      <c r="G1189" s="262"/>
      <c r="H1189" s="265">
        <v>1.688</v>
      </c>
      <c r="I1189" s="266"/>
      <c r="J1189" s="262"/>
      <c r="K1189" s="262"/>
      <c r="L1189" s="267"/>
      <c r="M1189" s="268"/>
      <c r="N1189" s="269"/>
      <c r="O1189" s="269"/>
      <c r="P1189" s="269"/>
      <c r="Q1189" s="269"/>
      <c r="R1189" s="269"/>
      <c r="S1189" s="269"/>
      <c r="T1189" s="270"/>
      <c r="AT1189" s="271" t="s">
        <v>178</v>
      </c>
      <c r="AU1189" s="271" t="s">
        <v>80</v>
      </c>
      <c r="AV1189" s="13" t="s">
        <v>80</v>
      </c>
      <c r="AW1189" s="13" t="s">
        <v>35</v>
      </c>
      <c r="AX1189" s="13" t="s">
        <v>71</v>
      </c>
      <c r="AY1189" s="271" t="s">
        <v>158</v>
      </c>
    </row>
    <row r="1190" spans="2:51" s="13" customFormat="1" ht="13.5">
      <c r="B1190" s="261"/>
      <c r="C1190" s="262"/>
      <c r="D1190" s="248" t="s">
        <v>178</v>
      </c>
      <c r="E1190" s="263" t="s">
        <v>21</v>
      </c>
      <c r="F1190" s="264" t="s">
        <v>269</v>
      </c>
      <c r="G1190" s="262"/>
      <c r="H1190" s="265">
        <v>-5.355</v>
      </c>
      <c r="I1190" s="266"/>
      <c r="J1190" s="262"/>
      <c r="K1190" s="262"/>
      <c r="L1190" s="267"/>
      <c r="M1190" s="268"/>
      <c r="N1190" s="269"/>
      <c r="O1190" s="269"/>
      <c r="P1190" s="269"/>
      <c r="Q1190" s="269"/>
      <c r="R1190" s="269"/>
      <c r="S1190" s="269"/>
      <c r="T1190" s="270"/>
      <c r="AT1190" s="271" t="s">
        <v>178</v>
      </c>
      <c r="AU1190" s="271" t="s">
        <v>80</v>
      </c>
      <c r="AV1190" s="13" t="s">
        <v>80</v>
      </c>
      <c r="AW1190" s="13" t="s">
        <v>35</v>
      </c>
      <c r="AX1190" s="13" t="s">
        <v>71</v>
      </c>
      <c r="AY1190" s="271" t="s">
        <v>158</v>
      </c>
    </row>
    <row r="1191" spans="2:51" s="13" customFormat="1" ht="13.5">
      <c r="B1191" s="261"/>
      <c r="C1191" s="262"/>
      <c r="D1191" s="248" t="s">
        <v>178</v>
      </c>
      <c r="E1191" s="263" t="s">
        <v>21</v>
      </c>
      <c r="F1191" s="264" t="s">
        <v>231</v>
      </c>
      <c r="G1191" s="262"/>
      <c r="H1191" s="265">
        <v>-1.8</v>
      </c>
      <c r="I1191" s="266"/>
      <c r="J1191" s="262"/>
      <c r="K1191" s="262"/>
      <c r="L1191" s="267"/>
      <c r="M1191" s="268"/>
      <c r="N1191" s="269"/>
      <c r="O1191" s="269"/>
      <c r="P1191" s="269"/>
      <c r="Q1191" s="269"/>
      <c r="R1191" s="269"/>
      <c r="S1191" s="269"/>
      <c r="T1191" s="270"/>
      <c r="AT1191" s="271" t="s">
        <v>178</v>
      </c>
      <c r="AU1191" s="271" t="s">
        <v>80</v>
      </c>
      <c r="AV1191" s="13" t="s">
        <v>80</v>
      </c>
      <c r="AW1191" s="13" t="s">
        <v>35</v>
      </c>
      <c r="AX1191" s="13" t="s">
        <v>71</v>
      </c>
      <c r="AY1191" s="271" t="s">
        <v>158</v>
      </c>
    </row>
    <row r="1192" spans="2:51" s="12" customFormat="1" ht="13.5">
      <c r="B1192" s="251"/>
      <c r="C1192" s="252"/>
      <c r="D1192" s="248" t="s">
        <v>178</v>
      </c>
      <c r="E1192" s="253" t="s">
        <v>21</v>
      </c>
      <c r="F1192" s="254" t="s">
        <v>248</v>
      </c>
      <c r="G1192" s="252"/>
      <c r="H1192" s="253" t="s">
        <v>21</v>
      </c>
      <c r="I1192" s="255"/>
      <c r="J1192" s="252"/>
      <c r="K1192" s="252"/>
      <c r="L1192" s="256"/>
      <c r="M1192" s="257"/>
      <c r="N1192" s="258"/>
      <c r="O1192" s="258"/>
      <c r="P1192" s="258"/>
      <c r="Q1192" s="258"/>
      <c r="R1192" s="258"/>
      <c r="S1192" s="258"/>
      <c r="T1192" s="259"/>
      <c r="AT1192" s="260" t="s">
        <v>178</v>
      </c>
      <c r="AU1192" s="260" t="s">
        <v>80</v>
      </c>
      <c r="AV1192" s="12" t="s">
        <v>78</v>
      </c>
      <c r="AW1192" s="12" t="s">
        <v>35</v>
      </c>
      <c r="AX1192" s="12" t="s">
        <v>71</v>
      </c>
      <c r="AY1192" s="260" t="s">
        <v>158</v>
      </c>
    </row>
    <row r="1193" spans="2:51" s="13" customFormat="1" ht="13.5">
      <c r="B1193" s="261"/>
      <c r="C1193" s="262"/>
      <c r="D1193" s="248" t="s">
        <v>178</v>
      </c>
      <c r="E1193" s="263" t="s">
        <v>21</v>
      </c>
      <c r="F1193" s="264" t="s">
        <v>296</v>
      </c>
      <c r="G1193" s="262"/>
      <c r="H1193" s="265">
        <v>63.603</v>
      </c>
      <c r="I1193" s="266"/>
      <c r="J1193" s="262"/>
      <c r="K1193" s="262"/>
      <c r="L1193" s="267"/>
      <c r="M1193" s="268"/>
      <c r="N1193" s="269"/>
      <c r="O1193" s="269"/>
      <c r="P1193" s="269"/>
      <c r="Q1193" s="269"/>
      <c r="R1193" s="269"/>
      <c r="S1193" s="269"/>
      <c r="T1193" s="270"/>
      <c r="AT1193" s="271" t="s">
        <v>178</v>
      </c>
      <c r="AU1193" s="271" t="s">
        <v>80</v>
      </c>
      <c r="AV1193" s="13" t="s">
        <v>80</v>
      </c>
      <c r="AW1193" s="13" t="s">
        <v>35</v>
      </c>
      <c r="AX1193" s="13" t="s">
        <v>71</v>
      </c>
      <c r="AY1193" s="271" t="s">
        <v>158</v>
      </c>
    </row>
    <row r="1194" spans="2:51" s="13" customFormat="1" ht="13.5">
      <c r="B1194" s="261"/>
      <c r="C1194" s="262"/>
      <c r="D1194" s="248" t="s">
        <v>178</v>
      </c>
      <c r="E1194" s="263" t="s">
        <v>21</v>
      </c>
      <c r="F1194" s="264" t="s">
        <v>268</v>
      </c>
      <c r="G1194" s="262"/>
      <c r="H1194" s="265">
        <v>1.688</v>
      </c>
      <c r="I1194" s="266"/>
      <c r="J1194" s="262"/>
      <c r="K1194" s="262"/>
      <c r="L1194" s="267"/>
      <c r="M1194" s="268"/>
      <c r="N1194" s="269"/>
      <c r="O1194" s="269"/>
      <c r="P1194" s="269"/>
      <c r="Q1194" s="269"/>
      <c r="R1194" s="269"/>
      <c r="S1194" s="269"/>
      <c r="T1194" s="270"/>
      <c r="AT1194" s="271" t="s">
        <v>178</v>
      </c>
      <c r="AU1194" s="271" t="s">
        <v>80</v>
      </c>
      <c r="AV1194" s="13" t="s">
        <v>80</v>
      </c>
      <c r="AW1194" s="13" t="s">
        <v>35</v>
      </c>
      <c r="AX1194" s="13" t="s">
        <v>71</v>
      </c>
      <c r="AY1194" s="271" t="s">
        <v>158</v>
      </c>
    </row>
    <row r="1195" spans="2:51" s="13" customFormat="1" ht="13.5">
      <c r="B1195" s="261"/>
      <c r="C1195" s="262"/>
      <c r="D1195" s="248" t="s">
        <v>178</v>
      </c>
      <c r="E1195" s="263" t="s">
        <v>21</v>
      </c>
      <c r="F1195" s="264" t="s">
        <v>269</v>
      </c>
      <c r="G1195" s="262"/>
      <c r="H1195" s="265">
        <v>-5.355</v>
      </c>
      <c r="I1195" s="266"/>
      <c r="J1195" s="262"/>
      <c r="K1195" s="262"/>
      <c r="L1195" s="267"/>
      <c r="M1195" s="268"/>
      <c r="N1195" s="269"/>
      <c r="O1195" s="269"/>
      <c r="P1195" s="269"/>
      <c r="Q1195" s="269"/>
      <c r="R1195" s="269"/>
      <c r="S1195" s="269"/>
      <c r="T1195" s="270"/>
      <c r="AT1195" s="271" t="s">
        <v>178</v>
      </c>
      <c r="AU1195" s="271" t="s">
        <v>80</v>
      </c>
      <c r="AV1195" s="13" t="s">
        <v>80</v>
      </c>
      <c r="AW1195" s="13" t="s">
        <v>35</v>
      </c>
      <c r="AX1195" s="13" t="s">
        <v>71</v>
      </c>
      <c r="AY1195" s="271" t="s">
        <v>158</v>
      </c>
    </row>
    <row r="1196" spans="2:51" s="13" customFormat="1" ht="13.5">
      <c r="B1196" s="261"/>
      <c r="C1196" s="262"/>
      <c r="D1196" s="248" t="s">
        <v>178</v>
      </c>
      <c r="E1196" s="263" t="s">
        <v>21</v>
      </c>
      <c r="F1196" s="264" t="s">
        <v>231</v>
      </c>
      <c r="G1196" s="262"/>
      <c r="H1196" s="265">
        <v>-1.8</v>
      </c>
      <c r="I1196" s="266"/>
      <c r="J1196" s="262"/>
      <c r="K1196" s="262"/>
      <c r="L1196" s="267"/>
      <c r="M1196" s="268"/>
      <c r="N1196" s="269"/>
      <c r="O1196" s="269"/>
      <c r="P1196" s="269"/>
      <c r="Q1196" s="269"/>
      <c r="R1196" s="269"/>
      <c r="S1196" s="269"/>
      <c r="T1196" s="270"/>
      <c r="AT1196" s="271" t="s">
        <v>178</v>
      </c>
      <c r="AU1196" s="271" t="s">
        <v>80</v>
      </c>
      <c r="AV1196" s="13" t="s">
        <v>80</v>
      </c>
      <c r="AW1196" s="13" t="s">
        <v>35</v>
      </c>
      <c r="AX1196" s="13" t="s">
        <v>71</v>
      </c>
      <c r="AY1196" s="271" t="s">
        <v>158</v>
      </c>
    </row>
    <row r="1197" spans="2:51" s="12" customFormat="1" ht="13.5">
      <c r="B1197" s="251"/>
      <c r="C1197" s="252"/>
      <c r="D1197" s="248" t="s">
        <v>178</v>
      </c>
      <c r="E1197" s="253" t="s">
        <v>21</v>
      </c>
      <c r="F1197" s="254" t="s">
        <v>249</v>
      </c>
      <c r="G1197" s="252"/>
      <c r="H1197" s="253" t="s">
        <v>21</v>
      </c>
      <c r="I1197" s="255"/>
      <c r="J1197" s="252"/>
      <c r="K1197" s="252"/>
      <c r="L1197" s="256"/>
      <c r="M1197" s="257"/>
      <c r="N1197" s="258"/>
      <c r="O1197" s="258"/>
      <c r="P1197" s="258"/>
      <c r="Q1197" s="258"/>
      <c r="R1197" s="258"/>
      <c r="S1197" s="258"/>
      <c r="T1197" s="259"/>
      <c r="AT1197" s="260" t="s">
        <v>178</v>
      </c>
      <c r="AU1197" s="260" t="s">
        <v>80</v>
      </c>
      <c r="AV1197" s="12" t="s">
        <v>78</v>
      </c>
      <c r="AW1197" s="12" t="s">
        <v>35</v>
      </c>
      <c r="AX1197" s="12" t="s">
        <v>71</v>
      </c>
      <c r="AY1197" s="260" t="s">
        <v>158</v>
      </c>
    </row>
    <row r="1198" spans="2:51" s="13" customFormat="1" ht="13.5">
      <c r="B1198" s="261"/>
      <c r="C1198" s="262"/>
      <c r="D1198" s="248" t="s">
        <v>178</v>
      </c>
      <c r="E1198" s="263" t="s">
        <v>21</v>
      </c>
      <c r="F1198" s="264" t="s">
        <v>296</v>
      </c>
      <c r="G1198" s="262"/>
      <c r="H1198" s="265">
        <v>63.603</v>
      </c>
      <c r="I1198" s="266"/>
      <c r="J1198" s="262"/>
      <c r="K1198" s="262"/>
      <c r="L1198" s="267"/>
      <c r="M1198" s="268"/>
      <c r="N1198" s="269"/>
      <c r="O1198" s="269"/>
      <c r="P1198" s="269"/>
      <c r="Q1198" s="269"/>
      <c r="R1198" s="269"/>
      <c r="S1198" s="269"/>
      <c r="T1198" s="270"/>
      <c r="AT1198" s="271" t="s">
        <v>178</v>
      </c>
      <c r="AU1198" s="271" t="s">
        <v>80</v>
      </c>
      <c r="AV1198" s="13" t="s">
        <v>80</v>
      </c>
      <c r="AW1198" s="13" t="s">
        <v>35</v>
      </c>
      <c r="AX1198" s="13" t="s">
        <v>71</v>
      </c>
      <c r="AY1198" s="271" t="s">
        <v>158</v>
      </c>
    </row>
    <row r="1199" spans="2:51" s="13" customFormat="1" ht="13.5">
      <c r="B1199" s="261"/>
      <c r="C1199" s="262"/>
      <c r="D1199" s="248" t="s">
        <v>178</v>
      </c>
      <c r="E1199" s="263" t="s">
        <v>21</v>
      </c>
      <c r="F1199" s="264" t="s">
        <v>268</v>
      </c>
      <c r="G1199" s="262"/>
      <c r="H1199" s="265">
        <v>1.688</v>
      </c>
      <c r="I1199" s="266"/>
      <c r="J1199" s="262"/>
      <c r="K1199" s="262"/>
      <c r="L1199" s="267"/>
      <c r="M1199" s="268"/>
      <c r="N1199" s="269"/>
      <c r="O1199" s="269"/>
      <c r="P1199" s="269"/>
      <c r="Q1199" s="269"/>
      <c r="R1199" s="269"/>
      <c r="S1199" s="269"/>
      <c r="T1199" s="270"/>
      <c r="AT1199" s="271" t="s">
        <v>178</v>
      </c>
      <c r="AU1199" s="271" t="s">
        <v>80</v>
      </c>
      <c r="AV1199" s="13" t="s">
        <v>80</v>
      </c>
      <c r="AW1199" s="13" t="s">
        <v>35</v>
      </c>
      <c r="AX1199" s="13" t="s">
        <v>71</v>
      </c>
      <c r="AY1199" s="271" t="s">
        <v>158</v>
      </c>
    </row>
    <row r="1200" spans="2:51" s="13" customFormat="1" ht="13.5">
      <c r="B1200" s="261"/>
      <c r="C1200" s="262"/>
      <c r="D1200" s="248" t="s">
        <v>178</v>
      </c>
      <c r="E1200" s="263" t="s">
        <v>21</v>
      </c>
      <c r="F1200" s="264" t="s">
        <v>269</v>
      </c>
      <c r="G1200" s="262"/>
      <c r="H1200" s="265">
        <v>-5.355</v>
      </c>
      <c r="I1200" s="266"/>
      <c r="J1200" s="262"/>
      <c r="K1200" s="262"/>
      <c r="L1200" s="267"/>
      <c r="M1200" s="268"/>
      <c r="N1200" s="269"/>
      <c r="O1200" s="269"/>
      <c r="P1200" s="269"/>
      <c r="Q1200" s="269"/>
      <c r="R1200" s="269"/>
      <c r="S1200" s="269"/>
      <c r="T1200" s="270"/>
      <c r="AT1200" s="271" t="s">
        <v>178</v>
      </c>
      <c r="AU1200" s="271" t="s">
        <v>80</v>
      </c>
      <c r="AV1200" s="13" t="s">
        <v>80</v>
      </c>
      <c r="AW1200" s="13" t="s">
        <v>35</v>
      </c>
      <c r="AX1200" s="13" t="s">
        <v>71</v>
      </c>
      <c r="AY1200" s="271" t="s">
        <v>158</v>
      </c>
    </row>
    <row r="1201" spans="2:51" s="13" customFormat="1" ht="13.5">
      <c r="B1201" s="261"/>
      <c r="C1201" s="262"/>
      <c r="D1201" s="248" t="s">
        <v>178</v>
      </c>
      <c r="E1201" s="263" t="s">
        <v>21</v>
      </c>
      <c r="F1201" s="264" t="s">
        <v>231</v>
      </c>
      <c r="G1201" s="262"/>
      <c r="H1201" s="265">
        <v>-1.8</v>
      </c>
      <c r="I1201" s="266"/>
      <c r="J1201" s="262"/>
      <c r="K1201" s="262"/>
      <c r="L1201" s="267"/>
      <c r="M1201" s="268"/>
      <c r="N1201" s="269"/>
      <c r="O1201" s="269"/>
      <c r="P1201" s="269"/>
      <c r="Q1201" s="269"/>
      <c r="R1201" s="269"/>
      <c r="S1201" s="269"/>
      <c r="T1201" s="270"/>
      <c r="AT1201" s="271" t="s">
        <v>178</v>
      </c>
      <c r="AU1201" s="271" t="s">
        <v>80</v>
      </c>
      <c r="AV1201" s="13" t="s">
        <v>80</v>
      </c>
      <c r="AW1201" s="13" t="s">
        <v>35</v>
      </c>
      <c r="AX1201" s="13" t="s">
        <v>71</v>
      </c>
      <c r="AY1201" s="271" t="s">
        <v>158</v>
      </c>
    </row>
    <row r="1202" spans="2:51" s="12" customFormat="1" ht="13.5">
      <c r="B1202" s="251"/>
      <c r="C1202" s="252"/>
      <c r="D1202" s="248" t="s">
        <v>178</v>
      </c>
      <c r="E1202" s="253" t="s">
        <v>21</v>
      </c>
      <c r="F1202" s="254" t="s">
        <v>297</v>
      </c>
      <c r="G1202" s="252"/>
      <c r="H1202" s="253" t="s">
        <v>21</v>
      </c>
      <c r="I1202" s="255"/>
      <c r="J1202" s="252"/>
      <c r="K1202" s="252"/>
      <c r="L1202" s="256"/>
      <c r="M1202" s="257"/>
      <c r="N1202" s="258"/>
      <c r="O1202" s="258"/>
      <c r="P1202" s="258"/>
      <c r="Q1202" s="258"/>
      <c r="R1202" s="258"/>
      <c r="S1202" s="258"/>
      <c r="T1202" s="259"/>
      <c r="AT1202" s="260" t="s">
        <v>178</v>
      </c>
      <c r="AU1202" s="260" t="s">
        <v>80</v>
      </c>
      <c r="AV1202" s="12" t="s">
        <v>78</v>
      </c>
      <c r="AW1202" s="12" t="s">
        <v>35</v>
      </c>
      <c r="AX1202" s="12" t="s">
        <v>71</v>
      </c>
      <c r="AY1202" s="260" t="s">
        <v>158</v>
      </c>
    </row>
    <row r="1203" spans="2:51" s="13" customFormat="1" ht="13.5">
      <c r="B1203" s="261"/>
      <c r="C1203" s="262"/>
      <c r="D1203" s="248" t="s">
        <v>178</v>
      </c>
      <c r="E1203" s="263" t="s">
        <v>21</v>
      </c>
      <c r="F1203" s="264" t="s">
        <v>296</v>
      </c>
      <c r="G1203" s="262"/>
      <c r="H1203" s="265">
        <v>63.603</v>
      </c>
      <c r="I1203" s="266"/>
      <c r="J1203" s="262"/>
      <c r="K1203" s="262"/>
      <c r="L1203" s="267"/>
      <c r="M1203" s="268"/>
      <c r="N1203" s="269"/>
      <c r="O1203" s="269"/>
      <c r="P1203" s="269"/>
      <c r="Q1203" s="269"/>
      <c r="R1203" s="269"/>
      <c r="S1203" s="269"/>
      <c r="T1203" s="270"/>
      <c r="AT1203" s="271" t="s">
        <v>178</v>
      </c>
      <c r="AU1203" s="271" t="s">
        <v>80</v>
      </c>
      <c r="AV1203" s="13" t="s">
        <v>80</v>
      </c>
      <c r="AW1203" s="13" t="s">
        <v>35</v>
      </c>
      <c r="AX1203" s="13" t="s">
        <v>71</v>
      </c>
      <c r="AY1203" s="271" t="s">
        <v>158</v>
      </c>
    </row>
    <row r="1204" spans="2:51" s="13" customFormat="1" ht="13.5">
      <c r="B1204" s="261"/>
      <c r="C1204" s="262"/>
      <c r="D1204" s="248" t="s">
        <v>178</v>
      </c>
      <c r="E1204" s="263" t="s">
        <v>21</v>
      </c>
      <c r="F1204" s="264" t="s">
        <v>268</v>
      </c>
      <c r="G1204" s="262"/>
      <c r="H1204" s="265">
        <v>1.688</v>
      </c>
      <c r="I1204" s="266"/>
      <c r="J1204" s="262"/>
      <c r="K1204" s="262"/>
      <c r="L1204" s="267"/>
      <c r="M1204" s="268"/>
      <c r="N1204" s="269"/>
      <c r="O1204" s="269"/>
      <c r="P1204" s="269"/>
      <c r="Q1204" s="269"/>
      <c r="R1204" s="269"/>
      <c r="S1204" s="269"/>
      <c r="T1204" s="270"/>
      <c r="AT1204" s="271" t="s">
        <v>178</v>
      </c>
      <c r="AU1204" s="271" t="s">
        <v>80</v>
      </c>
      <c r="AV1204" s="13" t="s">
        <v>80</v>
      </c>
      <c r="AW1204" s="13" t="s">
        <v>35</v>
      </c>
      <c r="AX1204" s="13" t="s">
        <v>71</v>
      </c>
      <c r="AY1204" s="271" t="s">
        <v>158</v>
      </c>
    </row>
    <row r="1205" spans="2:51" s="13" customFormat="1" ht="13.5">
      <c r="B1205" s="261"/>
      <c r="C1205" s="262"/>
      <c r="D1205" s="248" t="s">
        <v>178</v>
      </c>
      <c r="E1205" s="263" t="s">
        <v>21</v>
      </c>
      <c r="F1205" s="264" t="s">
        <v>269</v>
      </c>
      <c r="G1205" s="262"/>
      <c r="H1205" s="265">
        <v>-5.355</v>
      </c>
      <c r="I1205" s="266"/>
      <c r="J1205" s="262"/>
      <c r="K1205" s="262"/>
      <c r="L1205" s="267"/>
      <c r="M1205" s="268"/>
      <c r="N1205" s="269"/>
      <c r="O1205" s="269"/>
      <c r="P1205" s="269"/>
      <c r="Q1205" s="269"/>
      <c r="R1205" s="269"/>
      <c r="S1205" s="269"/>
      <c r="T1205" s="270"/>
      <c r="AT1205" s="271" t="s">
        <v>178</v>
      </c>
      <c r="AU1205" s="271" t="s">
        <v>80</v>
      </c>
      <c r="AV1205" s="13" t="s">
        <v>80</v>
      </c>
      <c r="AW1205" s="13" t="s">
        <v>35</v>
      </c>
      <c r="AX1205" s="13" t="s">
        <v>71</v>
      </c>
      <c r="AY1205" s="271" t="s">
        <v>158</v>
      </c>
    </row>
    <row r="1206" spans="2:51" s="13" customFormat="1" ht="13.5">
      <c r="B1206" s="261"/>
      <c r="C1206" s="262"/>
      <c r="D1206" s="248" t="s">
        <v>178</v>
      </c>
      <c r="E1206" s="263" t="s">
        <v>21</v>
      </c>
      <c r="F1206" s="264" t="s">
        <v>231</v>
      </c>
      <c r="G1206" s="262"/>
      <c r="H1206" s="265">
        <v>-1.8</v>
      </c>
      <c r="I1206" s="266"/>
      <c r="J1206" s="262"/>
      <c r="K1206" s="262"/>
      <c r="L1206" s="267"/>
      <c r="M1206" s="268"/>
      <c r="N1206" s="269"/>
      <c r="O1206" s="269"/>
      <c r="P1206" s="269"/>
      <c r="Q1206" s="269"/>
      <c r="R1206" s="269"/>
      <c r="S1206" s="269"/>
      <c r="T1206" s="270"/>
      <c r="AT1206" s="271" t="s">
        <v>178</v>
      </c>
      <c r="AU1206" s="271" t="s">
        <v>80</v>
      </c>
      <c r="AV1206" s="13" t="s">
        <v>80</v>
      </c>
      <c r="AW1206" s="13" t="s">
        <v>35</v>
      </c>
      <c r="AX1206" s="13" t="s">
        <v>71</v>
      </c>
      <c r="AY1206" s="271" t="s">
        <v>158</v>
      </c>
    </row>
    <row r="1207" spans="2:51" s="12" customFormat="1" ht="13.5">
      <c r="B1207" s="251"/>
      <c r="C1207" s="252"/>
      <c r="D1207" s="248" t="s">
        <v>178</v>
      </c>
      <c r="E1207" s="253" t="s">
        <v>21</v>
      </c>
      <c r="F1207" s="254" t="s">
        <v>252</v>
      </c>
      <c r="G1207" s="252"/>
      <c r="H1207" s="253" t="s">
        <v>21</v>
      </c>
      <c r="I1207" s="255"/>
      <c r="J1207" s="252"/>
      <c r="K1207" s="252"/>
      <c r="L1207" s="256"/>
      <c r="M1207" s="257"/>
      <c r="N1207" s="258"/>
      <c r="O1207" s="258"/>
      <c r="P1207" s="258"/>
      <c r="Q1207" s="258"/>
      <c r="R1207" s="258"/>
      <c r="S1207" s="258"/>
      <c r="T1207" s="259"/>
      <c r="AT1207" s="260" t="s">
        <v>178</v>
      </c>
      <c r="AU1207" s="260" t="s">
        <v>80</v>
      </c>
      <c r="AV1207" s="12" t="s">
        <v>78</v>
      </c>
      <c r="AW1207" s="12" t="s">
        <v>35</v>
      </c>
      <c r="AX1207" s="12" t="s">
        <v>71</v>
      </c>
      <c r="AY1207" s="260" t="s">
        <v>158</v>
      </c>
    </row>
    <row r="1208" spans="2:51" s="13" customFormat="1" ht="13.5">
      <c r="B1208" s="261"/>
      <c r="C1208" s="262"/>
      <c r="D1208" s="248" t="s">
        <v>178</v>
      </c>
      <c r="E1208" s="263" t="s">
        <v>21</v>
      </c>
      <c r="F1208" s="264" t="s">
        <v>296</v>
      </c>
      <c r="G1208" s="262"/>
      <c r="H1208" s="265">
        <v>63.603</v>
      </c>
      <c r="I1208" s="266"/>
      <c r="J1208" s="262"/>
      <c r="K1208" s="262"/>
      <c r="L1208" s="267"/>
      <c r="M1208" s="268"/>
      <c r="N1208" s="269"/>
      <c r="O1208" s="269"/>
      <c r="P1208" s="269"/>
      <c r="Q1208" s="269"/>
      <c r="R1208" s="269"/>
      <c r="S1208" s="269"/>
      <c r="T1208" s="270"/>
      <c r="AT1208" s="271" t="s">
        <v>178</v>
      </c>
      <c r="AU1208" s="271" t="s">
        <v>80</v>
      </c>
      <c r="AV1208" s="13" t="s">
        <v>80</v>
      </c>
      <c r="AW1208" s="13" t="s">
        <v>35</v>
      </c>
      <c r="AX1208" s="13" t="s">
        <v>71</v>
      </c>
      <c r="AY1208" s="271" t="s">
        <v>158</v>
      </c>
    </row>
    <row r="1209" spans="2:51" s="13" customFormat="1" ht="13.5">
      <c r="B1209" s="261"/>
      <c r="C1209" s="262"/>
      <c r="D1209" s="248" t="s">
        <v>178</v>
      </c>
      <c r="E1209" s="263" t="s">
        <v>21</v>
      </c>
      <c r="F1209" s="264" t="s">
        <v>268</v>
      </c>
      <c r="G1209" s="262"/>
      <c r="H1209" s="265">
        <v>1.688</v>
      </c>
      <c r="I1209" s="266"/>
      <c r="J1209" s="262"/>
      <c r="K1209" s="262"/>
      <c r="L1209" s="267"/>
      <c r="M1209" s="268"/>
      <c r="N1209" s="269"/>
      <c r="O1209" s="269"/>
      <c r="P1209" s="269"/>
      <c r="Q1209" s="269"/>
      <c r="R1209" s="269"/>
      <c r="S1209" s="269"/>
      <c r="T1209" s="270"/>
      <c r="AT1209" s="271" t="s">
        <v>178</v>
      </c>
      <c r="AU1209" s="271" t="s">
        <v>80</v>
      </c>
      <c r="AV1209" s="13" t="s">
        <v>80</v>
      </c>
      <c r="AW1209" s="13" t="s">
        <v>35</v>
      </c>
      <c r="AX1209" s="13" t="s">
        <v>71</v>
      </c>
      <c r="AY1209" s="271" t="s">
        <v>158</v>
      </c>
    </row>
    <row r="1210" spans="2:51" s="13" customFormat="1" ht="13.5">
      <c r="B1210" s="261"/>
      <c r="C1210" s="262"/>
      <c r="D1210" s="248" t="s">
        <v>178</v>
      </c>
      <c r="E1210" s="263" t="s">
        <v>21</v>
      </c>
      <c r="F1210" s="264" t="s">
        <v>269</v>
      </c>
      <c r="G1210" s="262"/>
      <c r="H1210" s="265">
        <v>-5.355</v>
      </c>
      <c r="I1210" s="266"/>
      <c r="J1210" s="262"/>
      <c r="K1210" s="262"/>
      <c r="L1210" s="267"/>
      <c r="M1210" s="268"/>
      <c r="N1210" s="269"/>
      <c r="O1210" s="269"/>
      <c r="P1210" s="269"/>
      <c r="Q1210" s="269"/>
      <c r="R1210" s="269"/>
      <c r="S1210" s="269"/>
      <c r="T1210" s="270"/>
      <c r="AT1210" s="271" t="s">
        <v>178</v>
      </c>
      <c r="AU1210" s="271" t="s">
        <v>80</v>
      </c>
      <c r="AV1210" s="13" t="s">
        <v>80</v>
      </c>
      <c r="AW1210" s="13" t="s">
        <v>35</v>
      </c>
      <c r="AX1210" s="13" t="s">
        <v>71</v>
      </c>
      <c r="AY1210" s="271" t="s">
        <v>158</v>
      </c>
    </row>
    <row r="1211" spans="2:51" s="13" customFormat="1" ht="13.5">
      <c r="B1211" s="261"/>
      <c r="C1211" s="262"/>
      <c r="D1211" s="248" t="s">
        <v>178</v>
      </c>
      <c r="E1211" s="263" t="s">
        <v>21</v>
      </c>
      <c r="F1211" s="264" t="s">
        <v>231</v>
      </c>
      <c r="G1211" s="262"/>
      <c r="H1211" s="265">
        <v>-1.8</v>
      </c>
      <c r="I1211" s="266"/>
      <c r="J1211" s="262"/>
      <c r="K1211" s="262"/>
      <c r="L1211" s="267"/>
      <c r="M1211" s="268"/>
      <c r="N1211" s="269"/>
      <c r="O1211" s="269"/>
      <c r="P1211" s="269"/>
      <c r="Q1211" s="269"/>
      <c r="R1211" s="269"/>
      <c r="S1211" s="269"/>
      <c r="T1211" s="270"/>
      <c r="AT1211" s="271" t="s">
        <v>178</v>
      </c>
      <c r="AU1211" s="271" t="s">
        <v>80</v>
      </c>
      <c r="AV1211" s="13" t="s">
        <v>80</v>
      </c>
      <c r="AW1211" s="13" t="s">
        <v>35</v>
      </c>
      <c r="AX1211" s="13" t="s">
        <v>71</v>
      </c>
      <c r="AY1211" s="271" t="s">
        <v>158</v>
      </c>
    </row>
    <row r="1212" spans="2:51" s="12" customFormat="1" ht="13.5">
      <c r="B1212" s="251"/>
      <c r="C1212" s="252"/>
      <c r="D1212" s="248" t="s">
        <v>178</v>
      </c>
      <c r="E1212" s="253" t="s">
        <v>21</v>
      </c>
      <c r="F1212" s="254" t="s">
        <v>188</v>
      </c>
      <c r="G1212" s="252"/>
      <c r="H1212" s="253" t="s">
        <v>21</v>
      </c>
      <c r="I1212" s="255"/>
      <c r="J1212" s="252"/>
      <c r="K1212" s="252"/>
      <c r="L1212" s="256"/>
      <c r="M1212" s="257"/>
      <c r="N1212" s="258"/>
      <c r="O1212" s="258"/>
      <c r="P1212" s="258"/>
      <c r="Q1212" s="258"/>
      <c r="R1212" s="258"/>
      <c r="S1212" s="258"/>
      <c r="T1212" s="259"/>
      <c r="AT1212" s="260" t="s">
        <v>178</v>
      </c>
      <c r="AU1212" s="260" t="s">
        <v>80</v>
      </c>
      <c r="AV1212" s="12" t="s">
        <v>78</v>
      </c>
      <c r="AW1212" s="12" t="s">
        <v>35</v>
      </c>
      <c r="AX1212" s="12" t="s">
        <v>71</v>
      </c>
      <c r="AY1212" s="260" t="s">
        <v>158</v>
      </c>
    </row>
    <row r="1213" spans="2:51" s="13" customFormat="1" ht="13.5">
      <c r="B1213" s="261"/>
      <c r="C1213" s="262"/>
      <c r="D1213" s="248" t="s">
        <v>178</v>
      </c>
      <c r="E1213" s="263" t="s">
        <v>21</v>
      </c>
      <c r="F1213" s="264" t="s">
        <v>296</v>
      </c>
      <c r="G1213" s="262"/>
      <c r="H1213" s="265">
        <v>63.603</v>
      </c>
      <c r="I1213" s="266"/>
      <c r="J1213" s="262"/>
      <c r="K1213" s="262"/>
      <c r="L1213" s="267"/>
      <c r="M1213" s="268"/>
      <c r="N1213" s="269"/>
      <c r="O1213" s="269"/>
      <c r="P1213" s="269"/>
      <c r="Q1213" s="269"/>
      <c r="R1213" s="269"/>
      <c r="S1213" s="269"/>
      <c r="T1213" s="270"/>
      <c r="AT1213" s="271" t="s">
        <v>178</v>
      </c>
      <c r="AU1213" s="271" t="s">
        <v>80</v>
      </c>
      <c r="AV1213" s="13" t="s">
        <v>80</v>
      </c>
      <c r="AW1213" s="13" t="s">
        <v>35</v>
      </c>
      <c r="AX1213" s="13" t="s">
        <v>71</v>
      </c>
      <c r="AY1213" s="271" t="s">
        <v>158</v>
      </c>
    </row>
    <row r="1214" spans="2:51" s="13" customFormat="1" ht="13.5">
      <c r="B1214" s="261"/>
      <c r="C1214" s="262"/>
      <c r="D1214" s="248" t="s">
        <v>178</v>
      </c>
      <c r="E1214" s="263" t="s">
        <v>21</v>
      </c>
      <c r="F1214" s="264" t="s">
        <v>268</v>
      </c>
      <c r="G1214" s="262"/>
      <c r="H1214" s="265">
        <v>1.688</v>
      </c>
      <c r="I1214" s="266"/>
      <c r="J1214" s="262"/>
      <c r="K1214" s="262"/>
      <c r="L1214" s="267"/>
      <c r="M1214" s="268"/>
      <c r="N1214" s="269"/>
      <c r="O1214" s="269"/>
      <c r="P1214" s="269"/>
      <c r="Q1214" s="269"/>
      <c r="R1214" s="269"/>
      <c r="S1214" s="269"/>
      <c r="T1214" s="270"/>
      <c r="AT1214" s="271" t="s">
        <v>178</v>
      </c>
      <c r="AU1214" s="271" t="s">
        <v>80</v>
      </c>
      <c r="AV1214" s="13" t="s">
        <v>80</v>
      </c>
      <c r="AW1214" s="13" t="s">
        <v>35</v>
      </c>
      <c r="AX1214" s="13" t="s">
        <v>71</v>
      </c>
      <c r="AY1214" s="271" t="s">
        <v>158</v>
      </c>
    </row>
    <row r="1215" spans="2:51" s="13" customFormat="1" ht="13.5">
      <c r="B1215" s="261"/>
      <c r="C1215" s="262"/>
      <c r="D1215" s="248" t="s">
        <v>178</v>
      </c>
      <c r="E1215" s="263" t="s">
        <v>21</v>
      </c>
      <c r="F1215" s="264" t="s">
        <v>269</v>
      </c>
      <c r="G1215" s="262"/>
      <c r="H1215" s="265">
        <v>-5.355</v>
      </c>
      <c r="I1215" s="266"/>
      <c r="J1215" s="262"/>
      <c r="K1215" s="262"/>
      <c r="L1215" s="267"/>
      <c r="M1215" s="268"/>
      <c r="N1215" s="269"/>
      <c r="O1215" s="269"/>
      <c r="P1215" s="269"/>
      <c r="Q1215" s="269"/>
      <c r="R1215" s="269"/>
      <c r="S1215" s="269"/>
      <c r="T1215" s="270"/>
      <c r="AT1215" s="271" t="s">
        <v>178</v>
      </c>
      <c r="AU1215" s="271" t="s">
        <v>80</v>
      </c>
      <c r="AV1215" s="13" t="s">
        <v>80</v>
      </c>
      <c r="AW1215" s="13" t="s">
        <v>35</v>
      </c>
      <c r="AX1215" s="13" t="s">
        <v>71</v>
      </c>
      <c r="AY1215" s="271" t="s">
        <v>158</v>
      </c>
    </row>
    <row r="1216" spans="2:51" s="13" customFormat="1" ht="13.5">
      <c r="B1216" s="261"/>
      <c r="C1216" s="262"/>
      <c r="D1216" s="248" t="s">
        <v>178</v>
      </c>
      <c r="E1216" s="263" t="s">
        <v>21</v>
      </c>
      <c r="F1216" s="264" t="s">
        <v>231</v>
      </c>
      <c r="G1216" s="262"/>
      <c r="H1216" s="265">
        <v>-1.8</v>
      </c>
      <c r="I1216" s="266"/>
      <c r="J1216" s="262"/>
      <c r="K1216" s="262"/>
      <c r="L1216" s="267"/>
      <c r="M1216" s="268"/>
      <c r="N1216" s="269"/>
      <c r="O1216" s="269"/>
      <c r="P1216" s="269"/>
      <c r="Q1216" s="269"/>
      <c r="R1216" s="269"/>
      <c r="S1216" s="269"/>
      <c r="T1216" s="270"/>
      <c r="AT1216" s="271" t="s">
        <v>178</v>
      </c>
      <c r="AU1216" s="271" t="s">
        <v>80</v>
      </c>
      <c r="AV1216" s="13" t="s">
        <v>80</v>
      </c>
      <c r="AW1216" s="13" t="s">
        <v>35</v>
      </c>
      <c r="AX1216" s="13" t="s">
        <v>71</v>
      </c>
      <c r="AY1216" s="271" t="s">
        <v>158</v>
      </c>
    </row>
    <row r="1217" spans="2:51" s="12" customFormat="1" ht="13.5">
      <c r="B1217" s="251"/>
      <c r="C1217" s="252"/>
      <c r="D1217" s="248" t="s">
        <v>178</v>
      </c>
      <c r="E1217" s="253" t="s">
        <v>21</v>
      </c>
      <c r="F1217" s="254" t="s">
        <v>298</v>
      </c>
      <c r="G1217" s="252"/>
      <c r="H1217" s="253" t="s">
        <v>21</v>
      </c>
      <c r="I1217" s="255"/>
      <c r="J1217" s="252"/>
      <c r="K1217" s="252"/>
      <c r="L1217" s="256"/>
      <c r="M1217" s="257"/>
      <c r="N1217" s="258"/>
      <c r="O1217" s="258"/>
      <c r="P1217" s="258"/>
      <c r="Q1217" s="258"/>
      <c r="R1217" s="258"/>
      <c r="S1217" s="258"/>
      <c r="T1217" s="259"/>
      <c r="AT1217" s="260" t="s">
        <v>178</v>
      </c>
      <c r="AU1217" s="260" t="s">
        <v>80</v>
      </c>
      <c r="AV1217" s="12" t="s">
        <v>78</v>
      </c>
      <c r="AW1217" s="12" t="s">
        <v>35</v>
      </c>
      <c r="AX1217" s="12" t="s">
        <v>71</v>
      </c>
      <c r="AY1217" s="260" t="s">
        <v>158</v>
      </c>
    </row>
    <row r="1218" spans="2:51" s="13" customFormat="1" ht="13.5">
      <c r="B1218" s="261"/>
      <c r="C1218" s="262"/>
      <c r="D1218" s="248" t="s">
        <v>178</v>
      </c>
      <c r="E1218" s="263" t="s">
        <v>21</v>
      </c>
      <c r="F1218" s="264" t="s">
        <v>299</v>
      </c>
      <c r="G1218" s="262"/>
      <c r="H1218" s="265">
        <v>93.573</v>
      </c>
      <c r="I1218" s="266"/>
      <c r="J1218" s="262"/>
      <c r="K1218" s="262"/>
      <c r="L1218" s="267"/>
      <c r="M1218" s="268"/>
      <c r="N1218" s="269"/>
      <c r="O1218" s="269"/>
      <c r="P1218" s="269"/>
      <c r="Q1218" s="269"/>
      <c r="R1218" s="269"/>
      <c r="S1218" s="269"/>
      <c r="T1218" s="270"/>
      <c r="AT1218" s="271" t="s">
        <v>178</v>
      </c>
      <c r="AU1218" s="271" t="s">
        <v>80</v>
      </c>
      <c r="AV1218" s="13" t="s">
        <v>80</v>
      </c>
      <c r="AW1218" s="13" t="s">
        <v>35</v>
      </c>
      <c r="AX1218" s="13" t="s">
        <v>71</v>
      </c>
      <c r="AY1218" s="271" t="s">
        <v>158</v>
      </c>
    </row>
    <row r="1219" spans="2:51" s="13" customFormat="1" ht="13.5">
      <c r="B1219" s="261"/>
      <c r="C1219" s="262"/>
      <c r="D1219" s="248" t="s">
        <v>178</v>
      </c>
      <c r="E1219" s="263" t="s">
        <v>21</v>
      </c>
      <c r="F1219" s="264" t="s">
        <v>264</v>
      </c>
      <c r="G1219" s="262"/>
      <c r="H1219" s="265">
        <v>3.375</v>
      </c>
      <c r="I1219" s="266"/>
      <c r="J1219" s="262"/>
      <c r="K1219" s="262"/>
      <c r="L1219" s="267"/>
      <c r="M1219" s="268"/>
      <c r="N1219" s="269"/>
      <c r="O1219" s="269"/>
      <c r="P1219" s="269"/>
      <c r="Q1219" s="269"/>
      <c r="R1219" s="269"/>
      <c r="S1219" s="269"/>
      <c r="T1219" s="270"/>
      <c r="AT1219" s="271" t="s">
        <v>178</v>
      </c>
      <c r="AU1219" s="271" t="s">
        <v>80</v>
      </c>
      <c r="AV1219" s="13" t="s">
        <v>80</v>
      </c>
      <c r="AW1219" s="13" t="s">
        <v>35</v>
      </c>
      <c r="AX1219" s="13" t="s">
        <v>71</v>
      </c>
      <c r="AY1219" s="271" t="s">
        <v>158</v>
      </c>
    </row>
    <row r="1220" spans="2:51" s="13" customFormat="1" ht="13.5">
      <c r="B1220" s="261"/>
      <c r="C1220" s="262"/>
      <c r="D1220" s="248" t="s">
        <v>178</v>
      </c>
      <c r="E1220" s="263" t="s">
        <v>21</v>
      </c>
      <c r="F1220" s="264" t="s">
        <v>265</v>
      </c>
      <c r="G1220" s="262"/>
      <c r="H1220" s="265">
        <v>-10.71</v>
      </c>
      <c r="I1220" s="266"/>
      <c r="J1220" s="262"/>
      <c r="K1220" s="262"/>
      <c r="L1220" s="267"/>
      <c r="M1220" s="268"/>
      <c r="N1220" s="269"/>
      <c r="O1220" s="269"/>
      <c r="P1220" s="269"/>
      <c r="Q1220" s="269"/>
      <c r="R1220" s="269"/>
      <c r="S1220" s="269"/>
      <c r="T1220" s="270"/>
      <c r="AT1220" s="271" t="s">
        <v>178</v>
      </c>
      <c r="AU1220" s="271" t="s">
        <v>80</v>
      </c>
      <c r="AV1220" s="13" t="s">
        <v>80</v>
      </c>
      <c r="AW1220" s="13" t="s">
        <v>35</v>
      </c>
      <c r="AX1220" s="13" t="s">
        <v>71</v>
      </c>
      <c r="AY1220" s="271" t="s">
        <v>158</v>
      </c>
    </row>
    <row r="1221" spans="2:51" s="13" customFormat="1" ht="13.5">
      <c r="B1221" s="261"/>
      <c r="C1221" s="262"/>
      <c r="D1221" s="248" t="s">
        <v>178</v>
      </c>
      <c r="E1221" s="263" t="s">
        <v>21</v>
      </c>
      <c r="F1221" s="264" t="s">
        <v>231</v>
      </c>
      <c r="G1221" s="262"/>
      <c r="H1221" s="265">
        <v>-1.8</v>
      </c>
      <c r="I1221" s="266"/>
      <c r="J1221" s="262"/>
      <c r="K1221" s="262"/>
      <c r="L1221" s="267"/>
      <c r="M1221" s="268"/>
      <c r="N1221" s="269"/>
      <c r="O1221" s="269"/>
      <c r="P1221" s="269"/>
      <c r="Q1221" s="269"/>
      <c r="R1221" s="269"/>
      <c r="S1221" s="269"/>
      <c r="T1221" s="270"/>
      <c r="AT1221" s="271" t="s">
        <v>178</v>
      </c>
      <c r="AU1221" s="271" t="s">
        <v>80</v>
      </c>
      <c r="AV1221" s="13" t="s">
        <v>80</v>
      </c>
      <c r="AW1221" s="13" t="s">
        <v>35</v>
      </c>
      <c r="AX1221" s="13" t="s">
        <v>71</v>
      </c>
      <c r="AY1221" s="271" t="s">
        <v>158</v>
      </c>
    </row>
    <row r="1222" spans="2:51" s="15" customFormat="1" ht="13.5">
      <c r="B1222" s="283"/>
      <c r="C1222" s="284"/>
      <c r="D1222" s="248" t="s">
        <v>178</v>
      </c>
      <c r="E1222" s="285" t="s">
        <v>21</v>
      </c>
      <c r="F1222" s="286" t="s">
        <v>300</v>
      </c>
      <c r="G1222" s="284"/>
      <c r="H1222" s="287">
        <v>1279.458</v>
      </c>
      <c r="I1222" s="288"/>
      <c r="J1222" s="284"/>
      <c r="K1222" s="284"/>
      <c r="L1222" s="289"/>
      <c r="M1222" s="290"/>
      <c r="N1222" s="291"/>
      <c r="O1222" s="291"/>
      <c r="P1222" s="291"/>
      <c r="Q1222" s="291"/>
      <c r="R1222" s="291"/>
      <c r="S1222" s="291"/>
      <c r="T1222" s="292"/>
      <c r="AT1222" s="293" t="s">
        <v>178</v>
      </c>
      <c r="AU1222" s="293" t="s">
        <v>80</v>
      </c>
      <c r="AV1222" s="15" t="s">
        <v>159</v>
      </c>
      <c r="AW1222" s="15" t="s">
        <v>35</v>
      </c>
      <c r="AX1222" s="15" t="s">
        <v>71</v>
      </c>
      <c r="AY1222" s="293" t="s">
        <v>158</v>
      </c>
    </row>
    <row r="1223" spans="2:51" s="12" customFormat="1" ht="13.5">
      <c r="B1223" s="251"/>
      <c r="C1223" s="252"/>
      <c r="D1223" s="248" t="s">
        <v>178</v>
      </c>
      <c r="E1223" s="253" t="s">
        <v>21</v>
      </c>
      <c r="F1223" s="254" t="s">
        <v>953</v>
      </c>
      <c r="G1223" s="252"/>
      <c r="H1223" s="253" t="s">
        <v>21</v>
      </c>
      <c r="I1223" s="255"/>
      <c r="J1223" s="252"/>
      <c r="K1223" s="252"/>
      <c r="L1223" s="256"/>
      <c r="M1223" s="257"/>
      <c r="N1223" s="258"/>
      <c r="O1223" s="258"/>
      <c r="P1223" s="258"/>
      <c r="Q1223" s="258"/>
      <c r="R1223" s="258"/>
      <c r="S1223" s="258"/>
      <c r="T1223" s="259"/>
      <c r="AT1223" s="260" t="s">
        <v>178</v>
      </c>
      <c r="AU1223" s="260" t="s">
        <v>80</v>
      </c>
      <c r="AV1223" s="12" t="s">
        <v>78</v>
      </c>
      <c r="AW1223" s="12" t="s">
        <v>35</v>
      </c>
      <c r="AX1223" s="12" t="s">
        <v>71</v>
      </c>
      <c r="AY1223" s="260" t="s">
        <v>158</v>
      </c>
    </row>
    <row r="1224" spans="2:51" s="12" customFormat="1" ht="13.5">
      <c r="B1224" s="251"/>
      <c r="C1224" s="252"/>
      <c r="D1224" s="248" t="s">
        <v>178</v>
      </c>
      <c r="E1224" s="253" t="s">
        <v>21</v>
      </c>
      <c r="F1224" s="254" t="s">
        <v>203</v>
      </c>
      <c r="G1224" s="252"/>
      <c r="H1224" s="253" t="s">
        <v>21</v>
      </c>
      <c r="I1224" s="255"/>
      <c r="J1224" s="252"/>
      <c r="K1224" s="252"/>
      <c r="L1224" s="256"/>
      <c r="M1224" s="257"/>
      <c r="N1224" s="258"/>
      <c r="O1224" s="258"/>
      <c r="P1224" s="258"/>
      <c r="Q1224" s="258"/>
      <c r="R1224" s="258"/>
      <c r="S1224" s="258"/>
      <c r="T1224" s="259"/>
      <c r="AT1224" s="260" t="s">
        <v>178</v>
      </c>
      <c r="AU1224" s="260" t="s">
        <v>80</v>
      </c>
      <c r="AV1224" s="12" t="s">
        <v>78</v>
      </c>
      <c r="AW1224" s="12" t="s">
        <v>35</v>
      </c>
      <c r="AX1224" s="12" t="s">
        <v>71</v>
      </c>
      <c r="AY1224" s="260" t="s">
        <v>158</v>
      </c>
    </row>
    <row r="1225" spans="2:51" s="13" customFormat="1" ht="13.5">
      <c r="B1225" s="261"/>
      <c r="C1225" s="262"/>
      <c r="D1225" s="248" t="s">
        <v>178</v>
      </c>
      <c r="E1225" s="263" t="s">
        <v>21</v>
      </c>
      <c r="F1225" s="264" t="s">
        <v>204</v>
      </c>
      <c r="G1225" s="262"/>
      <c r="H1225" s="265">
        <v>430.55</v>
      </c>
      <c r="I1225" s="266"/>
      <c r="J1225" s="262"/>
      <c r="K1225" s="262"/>
      <c r="L1225" s="267"/>
      <c r="M1225" s="268"/>
      <c r="N1225" s="269"/>
      <c r="O1225" s="269"/>
      <c r="P1225" s="269"/>
      <c r="Q1225" s="269"/>
      <c r="R1225" s="269"/>
      <c r="S1225" s="269"/>
      <c r="T1225" s="270"/>
      <c r="AT1225" s="271" t="s">
        <v>178</v>
      </c>
      <c r="AU1225" s="271" t="s">
        <v>80</v>
      </c>
      <c r="AV1225" s="13" t="s">
        <v>80</v>
      </c>
      <c r="AW1225" s="13" t="s">
        <v>35</v>
      </c>
      <c r="AX1225" s="13" t="s">
        <v>71</v>
      </c>
      <c r="AY1225" s="271" t="s">
        <v>158</v>
      </c>
    </row>
    <row r="1226" spans="2:51" s="13" customFormat="1" ht="13.5">
      <c r="B1226" s="261"/>
      <c r="C1226" s="262"/>
      <c r="D1226" s="248" t="s">
        <v>178</v>
      </c>
      <c r="E1226" s="263" t="s">
        <v>21</v>
      </c>
      <c r="F1226" s="264" t="s">
        <v>205</v>
      </c>
      <c r="G1226" s="262"/>
      <c r="H1226" s="265">
        <v>105.09</v>
      </c>
      <c r="I1226" s="266"/>
      <c r="J1226" s="262"/>
      <c r="K1226" s="262"/>
      <c r="L1226" s="267"/>
      <c r="M1226" s="268"/>
      <c r="N1226" s="269"/>
      <c r="O1226" s="269"/>
      <c r="P1226" s="269"/>
      <c r="Q1226" s="269"/>
      <c r="R1226" s="269"/>
      <c r="S1226" s="269"/>
      <c r="T1226" s="270"/>
      <c r="AT1226" s="271" t="s">
        <v>178</v>
      </c>
      <c r="AU1226" s="271" t="s">
        <v>80</v>
      </c>
      <c r="AV1226" s="13" t="s">
        <v>80</v>
      </c>
      <c r="AW1226" s="13" t="s">
        <v>35</v>
      </c>
      <c r="AX1226" s="13" t="s">
        <v>71</v>
      </c>
      <c r="AY1226" s="271" t="s">
        <v>158</v>
      </c>
    </row>
    <row r="1227" spans="2:51" s="15" customFormat="1" ht="13.5">
      <c r="B1227" s="283"/>
      <c r="C1227" s="284"/>
      <c r="D1227" s="248" t="s">
        <v>178</v>
      </c>
      <c r="E1227" s="285" t="s">
        <v>21</v>
      </c>
      <c r="F1227" s="286" t="s">
        <v>300</v>
      </c>
      <c r="G1227" s="284"/>
      <c r="H1227" s="287">
        <v>535.64</v>
      </c>
      <c r="I1227" s="288"/>
      <c r="J1227" s="284"/>
      <c r="K1227" s="284"/>
      <c r="L1227" s="289"/>
      <c r="M1227" s="290"/>
      <c r="N1227" s="291"/>
      <c r="O1227" s="291"/>
      <c r="P1227" s="291"/>
      <c r="Q1227" s="291"/>
      <c r="R1227" s="291"/>
      <c r="S1227" s="291"/>
      <c r="T1227" s="292"/>
      <c r="AT1227" s="293" t="s">
        <v>178</v>
      </c>
      <c r="AU1227" s="293" t="s">
        <v>80</v>
      </c>
      <c r="AV1227" s="15" t="s">
        <v>159</v>
      </c>
      <c r="AW1227" s="15" t="s">
        <v>35</v>
      </c>
      <c r="AX1227" s="15" t="s">
        <v>71</v>
      </c>
      <c r="AY1227" s="293" t="s">
        <v>158</v>
      </c>
    </row>
    <row r="1228" spans="2:51" s="12" customFormat="1" ht="13.5">
      <c r="B1228" s="251"/>
      <c r="C1228" s="252"/>
      <c r="D1228" s="248" t="s">
        <v>178</v>
      </c>
      <c r="E1228" s="253" t="s">
        <v>21</v>
      </c>
      <c r="F1228" s="254" t="s">
        <v>968</v>
      </c>
      <c r="G1228" s="252"/>
      <c r="H1228" s="253" t="s">
        <v>21</v>
      </c>
      <c r="I1228" s="255"/>
      <c r="J1228" s="252"/>
      <c r="K1228" s="252"/>
      <c r="L1228" s="256"/>
      <c r="M1228" s="257"/>
      <c r="N1228" s="258"/>
      <c r="O1228" s="258"/>
      <c r="P1228" s="258"/>
      <c r="Q1228" s="258"/>
      <c r="R1228" s="258"/>
      <c r="S1228" s="258"/>
      <c r="T1228" s="259"/>
      <c r="AT1228" s="260" t="s">
        <v>178</v>
      </c>
      <c r="AU1228" s="260" t="s">
        <v>80</v>
      </c>
      <c r="AV1228" s="12" t="s">
        <v>78</v>
      </c>
      <c r="AW1228" s="12" t="s">
        <v>35</v>
      </c>
      <c r="AX1228" s="12" t="s">
        <v>71</v>
      </c>
      <c r="AY1228" s="260" t="s">
        <v>158</v>
      </c>
    </row>
    <row r="1229" spans="2:51" s="13" customFormat="1" ht="13.5">
      <c r="B1229" s="261"/>
      <c r="C1229" s="262"/>
      <c r="D1229" s="248" t="s">
        <v>178</v>
      </c>
      <c r="E1229" s="263" t="s">
        <v>21</v>
      </c>
      <c r="F1229" s="264" t="s">
        <v>969</v>
      </c>
      <c r="G1229" s="262"/>
      <c r="H1229" s="265">
        <v>-38.32</v>
      </c>
      <c r="I1229" s="266"/>
      <c r="J1229" s="262"/>
      <c r="K1229" s="262"/>
      <c r="L1229" s="267"/>
      <c r="M1229" s="268"/>
      <c r="N1229" s="269"/>
      <c r="O1229" s="269"/>
      <c r="P1229" s="269"/>
      <c r="Q1229" s="269"/>
      <c r="R1229" s="269"/>
      <c r="S1229" s="269"/>
      <c r="T1229" s="270"/>
      <c r="AT1229" s="271" t="s">
        <v>178</v>
      </c>
      <c r="AU1229" s="271" t="s">
        <v>80</v>
      </c>
      <c r="AV1229" s="13" t="s">
        <v>80</v>
      </c>
      <c r="AW1229" s="13" t="s">
        <v>35</v>
      </c>
      <c r="AX1229" s="13" t="s">
        <v>71</v>
      </c>
      <c r="AY1229" s="271" t="s">
        <v>158</v>
      </c>
    </row>
    <row r="1230" spans="2:51" s="14" customFormat="1" ht="13.5">
      <c r="B1230" s="272"/>
      <c r="C1230" s="273"/>
      <c r="D1230" s="248" t="s">
        <v>178</v>
      </c>
      <c r="E1230" s="274" t="s">
        <v>21</v>
      </c>
      <c r="F1230" s="275" t="s">
        <v>189</v>
      </c>
      <c r="G1230" s="273"/>
      <c r="H1230" s="276">
        <v>1776.778</v>
      </c>
      <c r="I1230" s="277"/>
      <c r="J1230" s="273"/>
      <c r="K1230" s="273"/>
      <c r="L1230" s="278"/>
      <c r="M1230" s="279"/>
      <c r="N1230" s="280"/>
      <c r="O1230" s="280"/>
      <c r="P1230" s="280"/>
      <c r="Q1230" s="280"/>
      <c r="R1230" s="280"/>
      <c r="S1230" s="280"/>
      <c r="T1230" s="281"/>
      <c r="AT1230" s="282" t="s">
        <v>178</v>
      </c>
      <c r="AU1230" s="282" t="s">
        <v>80</v>
      </c>
      <c r="AV1230" s="14" t="s">
        <v>166</v>
      </c>
      <c r="AW1230" s="14" t="s">
        <v>35</v>
      </c>
      <c r="AX1230" s="14" t="s">
        <v>78</v>
      </c>
      <c r="AY1230" s="282" t="s">
        <v>158</v>
      </c>
    </row>
    <row r="1231" spans="2:63" s="11" customFormat="1" ht="29.85" customHeight="1">
      <c r="B1231" s="220"/>
      <c r="C1231" s="221"/>
      <c r="D1231" s="222" t="s">
        <v>70</v>
      </c>
      <c r="E1231" s="234" t="s">
        <v>970</v>
      </c>
      <c r="F1231" s="234" t="s">
        <v>971</v>
      </c>
      <c r="G1231" s="221"/>
      <c r="H1231" s="221"/>
      <c r="I1231" s="224"/>
      <c r="J1231" s="235">
        <f>BK1231</f>
        <v>0</v>
      </c>
      <c r="K1231" s="221"/>
      <c r="L1231" s="226"/>
      <c r="M1231" s="227"/>
      <c r="N1231" s="228"/>
      <c r="O1231" s="228"/>
      <c r="P1231" s="229">
        <f>SUM(P1232:P1243)</f>
        <v>0</v>
      </c>
      <c r="Q1231" s="228"/>
      <c r="R1231" s="229">
        <f>SUM(R1232:R1243)</f>
        <v>0.02592</v>
      </c>
      <c r="S1231" s="228"/>
      <c r="T1231" s="230">
        <f>SUM(T1232:T1243)</f>
        <v>0</v>
      </c>
      <c r="AR1231" s="231" t="s">
        <v>80</v>
      </c>
      <c r="AT1231" s="232" t="s">
        <v>70</v>
      </c>
      <c r="AU1231" s="232" t="s">
        <v>78</v>
      </c>
      <c r="AY1231" s="231" t="s">
        <v>158</v>
      </c>
      <c r="BK1231" s="233">
        <f>SUM(BK1232:BK1243)</f>
        <v>0</v>
      </c>
    </row>
    <row r="1232" spans="2:65" s="1" customFormat="1" ht="16.5" customHeight="1">
      <c r="B1232" s="47"/>
      <c r="C1232" s="236" t="s">
        <v>972</v>
      </c>
      <c r="D1232" s="236" t="s">
        <v>161</v>
      </c>
      <c r="E1232" s="237" t="s">
        <v>973</v>
      </c>
      <c r="F1232" s="238" t="s">
        <v>974</v>
      </c>
      <c r="G1232" s="239" t="s">
        <v>184</v>
      </c>
      <c r="H1232" s="240">
        <v>14.964</v>
      </c>
      <c r="I1232" s="241"/>
      <c r="J1232" s="242">
        <f>ROUND(I1232*H1232,2)</f>
        <v>0</v>
      </c>
      <c r="K1232" s="238" t="s">
        <v>165</v>
      </c>
      <c r="L1232" s="73"/>
      <c r="M1232" s="243" t="s">
        <v>21</v>
      </c>
      <c r="N1232" s="244" t="s">
        <v>42</v>
      </c>
      <c r="O1232" s="48"/>
      <c r="P1232" s="245">
        <f>O1232*H1232</f>
        <v>0</v>
      </c>
      <c r="Q1232" s="245">
        <v>0</v>
      </c>
      <c r="R1232" s="245">
        <f>Q1232*H1232</f>
        <v>0</v>
      </c>
      <c r="S1232" s="245">
        <v>0</v>
      </c>
      <c r="T1232" s="246">
        <f>S1232*H1232</f>
        <v>0</v>
      </c>
      <c r="AR1232" s="25" t="s">
        <v>341</v>
      </c>
      <c r="AT1232" s="25" t="s">
        <v>161</v>
      </c>
      <c r="AU1232" s="25" t="s">
        <v>80</v>
      </c>
      <c r="AY1232" s="25" t="s">
        <v>158</v>
      </c>
      <c r="BE1232" s="247">
        <f>IF(N1232="základní",J1232,0)</f>
        <v>0</v>
      </c>
      <c r="BF1232" s="247">
        <f>IF(N1232="snížená",J1232,0)</f>
        <v>0</v>
      </c>
      <c r="BG1232" s="247">
        <f>IF(N1232="zákl. přenesená",J1232,0)</f>
        <v>0</v>
      </c>
      <c r="BH1232" s="247">
        <f>IF(N1232="sníž. přenesená",J1232,0)</f>
        <v>0</v>
      </c>
      <c r="BI1232" s="247">
        <f>IF(N1232="nulová",J1232,0)</f>
        <v>0</v>
      </c>
      <c r="BJ1232" s="25" t="s">
        <v>78</v>
      </c>
      <c r="BK1232" s="247">
        <f>ROUND(I1232*H1232,2)</f>
        <v>0</v>
      </c>
      <c r="BL1232" s="25" t="s">
        <v>341</v>
      </c>
      <c r="BM1232" s="25" t="s">
        <v>975</v>
      </c>
    </row>
    <row r="1233" spans="2:47" s="1" customFormat="1" ht="13.5">
      <c r="B1233" s="47"/>
      <c r="C1233" s="75"/>
      <c r="D1233" s="248" t="s">
        <v>328</v>
      </c>
      <c r="E1233" s="75"/>
      <c r="F1233" s="249" t="s">
        <v>976</v>
      </c>
      <c r="G1233" s="75"/>
      <c r="H1233" s="75"/>
      <c r="I1233" s="204"/>
      <c r="J1233" s="75"/>
      <c r="K1233" s="75"/>
      <c r="L1233" s="73"/>
      <c r="M1233" s="250"/>
      <c r="N1233" s="48"/>
      <c r="O1233" s="48"/>
      <c r="P1233" s="48"/>
      <c r="Q1233" s="48"/>
      <c r="R1233" s="48"/>
      <c r="S1233" s="48"/>
      <c r="T1233" s="96"/>
      <c r="AT1233" s="25" t="s">
        <v>328</v>
      </c>
      <c r="AU1233" s="25" t="s">
        <v>80</v>
      </c>
    </row>
    <row r="1234" spans="2:51" s="12" customFormat="1" ht="13.5">
      <c r="B1234" s="251"/>
      <c r="C1234" s="252"/>
      <c r="D1234" s="248" t="s">
        <v>178</v>
      </c>
      <c r="E1234" s="253" t="s">
        <v>21</v>
      </c>
      <c r="F1234" s="254" t="s">
        <v>977</v>
      </c>
      <c r="G1234" s="252"/>
      <c r="H1234" s="253" t="s">
        <v>21</v>
      </c>
      <c r="I1234" s="255"/>
      <c r="J1234" s="252"/>
      <c r="K1234" s="252"/>
      <c r="L1234" s="256"/>
      <c r="M1234" s="257"/>
      <c r="N1234" s="258"/>
      <c r="O1234" s="258"/>
      <c r="P1234" s="258"/>
      <c r="Q1234" s="258"/>
      <c r="R1234" s="258"/>
      <c r="S1234" s="258"/>
      <c r="T1234" s="259"/>
      <c r="AT1234" s="260" t="s">
        <v>178</v>
      </c>
      <c r="AU1234" s="260" t="s">
        <v>80</v>
      </c>
      <c r="AV1234" s="12" t="s">
        <v>78</v>
      </c>
      <c r="AW1234" s="12" t="s">
        <v>35</v>
      </c>
      <c r="AX1234" s="12" t="s">
        <v>71</v>
      </c>
      <c r="AY1234" s="260" t="s">
        <v>158</v>
      </c>
    </row>
    <row r="1235" spans="2:51" s="13" customFormat="1" ht="13.5">
      <c r="B1235" s="261"/>
      <c r="C1235" s="262"/>
      <c r="D1235" s="248" t="s">
        <v>178</v>
      </c>
      <c r="E1235" s="263" t="s">
        <v>21</v>
      </c>
      <c r="F1235" s="264" t="s">
        <v>978</v>
      </c>
      <c r="G1235" s="262"/>
      <c r="H1235" s="265">
        <v>14.964</v>
      </c>
      <c r="I1235" s="266"/>
      <c r="J1235" s="262"/>
      <c r="K1235" s="262"/>
      <c r="L1235" s="267"/>
      <c r="M1235" s="268"/>
      <c r="N1235" s="269"/>
      <c r="O1235" s="269"/>
      <c r="P1235" s="269"/>
      <c r="Q1235" s="269"/>
      <c r="R1235" s="269"/>
      <c r="S1235" s="269"/>
      <c r="T1235" s="270"/>
      <c r="AT1235" s="271" t="s">
        <v>178</v>
      </c>
      <c r="AU1235" s="271" t="s">
        <v>80</v>
      </c>
      <c r="AV1235" s="13" t="s">
        <v>80</v>
      </c>
      <c r="AW1235" s="13" t="s">
        <v>35</v>
      </c>
      <c r="AX1235" s="13" t="s">
        <v>78</v>
      </c>
      <c r="AY1235" s="271" t="s">
        <v>158</v>
      </c>
    </row>
    <row r="1236" spans="2:65" s="1" customFormat="1" ht="16.5" customHeight="1">
      <c r="B1236" s="47"/>
      <c r="C1236" s="294" t="s">
        <v>979</v>
      </c>
      <c r="D1236" s="294" t="s">
        <v>362</v>
      </c>
      <c r="E1236" s="295" t="s">
        <v>980</v>
      </c>
      <c r="F1236" s="296" t="s">
        <v>981</v>
      </c>
      <c r="G1236" s="297" t="s">
        <v>164</v>
      </c>
      <c r="H1236" s="298">
        <v>8</v>
      </c>
      <c r="I1236" s="299"/>
      <c r="J1236" s="300">
        <f>ROUND(I1236*H1236,2)</f>
        <v>0</v>
      </c>
      <c r="K1236" s="296" t="s">
        <v>21</v>
      </c>
      <c r="L1236" s="301"/>
      <c r="M1236" s="302" t="s">
        <v>21</v>
      </c>
      <c r="N1236" s="303" t="s">
        <v>42</v>
      </c>
      <c r="O1236" s="48"/>
      <c r="P1236" s="245">
        <f>O1236*H1236</f>
        <v>0</v>
      </c>
      <c r="Q1236" s="245">
        <v>0.00162</v>
      </c>
      <c r="R1236" s="245">
        <f>Q1236*H1236</f>
        <v>0.01296</v>
      </c>
      <c r="S1236" s="245">
        <v>0</v>
      </c>
      <c r="T1236" s="246">
        <f>S1236*H1236</f>
        <v>0</v>
      </c>
      <c r="AR1236" s="25" t="s">
        <v>452</v>
      </c>
      <c r="AT1236" s="25" t="s">
        <v>362</v>
      </c>
      <c r="AU1236" s="25" t="s">
        <v>80</v>
      </c>
      <c r="AY1236" s="25" t="s">
        <v>158</v>
      </c>
      <c r="BE1236" s="247">
        <f>IF(N1236="základní",J1236,0)</f>
        <v>0</v>
      </c>
      <c r="BF1236" s="247">
        <f>IF(N1236="snížená",J1236,0)</f>
        <v>0</v>
      </c>
      <c r="BG1236" s="247">
        <f>IF(N1236="zákl. přenesená",J1236,0)</f>
        <v>0</v>
      </c>
      <c r="BH1236" s="247">
        <f>IF(N1236="sníž. přenesená",J1236,0)</f>
        <v>0</v>
      </c>
      <c r="BI1236" s="247">
        <f>IF(N1236="nulová",J1236,0)</f>
        <v>0</v>
      </c>
      <c r="BJ1236" s="25" t="s">
        <v>78</v>
      </c>
      <c r="BK1236" s="247">
        <f>ROUND(I1236*H1236,2)</f>
        <v>0</v>
      </c>
      <c r="BL1236" s="25" t="s">
        <v>341</v>
      </c>
      <c r="BM1236" s="25" t="s">
        <v>982</v>
      </c>
    </row>
    <row r="1237" spans="2:51" s="13" customFormat="1" ht="13.5">
      <c r="B1237" s="261"/>
      <c r="C1237" s="262"/>
      <c r="D1237" s="248" t="s">
        <v>178</v>
      </c>
      <c r="E1237" s="263" t="s">
        <v>21</v>
      </c>
      <c r="F1237" s="264" t="s">
        <v>211</v>
      </c>
      <c r="G1237" s="262"/>
      <c r="H1237" s="265">
        <v>8</v>
      </c>
      <c r="I1237" s="266"/>
      <c r="J1237" s="262"/>
      <c r="K1237" s="262"/>
      <c r="L1237" s="267"/>
      <c r="M1237" s="268"/>
      <c r="N1237" s="269"/>
      <c r="O1237" s="269"/>
      <c r="P1237" s="269"/>
      <c r="Q1237" s="269"/>
      <c r="R1237" s="269"/>
      <c r="S1237" s="269"/>
      <c r="T1237" s="270"/>
      <c r="AT1237" s="271" t="s">
        <v>178</v>
      </c>
      <c r="AU1237" s="271" t="s">
        <v>80</v>
      </c>
      <c r="AV1237" s="13" t="s">
        <v>80</v>
      </c>
      <c r="AW1237" s="13" t="s">
        <v>35</v>
      </c>
      <c r="AX1237" s="13" t="s">
        <v>78</v>
      </c>
      <c r="AY1237" s="271" t="s">
        <v>158</v>
      </c>
    </row>
    <row r="1238" spans="2:65" s="1" customFormat="1" ht="16.5" customHeight="1">
      <c r="B1238" s="47"/>
      <c r="C1238" s="294" t="s">
        <v>983</v>
      </c>
      <c r="D1238" s="294" t="s">
        <v>362</v>
      </c>
      <c r="E1238" s="295" t="s">
        <v>984</v>
      </c>
      <c r="F1238" s="296" t="s">
        <v>985</v>
      </c>
      <c r="G1238" s="297" t="s">
        <v>164</v>
      </c>
      <c r="H1238" s="298">
        <v>8</v>
      </c>
      <c r="I1238" s="299"/>
      <c r="J1238" s="300">
        <f>ROUND(I1238*H1238,2)</f>
        <v>0</v>
      </c>
      <c r="K1238" s="296" t="s">
        <v>21</v>
      </c>
      <c r="L1238" s="301"/>
      <c r="M1238" s="302" t="s">
        <v>21</v>
      </c>
      <c r="N1238" s="303" t="s">
        <v>42</v>
      </c>
      <c r="O1238" s="48"/>
      <c r="P1238" s="245">
        <f>O1238*H1238</f>
        <v>0</v>
      </c>
      <c r="Q1238" s="245">
        <v>0.00162</v>
      </c>
      <c r="R1238" s="245">
        <f>Q1238*H1238</f>
        <v>0.01296</v>
      </c>
      <c r="S1238" s="245">
        <v>0</v>
      </c>
      <c r="T1238" s="246">
        <f>S1238*H1238</f>
        <v>0</v>
      </c>
      <c r="AR1238" s="25" t="s">
        <v>452</v>
      </c>
      <c r="AT1238" s="25" t="s">
        <v>362</v>
      </c>
      <c r="AU1238" s="25" t="s">
        <v>80</v>
      </c>
      <c r="AY1238" s="25" t="s">
        <v>158</v>
      </c>
      <c r="BE1238" s="247">
        <f>IF(N1238="základní",J1238,0)</f>
        <v>0</v>
      </c>
      <c r="BF1238" s="247">
        <f>IF(N1238="snížená",J1238,0)</f>
        <v>0</v>
      </c>
      <c r="BG1238" s="247">
        <f>IF(N1238="zákl. přenesená",J1238,0)</f>
        <v>0</v>
      </c>
      <c r="BH1238" s="247">
        <f>IF(N1238="sníž. přenesená",J1238,0)</f>
        <v>0</v>
      </c>
      <c r="BI1238" s="247">
        <f>IF(N1238="nulová",J1238,0)</f>
        <v>0</v>
      </c>
      <c r="BJ1238" s="25" t="s">
        <v>78</v>
      </c>
      <c r="BK1238" s="247">
        <f>ROUND(I1238*H1238,2)</f>
        <v>0</v>
      </c>
      <c r="BL1238" s="25" t="s">
        <v>341</v>
      </c>
      <c r="BM1238" s="25" t="s">
        <v>986</v>
      </c>
    </row>
    <row r="1239" spans="2:51" s="13" customFormat="1" ht="13.5">
      <c r="B1239" s="261"/>
      <c r="C1239" s="262"/>
      <c r="D1239" s="248" t="s">
        <v>178</v>
      </c>
      <c r="E1239" s="263" t="s">
        <v>21</v>
      </c>
      <c r="F1239" s="264" t="s">
        <v>211</v>
      </c>
      <c r="G1239" s="262"/>
      <c r="H1239" s="265">
        <v>8</v>
      </c>
      <c r="I1239" s="266"/>
      <c r="J1239" s="262"/>
      <c r="K1239" s="262"/>
      <c r="L1239" s="267"/>
      <c r="M1239" s="268"/>
      <c r="N1239" s="269"/>
      <c r="O1239" s="269"/>
      <c r="P1239" s="269"/>
      <c r="Q1239" s="269"/>
      <c r="R1239" s="269"/>
      <c r="S1239" s="269"/>
      <c r="T1239" s="270"/>
      <c r="AT1239" s="271" t="s">
        <v>178</v>
      </c>
      <c r="AU1239" s="271" t="s">
        <v>80</v>
      </c>
      <c r="AV1239" s="13" t="s">
        <v>80</v>
      </c>
      <c r="AW1239" s="13" t="s">
        <v>35</v>
      </c>
      <c r="AX1239" s="13" t="s">
        <v>78</v>
      </c>
      <c r="AY1239" s="271" t="s">
        <v>158</v>
      </c>
    </row>
    <row r="1240" spans="2:65" s="1" customFormat="1" ht="16.5" customHeight="1">
      <c r="B1240" s="47"/>
      <c r="C1240" s="236" t="s">
        <v>987</v>
      </c>
      <c r="D1240" s="236" t="s">
        <v>161</v>
      </c>
      <c r="E1240" s="237" t="s">
        <v>988</v>
      </c>
      <c r="F1240" s="238" t="s">
        <v>989</v>
      </c>
      <c r="G1240" s="239" t="s">
        <v>561</v>
      </c>
      <c r="H1240" s="304"/>
      <c r="I1240" s="241"/>
      <c r="J1240" s="242">
        <f>ROUND(I1240*H1240,2)</f>
        <v>0</v>
      </c>
      <c r="K1240" s="238" t="s">
        <v>165</v>
      </c>
      <c r="L1240" s="73"/>
      <c r="M1240" s="243" t="s">
        <v>21</v>
      </c>
      <c r="N1240" s="244" t="s">
        <v>42</v>
      </c>
      <c r="O1240" s="48"/>
      <c r="P1240" s="245">
        <f>O1240*H1240</f>
        <v>0</v>
      </c>
      <c r="Q1240" s="245">
        <v>0</v>
      </c>
      <c r="R1240" s="245">
        <f>Q1240*H1240</f>
        <v>0</v>
      </c>
      <c r="S1240" s="245">
        <v>0</v>
      </c>
      <c r="T1240" s="246">
        <f>S1240*H1240</f>
        <v>0</v>
      </c>
      <c r="AR1240" s="25" t="s">
        <v>341</v>
      </c>
      <c r="AT1240" s="25" t="s">
        <v>161</v>
      </c>
      <c r="AU1240" s="25" t="s">
        <v>80</v>
      </c>
      <c r="AY1240" s="25" t="s">
        <v>158</v>
      </c>
      <c r="BE1240" s="247">
        <f>IF(N1240="základní",J1240,0)</f>
        <v>0</v>
      </c>
      <c r="BF1240" s="247">
        <f>IF(N1240="snížená",J1240,0)</f>
        <v>0</v>
      </c>
      <c r="BG1240" s="247">
        <f>IF(N1240="zákl. přenesená",J1240,0)</f>
        <v>0</v>
      </c>
      <c r="BH1240" s="247">
        <f>IF(N1240="sníž. přenesená",J1240,0)</f>
        <v>0</v>
      </c>
      <c r="BI1240" s="247">
        <f>IF(N1240="nulová",J1240,0)</f>
        <v>0</v>
      </c>
      <c r="BJ1240" s="25" t="s">
        <v>78</v>
      </c>
      <c r="BK1240" s="247">
        <f>ROUND(I1240*H1240,2)</f>
        <v>0</v>
      </c>
      <c r="BL1240" s="25" t="s">
        <v>341</v>
      </c>
      <c r="BM1240" s="25" t="s">
        <v>990</v>
      </c>
    </row>
    <row r="1241" spans="2:47" s="1" customFormat="1" ht="13.5">
      <c r="B1241" s="47"/>
      <c r="C1241" s="75"/>
      <c r="D1241" s="248" t="s">
        <v>171</v>
      </c>
      <c r="E1241" s="75"/>
      <c r="F1241" s="249" t="s">
        <v>710</v>
      </c>
      <c r="G1241" s="75"/>
      <c r="H1241" s="75"/>
      <c r="I1241" s="204"/>
      <c r="J1241" s="75"/>
      <c r="K1241" s="75"/>
      <c r="L1241" s="73"/>
      <c r="M1241" s="250"/>
      <c r="N1241" s="48"/>
      <c r="O1241" s="48"/>
      <c r="P1241" s="48"/>
      <c r="Q1241" s="48"/>
      <c r="R1241" s="48"/>
      <c r="S1241" s="48"/>
      <c r="T1241" s="96"/>
      <c r="AT1241" s="25" t="s">
        <v>171</v>
      </c>
      <c r="AU1241" s="25" t="s">
        <v>80</v>
      </c>
    </row>
    <row r="1242" spans="2:65" s="1" customFormat="1" ht="16.5" customHeight="1">
      <c r="B1242" s="47"/>
      <c r="C1242" s="236" t="s">
        <v>991</v>
      </c>
      <c r="D1242" s="236" t="s">
        <v>161</v>
      </c>
      <c r="E1242" s="237" t="s">
        <v>992</v>
      </c>
      <c r="F1242" s="238" t="s">
        <v>993</v>
      </c>
      <c r="G1242" s="239" t="s">
        <v>561</v>
      </c>
      <c r="H1242" s="304"/>
      <c r="I1242" s="241"/>
      <c r="J1242" s="242">
        <f>ROUND(I1242*H1242,2)</f>
        <v>0</v>
      </c>
      <c r="K1242" s="238" t="s">
        <v>165</v>
      </c>
      <c r="L1242" s="73"/>
      <c r="M1242" s="243" t="s">
        <v>21</v>
      </c>
      <c r="N1242" s="244" t="s">
        <v>42</v>
      </c>
      <c r="O1242" s="48"/>
      <c r="P1242" s="245">
        <f>O1242*H1242</f>
        <v>0</v>
      </c>
      <c r="Q1242" s="245">
        <v>0</v>
      </c>
      <c r="R1242" s="245">
        <f>Q1242*H1242</f>
        <v>0</v>
      </c>
      <c r="S1242" s="245">
        <v>0</v>
      </c>
      <c r="T1242" s="246">
        <f>S1242*H1242</f>
        <v>0</v>
      </c>
      <c r="AR1242" s="25" t="s">
        <v>341</v>
      </c>
      <c r="AT1242" s="25" t="s">
        <v>161</v>
      </c>
      <c r="AU1242" s="25" t="s">
        <v>80</v>
      </c>
      <c r="AY1242" s="25" t="s">
        <v>158</v>
      </c>
      <c r="BE1242" s="247">
        <f>IF(N1242="základní",J1242,0)</f>
        <v>0</v>
      </c>
      <c r="BF1242" s="247">
        <f>IF(N1242="snížená",J1242,0)</f>
        <v>0</v>
      </c>
      <c r="BG1242" s="247">
        <f>IF(N1242="zákl. přenesená",J1242,0)</f>
        <v>0</v>
      </c>
      <c r="BH1242" s="247">
        <f>IF(N1242="sníž. přenesená",J1242,0)</f>
        <v>0</v>
      </c>
      <c r="BI1242" s="247">
        <f>IF(N1242="nulová",J1242,0)</f>
        <v>0</v>
      </c>
      <c r="BJ1242" s="25" t="s">
        <v>78</v>
      </c>
      <c r="BK1242" s="247">
        <f>ROUND(I1242*H1242,2)</f>
        <v>0</v>
      </c>
      <c r="BL1242" s="25" t="s">
        <v>341</v>
      </c>
      <c r="BM1242" s="25" t="s">
        <v>994</v>
      </c>
    </row>
    <row r="1243" spans="2:47" s="1" customFormat="1" ht="13.5">
      <c r="B1243" s="47"/>
      <c r="C1243" s="75"/>
      <c r="D1243" s="248" t="s">
        <v>171</v>
      </c>
      <c r="E1243" s="75"/>
      <c r="F1243" s="249" t="s">
        <v>710</v>
      </c>
      <c r="G1243" s="75"/>
      <c r="H1243" s="75"/>
      <c r="I1243" s="204"/>
      <c r="J1243" s="75"/>
      <c r="K1243" s="75"/>
      <c r="L1243" s="73"/>
      <c r="M1243" s="305"/>
      <c r="N1243" s="306"/>
      <c r="O1243" s="306"/>
      <c r="P1243" s="306"/>
      <c r="Q1243" s="306"/>
      <c r="R1243" s="306"/>
      <c r="S1243" s="306"/>
      <c r="T1243" s="307"/>
      <c r="AT1243" s="25" t="s">
        <v>171</v>
      </c>
      <c r="AU1243" s="25" t="s">
        <v>80</v>
      </c>
    </row>
    <row r="1244" spans="2:12" s="1" customFormat="1" ht="6.95" customHeight="1">
      <c r="B1244" s="68"/>
      <c r="C1244" s="69"/>
      <c r="D1244" s="69"/>
      <c r="E1244" s="69"/>
      <c r="F1244" s="69"/>
      <c r="G1244" s="69"/>
      <c r="H1244" s="69"/>
      <c r="I1244" s="179"/>
      <c r="J1244" s="69"/>
      <c r="K1244" s="69"/>
      <c r="L1244" s="73"/>
    </row>
  </sheetData>
  <sheetProtection password="CC35" sheet="1" objects="1" scenarios="1" formatColumns="0" formatRows="0" autoFilter="0"/>
  <autoFilter ref="C98:K1243"/>
  <mergeCells count="13">
    <mergeCell ref="E7:H7"/>
    <mergeCell ref="E9:H9"/>
    <mergeCell ref="E11:H11"/>
    <mergeCell ref="E26:H26"/>
    <mergeCell ref="E47:H47"/>
    <mergeCell ref="E49:H49"/>
    <mergeCell ref="E51:H51"/>
    <mergeCell ref="J55:J56"/>
    <mergeCell ref="E87:H87"/>
    <mergeCell ref="E89:H89"/>
    <mergeCell ref="E91:H91"/>
    <mergeCell ref="G1:H1"/>
    <mergeCell ref="L2:V2"/>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88</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117</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995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ROUND(SUM(BE86:BE133),2)</f>
        <v>0</v>
      </c>
      <c r="G32" s="48"/>
      <c r="H32" s="48"/>
      <c r="I32" s="171">
        <v>0.21</v>
      </c>
      <c r="J32" s="170">
        <f>ROUND(ROUND((SUM(BE86:BE133)),2)*I32,2)</f>
        <v>0</v>
      </c>
      <c r="K32" s="52"/>
    </row>
    <row r="33" spans="2:11" s="1" customFormat="1" ht="14.4" customHeight="1">
      <c r="B33" s="47"/>
      <c r="C33" s="48"/>
      <c r="D33" s="48"/>
      <c r="E33" s="56" t="s">
        <v>43</v>
      </c>
      <c r="F33" s="170">
        <f>ROUND(SUM(BF86:BF133),2)</f>
        <v>0</v>
      </c>
      <c r="G33" s="48"/>
      <c r="H33" s="48"/>
      <c r="I33" s="171">
        <v>0.15</v>
      </c>
      <c r="J33" s="170">
        <f>ROUND(ROUND((SUM(BF86:BF133)),2)*I33,2)</f>
        <v>0</v>
      </c>
      <c r="K33" s="52"/>
    </row>
    <row r="34" spans="2:11" s="1" customFormat="1" ht="14.4" customHeight="1" hidden="1">
      <c r="B34" s="47"/>
      <c r="C34" s="48"/>
      <c r="D34" s="48"/>
      <c r="E34" s="56" t="s">
        <v>44</v>
      </c>
      <c r="F34" s="170">
        <f>ROUND(SUM(BG86:BG133),2)</f>
        <v>0</v>
      </c>
      <c r="G34" s="48"/>
      <c r="H34" s="48"/>
      <c r="I34" s="171">
        <v>0.21</v>
      </c>
      <c r="J34" s="170">
        <v>0</v>
      </c>
      <c r="K34" s="52"/>
    </row>
    <row r="35" spans="2:11" s="1" customFormat="1" ht="14.4" customHeight="1" hidden="1">
      <c r="B35" s="47"/>
      <c r="C35" s="48"/>
      <c r="D35" s="48"/>
      <c r="E35" s="56" t="s">
        <v>45</v>
      </c>
      <c r="F35" s="170">
        <f>ROUND(SUM(BH86:BH133),2)</f>
        <v>0</v>
      </c>
      <c r="G35" s="48"/>
      <c r="H35" s="48"/>
      <c r="I35" s="171">
        <v>0.15</v>
      </c>
      <c r="J35" s="170">
        <v>0</v>
      </c>
      <c r="K35" s="52"/>
    </row>
    <row r="36" spans="2:11" s="1" customFormat="1" ht="14.4" customHeight="1" hidden="1">
      <c r="B36" s="47"/>
      <c r="C36" s="48"/>
      <c r="D36" s="48"/>
      <c r="E36" s="56" t="s">
        <v>46</v>
      </c>
      <c r="F36" s="170">
        <f>ROUND(SUM(BI86:BI133),2)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117</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ZTI - Zdravotechnické 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J86</f>
        <v>0</v>
      </c>
      <c r="K60" s="52"/>
      <c r="AU60" s="25" t="s">
        <v>124</v>
      </c>
    </row>
    <row r="61" spans="2:11" s="8" customFormat="1" ht="24.95" customHeight="1">
      <c r="B61" s="190"/>
      <c r="C61" s="191"/>
      <c r="D61" s="192" t="s">
        <v>996</v>
      </c>
      <c r="E61" s="193"/>
      <c r="F61" s="193"/>
      <c r="G61" s="193"/>
      <c r="H61" s="193"/>
      <c r="I61" s="194"/>
      <c r="J61" s="195">
        <f>J87</f>
        <v>0</v>
      </c>
      <c r="K61" s="196"/>
    </row>
    <row r="62" spans="2:11" s="8" customFormat="1" ht="24.95" customHeight="1">
      <c r="B62" s="190"/>
      <c r="C62" s="191"/>
      <c r="D62" s="192" t="s">
        <v>997</v>
      </c>
      <c r="E62" s="193"/>
      <c r="F62" s="193"/>
      <c r="G62" s="193"/>
      <c r="H62" s="193"/>
      <c r="I62" s="194"/>
      <c r="J62" s="195">
        <f>J93</f>
        <v>0</v>
      </c>
      <c r="K62" s="196"/>
    </row>
    <row r="63" spans="2:11" s="8" customFormat="1" ht="24.95" customHeight="1">
      <c r="B63" s="190"/>
      <c r="C63" s="191"/>
      <c r="D63" s="192" t="s">
        <v>998</v>
      </c>
      <c r="E63" s="193"/>
      <c r="F63" s="193"/>
      <c r="G63" s="193"/>
      <c r="H63" s="193"/>
      <c r="I63" s="194"/>
      <c r="J63" s="195">
        <f>J106</f>
        <v>0</v>
      </c>
      <c r="K63" s="196"/>
    </row>
    <row r="64" spans="2:11" s="8" customFormat="1" ht="24.95" customHeight="1">
      <c r="B64" s="190"/>
      <c r="C64" s="191"/>
      <c r="D64" s="192" t="s">
        <v>999</v>
      </c>
      <c r="E64" s="193"/>
      <c r="F64" s="193"/>
      <c r="G64" s="193"/>
      <c r="H64" s="193"/>
      <c r="I64" s="194"/>
      <c r="J64" s="195">
        <f>J122</f>
        <v>0</v>
      </c>
      <c r="K64" s="196"/>
    </row>
    <row r="65" spans="2:11" s="1" customFormat="1" ht="21.8" customHeight="1">
      <c r="B65" s="47"/>
      <c r="C65" s="48"/>
      <c r="D65" s="48"/>
      <c r="E65" s="48"/>
      <c r="F65" s="48"/>
      <c r="G65" s="48"/>
      <c r="H65" s="48"/>
      <c r="I65" s="157"/>
      <c r="J65" s="48"/>
      <c r="K65" s="52"/>
    </row>
    <row r="66" spans="2:11" s="1" customFormat="1" ht="6.95" customHeight="1">
      <c r="B66" s="68"/>
      <c r="C66" s="69"/>
      <c r="D66" s="69"/>
      <c r="E66" s="69"/>
      <c r="F66" s="69"/>
      <c r="G66" s="69"/>
      <c r="H66" s="69"/>
      <c r="I66" s="179"/>
      <c r="J66" s="69"/>
      <c r="K66" s="70"/>
    </row>
    <row r="70" spans="2:12" s="1" customFormat="1" ht="6.95" customHeight="1">
      <c r="B70" s="71"/>
      <c r="C70" s="72"/>
      <c r="D70" s="72"/>
      <c r="E70" s="72"/>
      <c r="F70" s="72"/>
      <c r="G70" s="72"/>
      <c r="H70" s="72"/>
      <c r="I70" s="182"/>
      <c r="J70" s="72"/>
      <c r="K70" s="72"/>
      <c r="L70" s="73"/>
    </row>
    <row r="71" spans="2:12" s="1" customFormat="1" ht="36.95" customHeight="1">
      <c r="B71" s="47"/>
      <c r="C71" s="74" t="s">
        <v>142</v>
      </c>
      <c r="D71" s="75"/>
      <c r="E71" s="75"/>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4.4" customHeight="1">
      <c r="B73" s="47"/>
      <c r="C73" s="77" t="s">
        <v>18</v>
      </c>
      <c r="D73" s="75"/>
      <c r="E73" s="75"/>
      <c r="F73" s="75"/>
      <c r="G73" s="75"/>
      <c r="H73" s="75"/>
      <c r="I73" s="204"/>
      <c r="J73" s="75"/>
      <c r="K73" s="75"/>
      <c r="L73" s="73"/>
    </row>
    <row r="74" spans="2:12" s="1" customFormat="1" ht="16.5" customHeight="1">
      <c r="B74" s="47"/>
      <c r="C74" s="75"/>
      <c r="D74" s="75"/>
      <c r="E74" s="205" t="str">
        <f>E7</f>
        <v xml:space="preserve">Teoretické Ústavy  LF v Olomouci úpravy sekcí</v>
      </c>
      <c r="F74" s="77"/>
      <c r="G74" s="77"/>
      <c r="H74" s="77"/>
      <c r="I74" s="204"/>
      <c r="J74" s="75"/>
      <c r="K74" s="75"/>
      <c r="L74" s="73"/>
    </row>
    <row r="75" spans="2:12" ht="13.5">
      <c r="B75" s="29"/>
      <c r="C75" s="77" t="s">
        <v>116</v>
      </c>
      <c r="D75" s="206"/>
      <c r="E75" s="206"/>
      <c r="F75" s="206"/>
      <c r="G75" s="206"/>
      <c r="H75" s="206"/>
      <c r="I75" s="149"/>
      <c r="J75" s="206"/>
      <c r="K75" s="206"/>
      <c r="L75" s="207"/>
    </row>
    <row r="76" spans="2:12" s="1" customFormat="1" ht="16.5" customHeight="1">
      <c r="B76" s="47"/>
      <c r="C76" s="75"/>
      <c r="D76" s="75"/>
      <c r="E76" s="205" t="s">
        <v>117</v>
      </c>
      <c r="F76" s="75"/>
      <c r="G76" s="75"/>
      <c r="H76" s="75"/>
      <c r="I76" s="204"/>
      <c r="J76" s="75"/>
      <c r="K76" s="75"/>
      <c r="L76" s="73"/>
    </row>
    <row r="77" spans="2:12" s="1" customFormat="1" ht="14.4" customHeight="1">
      <c r="B77" s="47"/>
      <c r="C77" s="77" t="s">
        <v>118</v>
      </c>
      <c r="D77" s="75"/>
      <c r="E77" s="75"/>
      <c r="F77" s="75"/>
      <c r="G77" s="75"/>
      <c r="H77" s="75"/>
      <c r="I77" s="204"/>
      <c r="J77" s="75"/>
      <c r="K77" s="75"/>
      <c r="L77" s="73"/>
    </row>
    <row r="78" spans="2:12" s="1" customFormat="1" ht="17.25" customHeight="1">
      <c r="B78" s="47"/>
      <c r="C78" s="75"/>
      <c r="D78" s="75"/>
      <c r="E78" s="83" t="str">
        <f>E11</f>
        <v>ZTI - Zdravotechnické instalace</v>
      </c>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8" customHeight="1">
      <c r="B80" s="47"/>
      <c r="C80" s="77" t="s">
        <v>23</v>
      </c>
      <c r="D80" s="75"/>
      <c r="E80" s="75"/>
      <c r="F80" s="208" t="str">
        <f>F14</f>
        <v>Olomouc</v>
      </c>
      <c r="G80" s="75"/>
      <c r="H80" s="75"/>
      <c r="I80" s="209" t="s">
        <v>25</v>
      </c>
      <c r="J80" s="86" t="str">
        <f>IF(J14="","",J14)</f>
        <v>11. 6. 2018</v>
      </c>
      <c r="K80" s="75"/>
      <c r="L80" s="73"/>
    </row>
    <row r="81" spans="2:12" s="1" customFormat="1" ht="6.95" customHeight="1">
      <c r="B81" s="47"/>
      <c r="C81" s="75"/>
      <c r="D81" s="75"/>
      <c r="E81" s="75"/>
      <c r="F81" s="75"/>
      <c r="G81" s="75"/>
      <c r="H81" s="75"/>
      <c r="I81" s="204"/>
      <c r="J81" s="75"/>
      <c r="K81" s="75"/>
      <c r="L81" s="73"/>
    </row>
    <row r="82" spans="2:12" s="1" customFormat="1" ht="13.5">
      <c r="B82" s="47"/>
      <c r="C82" s="77" t="s">
        <v>27</v>
      </c>
      <c r="D82" s="75"/>
      <c r="E82" s="75"/>
      <c r="F82" s="208" t="str">
        <f>E17</f>
        <v>Univerzita Palackého v Olomouci</v>
      </c>
      <c r="G82" s="75"/>
      <c r="H82" s="75"/>
      <c r="I82" s="209" t="s">
        <v>33</v>
      </c>
      <c r="J82" s="208" t="str">
        <f>E23</f>
        <v>Stavoprojekt Olomouc a.s.</v>
      </c>
      <c r="K82" s="75"/>
      <c r="L82" s="73"/>
    </row>
    <row r="83" spans="2:12" s="1" customFormat="1" ht="14.4" customHeight="1">
      <c r="B83" s="47"/>
      <c r="C83" s="77" t="s">
        <v>31</v>
      </c>
      <c r="D83" s="75"/>
      <c r="E83" s="75"/>
      <c r="F83" s="208" t="str">
        <f>IF(E20="","",E20)</f>
        <v/>
      </c>
      <c r="G83" s="75"/>
      <c r="H83" s="75"/>
      <c r="I83" s="204"/>
      <c r="J83" s="75"/>
      <c r="K83" s="75"/>
      <c r="L83" s="73"/>
    </row>
    <row r="84" spans="2:12" s="1" customFormat="1" ht="10.3" customHeight="1">
      <c r="B84" s="47"/>
      <c r="C84" s="75"/>
      <c r="D84" s="75"/>
      <c r="E84" s="75"/>
      <c r="F84" s="75"/>
      <c r="G84" s="75"/>
      <c r="H84" s="75"/>
      <c r="I84" s="204"/>
      <c r="J84" s="75"/>
      <c r="K84" s="75"/>
      <c r="L84" s="73"/>
    </row>
    <row r="85" spans="2:20" s="10" customFormat="1" ht="29.25" customHeight="1">
      <c r="B85" s="210"/>
      <c r="C85" s="211" t="s">
        <v>143</v>
      </c>
      <c r="D85" s="212" t="s">
        <v>56</v>
      </c>
      <c r="E85" s="212" t="s">
        <v>52</v>
      </c>
      <c r="F85" s="212" t="s">
        <v>144</v>
      </c>
      <c r="G85" s="212" t="s">
        <v>145</v>
      </c>
      <c r="H85" s="212" t="s">
        <v>146</v>
      </c>
      <c r="I85" s="213" t="s">
        <v>147</v>
      </c>
      <c r="J85" s="212" t="s">
        <v>122</v>
      </c>
      <c r="K85" s="214" t="s">
        <v>148</v>
      </c>
      <c r="L85" s="215"/>
      <c r="M85" s="103" t="s">
        <v>149</v>
      </c>
      <c r="N85" s="104" t="s">
        <v>41</v>
      </c>
      <c r="O85" s="104" t="s">
        <v>150</v>
      </c>
      <c r="P85" s="104" t="s">
        <v>151</v>
      </c>
      <c r="Q85" s="104" t="s">
        <v>152</v>
      </c>
      <c r="R85" s="104" t="s">
        <v>153</v>
      </c>
      <c r="S85" s="104" t="s">
        <v>154</v>
      </c>
      <c r="T85" s="105" t="s">
        <v>155</v>
      </c>
    </row>
    <row r="86" spans="2:63" s="1" customFormat="1" ht="29.25" customHeight="1">
      <c r="B86" s="47"/>
      <c r="C86" s="109" t="s">
        <v>123</v>
      </c>
      <c r="D86" s="75"/>
      <c r="E86" s="75"/>
      <c r="F86" s="75"/>
      <c r="G86" s="75"/>
      <c r="H86" s="75"/>
      <c r="I86" s="204"/>
      <c r="J86" s="216">
        <f>BK86</f>
        <v>0</v>
      </c>
      <c r="K86" s="75"/>
      <c r="L86" s="73"/>
      <c r="M86" s="106"/>
      <c r="N86" s="107"/>
      <c r="O86" s="107"/>
      <c r="P86" s="217">
        <f>P87+P93+P106+P122</f>
        <v>0</v>
      </c>
      <c r="Q86" s="107"/>
      <c r="R86" s="217">
        <f>R87+R93+R106+R122</f>
        <v>0</v>
      </c>
      <c r="S86" s="107"/>
      <c r="T86" s="218">
        <f>T87+T93+T106+T122</f>
        <v>0</v>
      </c>
      <c r="AT86" s="25" t="s">
        <v>70</v>
      </c>
      <c r="AU86" s="25" t="s">
        <v>124</v>
      </c>
      <c r="BK86" s="219">
        <f>BK87+BK93+BK106+BK122</f>
        <v>0</v>
      </c>
    </row>
    <row r="87" spans="2:63" s="11" customFormat="1" ht="37.4" customHeight="1">
      <c r="B87" s="220"/>
      <c r="C87" s="221"/>
      <c r="D87" s="222" t="s">
        <v>70</v>
      </c>
      <c r="E87" s="223" t="s">
        <v>218</v>
      </c>
      <c r="F87" s="223" t="s">
        <v>1000</v>
      </c>
      <c r="G87" s="221"/>
      <c r="H87" s="221"/>
      <c r="I87" s="224"/>
      <c r="J87" s="225">
        <f>BK87</f>
        <v>0</v>
      </c>
      <c r="K87" s="221"/>
      <c r="L87" s="226"/>
      <c r="M87" s="227"/>
      <c r="N87" s="228"/>
      <c r="O87" s="228"/>
      <c r="P87" s="229">
        <f>SUM(P88:P92)</f>
        <v>0</v>
      </c>
      <c r="Q87" s="228"/>
      <c r="R87" s="229">
        <f>SUM(R88:R92)</f>
        <v>0</v>
      </c>
      <c r="S87" s="228"/>
      <c r="T87" s="230">
        <f>SUM(T88:T92)</f>
        <v>0</v>
      </c>
      <c r="AR87" s="231" t="s">
        <v>78</v>
      </c>
      <c r="AT87" s="232" t="s">
        <v>70</v>
      </c>
      <c r="AU87" s="232" t="s">
        <v>71</v>
      </c>
      <c r="AY87" s="231" t="s">
        <v>158</v>
      </c>
      <c r="BK87" s="233">
        <f>SUM(BK88:BK92)</f>
        <v>0</v>
      </c>
    </row>
    <row r="88" spans="2:65" s="1" customFormat="1" ht="16.5" customHeight="1">
      <c r="B88" s="47"/>
      <c r="C88" s="236" t="s">
        <v>78</v>
      </c>
      <c r="D88" s="236" t="s">
        <v>161</v>
      </c>
      <c r="E88" s="237" t="s">
        <v>1001</v>
      </c>
      <c r="F88" s="238" t="s">
        <v>1002</v>
      </c>
      <c r="G88" s="239" t="s">
        <v>1003</v>
      </c>
      <c r="H88" s="240">
        <v>1</v>
      </c>
      <c r="I88" s="241"/>
      <c r="J88" s="242">
        <f>ROUND(I88*H88,2)</f>
        <v>0</v>
      </c>
      <c r="K88" s="238" t="s">
        <v>21</v>
      </c>
      <c r="L88" s="73"/>
      <c r="M88" s="243" t="s">
        <v>21</v>
      </c>
      <c r="N88" s="244" t="s">
        <v>42</v>
      </c>
      <c r="O88" s="48"/>
      <c r="P88" s="245">
        <f>O88*H88</f>
        <v>0</v>
      </c>
      <c r="Q88" s="245">
        <v>0</v>
      </c>
      <c r="R88" s="245">
        <f>Q88*H88</f>
        <v>0</v>
      </c>
      <c r="S88" s="245">
        <v>0</v>
      </c>
      <c r="T88" s="246">
        <f>S88*H88</f>
        <v>0</v>
      </c>
      <c r="AR88" s="25" t="s">
        <v>166</v>
      </c>
      <c r="AT88" s="25" t="s">
        <v>161</v>
      </c>
      <c r="AU88" s="25" t="s">
        <v>78</v>
      </c>
      <c r="AY88" s="25" t="s">
        <v>158</v>
      </c>
      <c r="BE88" s="247">
        <f>IF(N88="základní",J88,0)</f>
        <v>0</v>
      </c>
      <c r="BF88" s="247">
        <f>IF(N88="snížená",J88,0)</f>
        <v>0</v>
      </c>
      <c r="BG88" s="247">
        <f>IF(N88="zákl. přenesená",J88,0)</f>
        <v>0</v>
      </c>
      <c r="BH88" s="247">
        <f>IF(N88="sníž. přenesená",J88,0)</f>
        <v>0</v>
      </c>
      <c r="BI88" s="247">
        <f>IF(N88="nulová",J88,0)</f>
        <v>0</v>
      </c>
      <c r="BJ88" s="25" t="s">
        <v>78</v>
      </c>
      <c r="BK88" s="247">
        <f>ROUND(I88*H88,2)</f>
        <v>0</v>
      </c>
      <c r="BL88" s="25" t="s">
        <v>166</v>
      </c>
      <c r="BM88" s="25" t="s">
        <v>80</v>
      </c>
    </row>
    <row r="89" spans="2:65" s="1" customFormat="1" ht="16.5" customHeight="1">
      <c r="B89" s="47"/>
      <c r="C89" s="236" t="s">
        <v>80</v>
      </c>
      <c r="D89" s="236" t="s">
        <v>161</v>
      </c>
      <c r="E89" s="237" t="s">
        <v>1004</v>
      </c>
      <c r="F89" s="238" t="s">
        <v>1005</v>
      </c>
      <c r="G89" s="239" t="s">
        <v>646</v>
      </c>
      <c r="H89" s="240">
        <v>1</v>
      </c>
      <c r="I89" s="241"/>
      <c r="J89" s="242">
        <f>ROUND(I89*H89,2)</f>
        <v>0</v>
      </c>
      <c r="K89" s="238" t="s">
        <v>21</v>
      </c>
      <c r="L89" s="73"/>
      <c r="M89" s="243" t="s">
        <v>21</v>
      </c>
      <c r="N89" s="244" t="s">
        <v>42</v>
      </c>
      <c r="O89" s="48"/>
      <c r="P89" s="245">
        <f>O89*H89</f>
        <v>0</v>
      </c>
      <c r="Q89" s="245">
        <v>0</v>
      </c>
      <c r="R89" s="245">
        <f>Q89*H89</f>
        <v>0</v>
      </c>
      <c r="S89" s="245">
        <v>0</v>
      </c>
      <c r="T89" s="246">
        <f>S89*H89</f>
        <v>0</v>
      </c>
      <c r="AR89" s="25" t="s">
        <v>166</v>
      </c>
      <c r="AT89" s="25" t="s">
        <v>161</v>
      </c>
      <c r="AU89" s="25" t="s">
        <v>78</v>
      </c>
      <c r="AY89" s="25" t="s">
        <v>158</v>
      </c>
      <c r="BE89" s="247">
        <f>IF(N89="základní",J89,0)</f>
        <v>0</v>
      </c>
      <c r="BF89" s="247">
        <f>IF(N89="snížená",J89,0)</f>
        <v>0</v>
      </c>
      <c r="BG89" s="247">
        <f>IF(N89="zákl. přenesená",J89,0)</f>
        <v>0</v>
      </c>
      <c r="BH89" s="247">
        <f>IF(N89="sníž. přenesená",J89,0)</f>
        <v>0</v>
      </c>
      <c r="BI89" s="247">
        <f>IF(N89="nulová",J89,0)</f>
        <v>0</v>
      </c>
      <c r="BJ89" s="25" t="s">
        <v>78</v>
      </c>
      <c r="BK89" s="247">
        <f>ROUND(I89*H89,2)</f>
        <v>0</v>
      </c>
      <c r="BL89" s="25" t="s">
        <v>166</v>
      </c>
      <c r="BM89" s="25" t="s">
        <v>166</v>
      </c>
    </row>
    <row r="90" spans="2:47" s="1" customFormat="1" ht="13.5">
      <c r="B90" s="47"/>
      <c r="C90" s="75"/>
      <c r="D90" s="248" t="s">
        <v>328</v>
      </c>
      <c r="E90" s="75"/>
      <c r="F90" s="249" t="s">
        <v>1006</v>
      </c>
      <c r="G90" s="75"/>
      <c r="H90" s="75"/>
      <c r="I90" s="204"/>
      <c r="J90" s="75"/>
      <c r="K90" s="75"/>
      <c r="L90" s="73"/>
      <c r="M90" s="250"/>
      <c r="N90" s="48"/>
      <c r="O90" s="48"/>
      <c r="P90" s="48"/>
      <c r="Q90" s="48"/>
      <c r="R90" s="48"/>
      <c r="S90" s="48"/>
      <c r="T90" s="96"/>
      <c r="AT90" s="25" t="s">
        <v>328</v>
      </c>
      <c r="AU90" s="25" t="s">
        <v>78</v>
      </c>
    </row>
    <row r="91" spans="2:65" s="1" customFormat="1" ht="16.5" customHeight="1">
      <c r="B91" s="47"/>
      <c r="C91" s="236" t="s">
        <v>159</v>
      </c>
      <c r="D91" s="236" t="s">
        <v>161</v>
      </c>
      <c r="E91" s="237" t="s">
        <v>1007</v>
      </c>
      <c r="F91" s="238" t="s">
        <v>1008</v>
      </c>
      <c r="G91" s="239" t="s">
        <v>175</v>
      </c>
      <c r="H91" s="240">
        <v>0.5</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78</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197</v>
      </c>
    </row>
    <row r="92" spans="2:47" s="1" customFormat="1" ht="13.5">
      <c r="B92" s="47"/>
      <c r="C92" s="75"/>
      <c r="D92" s="248" t="s">
        <v>328</v>
      </c>
      <c r="E92" s="75"/>
      <c r="F92" s="249" t="s">
        <v>1009</v>
      </c>
      <c r="G92" s="75"/>
      <c r="H92" s="75"/>
      <c r="I92" s="204"/>
      <c r="J92" s="75"/>
      <c r="K92" s="75"/>
      <c r="L92" s="73"/>
      <c r="M92" s="250"/>
      <c r="N92" s="48"/>
      <c r="O92" s="48"/>
      <c r="P92" s="48"/>
      <c r="Q92" s="48"/>
      <c r="R92" s="48"/>
      <c r="S92" s="48"/>
      <c r="T92" s="96"/>
      <c r="AT92" s="25" t="s">
        <v>328</v>
      </c>
      <c r="AU92" s="25" t="s">
        <v>78</v>
      </c>
    </row>
    <row r="93" spans="2:63" s="11" customFormat="1" ht="37.4" customHeight="1">
      <c r="B93" s="220"/>
      <c r="C93" s="221"/>
      <c r="D93" s="222" t="s">
        <v>70</v>
      </c>
      <c r="E93" s="223" t="s">
        <v>1010</v>
      </c>
      <c r="F93" s="223" t="s">
        <v>1011</v>
      </c>
      <c r="G93" s="221"/>
      <c r="H93" s="221"/>
      <c r="I93" s="224"/>
      <c r="J93" s="225">
        <f>BK93</f>
        <v>0</v>
      </c>
      <c r="K93" s="221"/>
      <c r="L93" s="226"/>
      <c r="M93" s="227"/>
      <c r="N93" s="228"/>
      <c r="O93" s="228"/>
      <c r="P93" s="229">
        <f>SUM(P94:P105)</f>
        <v>0</v>
      </c>
      <c r="Q93" s="228"/>
      <c r="R93" s="229">
        <f>SUM(R94:R105)</f>
        <v>0</v>
      </c>
      <c r="S93" s="228"/>
      <c r="T93" s="230">
        <f>SUM(T94:T105)</f>
        <v>0</v>
      </c>
      <c r="AR93" s="231" t="s">
        <v>78</v>
      </c>
      <c r="AT93" s="232" t="s">
        <v>70</v>
      </c>
      <c r="AU93" s="232" t="s">
        <v>71</v>
      </c>
      <c r="AY93" s="231" t="s">
        <v>158</v>
      </c>
      <c r="BK93" s="233">
        <f>SUM(BK94:BK105)</f>
        <v>0</v>
      </c>
    </row>
    <row r="94" spans="2:65" s="1" customFormat="1" ht="16.5" customHeight="1">
      <c r="B94" s="47"/>
      <c r="C94" s="236" t="s">
        <v>166</v>
      </c>
      <c r="D94" s="236" t="s">
        <v>161</v>
      </c>
      <c r="E94" s="237" t="s">
        <v>1012</v>
      </c>
      <c r="F94" s="238" t="s">
        <v>1013</v>
      </c>
      <c r="G94" s="239" t="s">
        <v>193</v>
      </c>
      <c r="H94" s="240">
        <v>15</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78</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211</v>
      </c>
    </row>
    <row r="95" spans="2:65" s="1" customFormat="1" ht="16.5" customHeight="1">
      <c r="B95" s="47"/>
      <c r="C95" s="236" t="s">
        <v>190</v>
      </c>
      <c r="D95" s="236" t="s">
        <v>161</v>
      </c>
      <c r="E95" s="237" t="s">
        <v>1014</v>
      </c>
      <c r="F95" s="238" t="s">
        <v>1015</v>
      </c>
      <c r="G95" s="239" t="s">
        <v>193</v>
      </c>
      <c r="H95" s="240">
        <v>11</v>
      </c>
      <c r="I95" s="241"/>
      <c r="J95" s="242">
        <f>ROUND(I95*H95,2)</f>
        <v>0</v>
      </c>
      <c r="K95" s="238" t="s">
        <v>21</v>
      </c>
      <c r="L95" s="73"/>
      <c r="M95" s="243" t="s">
        <v>21</v>
      </c>
      <c r="N95" s="244" t="s">
        <v>42</v>
      </c>
      <c r="O95" s="48"/>
      <c r="P95" s="245">
        <f>O95*H95</f>
        <v>0</v>
      </c>
      <c r="Q95" s="245">
        <v>0</v>
      </c>
      <c r="R95" s="245">
        <f>Q95*H95</f>
        <v>0</v>
      </c>
      <c r="S95" s="245">
        <v>0</v>
      </c>
      <c r="T95" s="246">
        <f>S95*H95</f>
        <v>0</v>
      </c>
      <c r="AR95" s="25" t="s">
        <v>166</v>
      </c>
      <c r="AT95" s="25" t="s">
        <v>161</v>
      </c>
      <c r="AU95" s="25" t="s">
        <v>78</v>
      </c>
      <c r="AY95" s="25" t="s">
        <v>158</v>
      </c>
      <c r="BE95" s="247">
        <f>IF(N95="základní",J95,0)</f>
        <v>0</v>
      </c>
      <c r="BF95" s="247">
        <f>IF(N95="snížená",J95,0)</f>
        <v>0</v>
      </c>
      <c r="BG95" s="247">
        <f>IF(N95="zákl. přenesená",J95,0)</f>
        <v>0</v>
      </c>
      <c r="BH95" s="247">
        <f>IF(N95="sníž. přenesená",J95,0)</f>
        <v>0</v>
      </c>
      <c r="BI95" s="247">
        <f>IF(N95="nulová",J95,0)</f>
        <v>0</v>
      </c>
      <c r="BJ95" s="25" t="s">
        <v>78</v>
      </c>
      <c r="BK95" s="247">
        <f>ROUND(I95*H95,2)</f>
        <v>0</v>
      </c>
      <c r="BL95" s="25" t="s">
        <v>166</v>
      </c>
      <c r="BM95" s="25" t="s">
        <v>254</v>
      </c>
    </row>
    <row r="96" spans="2:65" s="1" customFormat="1" ht="16.5" customHeight="1">
      <c r="B96" s="47"/>
      <c r="C96" s="236" t="s">
        <v>197</v>
      </c>
      <c r="D96" s="236" t="s">
        <v>161</v>
      </c>
      <c r="E96" s="237" t="s">
        <v>1016</v>
      </c>
      <c r="F96" s="238" t="s">
        <v>1017</v>
      </c>
      <c r="G96" s="239" t="s">
        <v>193</v>
      </c>
      <c r="H96" s="240">
        <v>2</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78</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303</v>
      </c>
    </row>
    <row r="97" spans="2:65" s="1" customFormat="1" ht="16.5" customHeight="1">
      <c r="B97" s="47"/>
      <c r="C97" s="236" t="s">
        <v>206</v>
      </c>
      <c r="D97" s="236" t="s">
        <v>161</v>
      </c>
      <c r="E97" s="237" t="s">
        <v>1018</v>
      </c>
      <c r="F97" s="238" t="s">
        <v>1019</v>
      </c>
      <c r="G97" s="239" t="s">
        <v>193</v>
      </c>
      <c r="H97" s="240">
        <v>13</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78</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315</v>
      </c>
    </row>
    <row r="98" spans="2:47" s="1" customFormat="1" ht="13.5">
      <c r="B98" s="47"/>
      <c r="C98" s="75"/>
      <c r="D98" s="248" t="s">
        <v>328</v>
      </c>
      <c r="E98" s="75"/>
      <c r="F98" s="249" t="s">
        <v>1020</v>
      </c>
      <c r="G98" s="75"/>
      <c r="H98" s="75"/>
      <c r="I98" s="204"/>
      <c r="J98" s="75"/>
      <c r="K98" s="75"/>
      <c r="L98" s="73"/>
      <c r="M98" s="250"/>
      <c r="N98" s="48"/>
      <c r="O98" s="48"/>
      <c r="P98" s="48"/>
      <c r="Q98" s="48"/>
      <c r="R98" s="48"/>
      <c r="S98" s="48"/>
      <c r="T98" s="96"/>
      <c r="AT98" s="25" t="s">
        <v>328</v>
      </c>
      <c r="AU98" s="25" t="s">
        <v>78</v>
      </c>
    </row>
    <row r="99" spans="2:65" s="1" customFormat="1" ht="16.5" customHeight="1">
      <c r="B99" s="47"/>
      <c r="C99" s="236" t="s">
        <v>211</v>
      </c>
      <c r="D99" s="236" t="s">
        <v>161</v>
      </c>
      <c r="E99" s="237" t="s">
        <v>1021</v>
      </c>
      <c r="F99" s="238" t="s">
        <v>1022</v>
      </c>
      <c r="G99" s="239" t="s">
        <v>193</v>
      </c>
      <c r="H99" s="240">
        <v>13</v>
      </c>
      <c r="I99" s="241"/>
      <c r="J99" s="242">
        <f>ROUND(I99*H99,2)</f>
        <v>0</v>
      </c>
      <c r="K99" s="238" t="s">
        <v>21</v>
      </c>
      <c r="L99" s="73"/>
      <c r="M99" s="243" t="s">
        <v>21</v>
      </c>
      <c r="N99" s="244" t="s">
        <v>42</v>
      </c>
      <c r="O99" s="48"/>
      <c r="P99" s="245">
        <f>O99*H99</f>
        <v>0</v>
      </c>
      <c r="Q99" s="245">
        <v>0</v>
      </c>
      <c r="R99" s="245">
        <f>Q99*H99</f>
        <v>0</v>
      </c>
      <c r="S99" s="245">
        <v>0</v>
      </c>
      <c r="T99" s="246">
        <f>S99*H99</f>
        <v>0</v>
      </c>
      <c r="AR99" s="25" t="s">
        <v>166</v>
      </c>
      <c r="AT99" s="25" t="s">
        <v>161</v>
      </c>
      <c r="AU99" s="25" t="s">
        <v>78</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341</v>
      </c>
    </row>
    <row r="100" spans="2:47" s="1" customFormat="1" ht="13.5">
      <c r="B100" s="47"/>
      <c r="C100" s="75"/>
      <c r="D100" s="248" t="s">
        <v>328</v>
      </c>
      <c r="E100" s="75"/>
      <c r="F100" s="249" t="s">
        <v>1020</v>
      </c>
      <c r="G100" s="75"/>
      <c r="H100" s="75"/>
      <c r="I100" s="204"/>
      <c r="J100" s="75"/>
      <c r="K100" s="75"/>
      <c r="L100" s="73"/>
      <c r="M100" s="250"/>
      <c r="N100" s="48"/>
      <c r="O100" s="48"/>
      <c r="P100" s="48"/>
      <c r="Q100" s="48"/>
      <c r="R100" s="48"/>
      <c r="S100" s="48"/>
      <c r="T100" s="96"/>
      <c r="AT100" s="25" t="s">
        <v>328</v>
      </c>
      <c r="AU100" s="25" t="s">
        <v>78</v>
      </c>
    </row>
    <row r="101" spans="2:65" s="1" customFormat="1" ht="16.5" customHeight="1">
      <c r="B101" s="47"/>
      <c r="C101" s="236" t="s">
        <v>218</v>
      </c>
      <c r="D101" s="236" t="s">
        <v>161</v>
      </c>
      <c r="E101" s="237" t="s">
        <v>1023</v>
      </c>
      <c r="F101" s="238" t="s">
        <v>1024</v>
      </c>
      <c r="G101" s="239" t="s">
        <v>1025</v>
      </c>
      <c r="H101" s="240">
        <v>3</v>
      </c>
      <c r="I101" s="241"/>
      <c r="J101" s="242">
        <f>ROUND(I101*H101,2)</f>
        <v>0</v>
      </c>
      <c r="K101" s="238" t="s">
        <v>21</v>
      </c>
      <c r="L101" s="73"/>
      <c r="M101" s="243" t="s">
        <v>21</v>
      </c>
      <c r="N101" s="244" t="s">
        <v>42</v>
      </c>
      <c r="O101" s="48"/>
      <c r="P101" s="245">
        <f>O101*H101</f>
        <v>0</v>
      </c>
      <c r="Q101" s="245">
        <v>0</v>
      </c>
      <c r="R101" s="245">
        <f>Q101*H101</f>
        <v>0</v>
      </c>
      <c r="S101" s="245">
        <v>0</v>
      </c>
      <c r="T101" s="246">
        <f>S101*H101</f>
        <v>0</v>
      </c>
      <c r="AR101" s="25" t="s">
        <v>166</v>
      </c>
      <c r="AT101" s="25" t="s">
        <v>161</v>
      </c>
      <c r="AU101" s="25" t="s">
        <v>78</v>
      </c>
      <c r="AY101" s="25" t="s">
        <v>158</v>
      </c>
      <c r="BE101" s="247">
        <f>IF(N101="základní",J101,0)</f>
        <v>0</v>
      </c>
      <c r="BF101" s="247">
        <f>IF(N101="snížená",J101,0)</f>
        <v>0</v>
      </c>
      <c r="BG101" s="247">
        <f>IF(N101="zákl. přenesená",J101,0)</f>
        <v>0</v>
      </c>
      <c r="BH101" s="247">
        <f>IF(N101="sníž. přenesená",J101,0)</f>
        <v>0</v>
      </c>
      <c r="BI101" s="247">
        <f>IF(N101="nulová",J101,0)</f>
        <v>0</v>
      </c>
      <c r="BJ101" s="25" t="s">
        <v>78</v>
      </c>
      <c r="BK101" s="247">
        <f>ROUND(I101*H101,2)</f>
        <v>0</v>
      </c>
      <c r="BL101" s="25" t="s">
        <v>166</v>
      </c>
      <c r="BM101" s="25" t="s">
        <v>354</v>
      </c>
    </row>
    <row r="102" spans="2:65" s="1" customFormat="1" ht="16.5" customHeight="1">
      <c r="B102" s="47"/>
      <c r="C102" s="236" t="s">
        <v>254</v>
      </c>
      <c r="D102" s="236" t="s">
        <v>161</v>
      </c>
      <c r="E102" s="237" t="s">
        <v>1026</v>
      </c>
      <c r="F102" s="238" t="s">
        <v>1027</v>
      </c>
      <c r="G102" s="239" t="s">
        <v>1025</v>
      </c>
      <c r="H102" s="240">
        <v>4</v>
      </c>
      <c r="I102" s="241"/>
      <c r="J102" s="242">
        <f>ROUND(I102*H102,2)</f>
        <v>0</v>
      </c>
      <c r="K102" s="238" t="s">
        <v>21</v>
      </c>
      <c r="L102" s="73"/>
      <c r="M102" s="243" t="s">
        <v>21</v>
      </c>
      <c r="N102" s="244" t="s">
        <v>42</v>
      </c>
      <c r="O102" s="48"/>
      <c r="P102" s="245">
        <f>O102*H102</f>
        <v>0</v>
      </c>
      <c r="Q102" s="245">
        <v>0</v>
      </c>
      <c r="R102" s="245">
        <f>Q102*H102</f>
        <v>0</v>
      </c>
      <c r="S102" s="245">
        <v>0</v>
      </c>
      <c r="T102" s="246">
        <f>S102*H102</f>
        <v>0</v>
      </c>
      <c r="AR102" s="25" t="s">
        <v>166</v>
      </c>
      <c r="AT102" s="25" t="s">
        <v>161</v>
      </c>
      <c r="AU102" s="25" t="s">
        <v>78</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366</v>
      </c>
    </row>
    <row r="103" spans="2:65" s="1" customFormat="1" ht="16.5" customHeight="1">
      <c r="B103" s="47"/>
      <c r="C103" s="236" t="s">
        <v>258</v>
      </c>
      <c r="D103" s="236" t="s">
        <v>161</v>
      </c>
      <c r="E103" s="237" t="s">
        <v>1028</v>
      </c>
      <c r="F103" s="238" t="s">
        <v>1029</v>
      </c>
      <c r="G103" s="239" t="s">
        <v>1025</v>
      </c>
      <c r="H103" s="240">
        <v>7</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78</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377</v>
      </c>
    </row>
    <row r="104" spans="2:65" s="1" customFormat="1" ht="16.5" customHeight="1">
      <c r="B104" s="47"/>
      <c r="C104" s="236" t="s">
        <v>303</v>
      </c>
      <c r="D104" s="236" t="s">
        <v>161</v>
      </c>
      <c r="E104" s="237" t="s">
        <v>1030</v>
      </c>
      <c r="F104" s="238" t="s">
        <v>1031</v>
      </c>
      <c r="G104" s="239" t="s">
        <v>175</v>
      </c>
      <c r="H104" s="240">
        <v>0.2</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78</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389</v>
      </c>
    </row>
    <row r="105" spans="2:65" s="1" customFormat="1" ht="16.5" customHeight="1">
      <c r="B105" s="47"/>
      <c r="C105" s="236" t="s">
        <v>308</v>
      </c>
      <c r="D105" s="236" t="s">
        <v>161</v>
      </c>
      <c r="E105" s="237" t="s">
        <v>1032</v>
      </c>
      <c r="F105" s="238" t="s">
        <v>1033</v>
      </c>
      <c r="G105" s="239" t="s">
        <v>1034</v>
      </c>
      <c r="H105" s="240">
        <v>5</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78</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404</v>
      </c>
    </row>
    <row r="106" spans="2:63" s="11" customFormat="1" ht="37.4" customHeight="1">
      <c r="B106" s="220"/>
      <c r="C106" s="221"/>
      <c r="D106" s="222" t="s">
        <v>70</v>
      </c>
      <c r="E106" s="223" t="s">
        <v>1035</v>
      </c>
      <c r="F106" s="223" t="s">
        <v>1036</v>
      </c>
      <c r="G106" s="221"/>
      <c r="H106" s="221"/>
      <c r="I106" s="224"/>
      <c r="J106" s="225">
        <f>BK106</f>
        <v>0</v>
      </c>
      <c r="K106" s="221"/>
      <c r="L106" s="226"/>
      <c r="M106" s="227"/>
      <c r="N106" s="228"/>
      <c r="O106" s="228"/>
      <c r="P106" s="229">
        <f>SUM(P107:P121)</f>
        <v>0</v>
      </c>
      <c r="Q106" s="228"/>
      <c r="R106" s="229">
        <f>SUM(R107:R121)</f>
        <v>0</v>
      </c>
      <c r="S106" s="228"/>
      <c r="T106" s="230">
        <f>SUM(T107:T121)</f>
        <v>0</v>
      </c>
      <c r="AR106" s="231" t="s">
        <v>78</v>
      </c>
      <c r="AT106" s="232" t="s">
        <v>70</v>
      </c>
      <c r="AU106" s="232" t="s">
        <v>71</v>
      </c>
      <c r="AY106" s="231" t="s">
        <v>158</v>
      </c>
      <c r="BK106" s="233">
        <f>SUM(BK107:BK121)</f>
        <v>0</v>
      </c>
    </row>
    <row r="107" spans="2:65" s="1" customFormat="1" ht="16.5" customHeight="1">
      <c r="B107" s="47"/>
      <c r="C107" s="236" t="s">
        <v>315</v>
      </c>
      <c r="D107" s="236" t="s">
        <v>161</v>
      </c>
      <c r="E107" s="237" t="s">
        <v>1037</v>
      </c>
      <c r="F107" s="238" t="s">
        <v>1038</v>
      </c>
      <c r="G107" s="239" t="s">
        <v>193</v>
      </c>
      <c r="H107" s="240">
        <v>30</v>
      </c>
      <c r="I107" s="241"/>
      <c r="J107" s="242">
        <f>ROUND(I107*H107,2)</f>
        <v>0</v>
      </c>
      <c r="K107" s="238" t="s">
        <v>21</v>
      </c>
      <c r="L107" s="73"/>
      <c r="M107" s="243" t="s">
        <v>21</v>
      </c>
      <c r="N107" s="244" t="s">
        <v>42</v>
      </c>
      <c r="O107" s="48"/>
      <c r="P107" s="245">
        <f>O107*H107</f>
        <v>0</v>
      </c>
      <c r="Q107" s="245">
        <v>0</v>
      </c>
      <c r="R107" s="245">
        <f>Q107*H107</f>
        <v>0</v>
      </c>
      <c r="S107" s="245">
        <v>0</v>
      </c>
      <c r="T107" s="246">
        <f>S107*H107</f>
        <v>0</v>
      </c>
      <c r="AR107" s="25" t="s">
        <v>166</v>
      </c>
      <c r="AT107" s="25" t="s">
        <v>161</v>
      </c>
      <c r="AU107" s="25" t="s">
        <v>78</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423</v>
      </c>
    </row>
    <row r="108" spans="2:65" s="1" customFormat="1" ht="16.5" customHeight="1">
      <c r="B108" s="47"/>
      <c r="C108" s="236" t="s">
        <v>10</v>
      </c>
      <c r="D108" s="236" t="s">
        <v>161</v>
      </c>
      <c r="E108" s="237" t="s">
        <v>1039</v>
      </c>
      <c r="F108" s="238" t="s">
        <v>1040</v>
      </c>
      <c r="G108" s="239" t="s">
        <v>193</v>
      </c>
      <c r="H108" s="240">
        <v>11</v>
      </c>
      <c r="I108" s="241"/>
      <c r="J108" s="242">
        <f>ROUND(I108*H108,2)</f>
        <v>0</v>
      </c>
      <c r="K108" s="238" t="s">
        <v>21</v>
      </c>
      <c r="L108" s="73"/>
      <c r="M108" s="243" t="s">
        <v>21</v>
      </c>
      <c r="N108" s="244" t="s">
        <v>42</v>
      </c>
      <c r="O108" s="48"/>
      <c r="P108" s="245">
        <f>O108*H108</f>
        <v>0</v>
      </c>
      <c r="Q108" s="245">
        <v>0</v>
      </c>
      <c r="R108" s="245">
        <f>Q108*H108</f>
        <v>0</v>
      </c>
      <c r="S108" s="245">
        <v>0</v>
      </c>
      <c r="T108" s="246">
        <f>S108*H108</f>
        <v>0</v>
      </c>
      <c r="AR108" s="25" t="s">
        <v>166</v>
      </c>
      <c r="AT108" s="25" t="s">
        <v>161</v>
      </c>
      <c r="AU108" s="25" t="s">
        <v>78</v>
      </c>
      <c r="AY108" s="25" t="s">
        <v>158</v>
      </c>
      <c r="BE108" s="247">
        <f>IF(N108="základní",J108,0)</f>
        <v>0</v>
      </c>
      <c r="BF108" s="247">
        <f>IF(N108="snížená",J108,0)</f>
        <v>0</v>
      </c>
      <c r="BG108" s="247">
        <f>IF(N108="zákl. přenesená",J108,0)</f>
        <v>0</v>
      </c>
      <c r="BH108" s="247">
        <f>IF(N108="sníž. přenesená",J108,0)</f>
        <v>0</v>
      </c>
      <c r="BI108" s="247">
        <f>IF(N108="nulová",J108,0)</f>
        <v>0</v>
      </c>
      <c r="BJ108" s="25" t="s">
        <v>78</v>
      </c>
      <c r="BK108" s="247">
        <f>ROUND(I108*H108,2)</f>
        <v>0</v>
      </c>
      <c r="BL108" s="25" t="s">
        <v>166</v>
      </c>
      <c r="BM108" s="25" t="s">
        <v>442</v>
      </c>
    </row>
    <row r="109" spans="2:65" s="1" customFormat="1" ht="16.5" customHeight="1">
      <c r="B109" s="47"/>
      <c r="C109" s="236" t="s">
        <v>341</v>
      </c>
      <c r="D109" s="236" t="s">
        <v>161</v>
      </c>
      <c r="E109" s="237" t="s">
        <v>1041</v>
      </c>
      <c r="F109" s="238" t="s">
        <v>1042</v>
      </c>
      <c r="G109" s="239" t="s">
        <v>193</v>
      </c>
      <c r="H109" s="240">
        <v>11</v>
      </c>
      <c r="I109" s="241"/>
      <c r="J109" s="242">
        <f>ROUND(I109*H109,2)</f>
        <v>0</v>
      </c>
      <c r="K109" s="238" t="s">
        <v>21</v>
      </c>
      <c r="L109" s="73"/>
      <c r="M109" s="243" t="s">
        <v>21</v>
      </c>
      <c r="N109" s="244" t="s">
        <v>42</v>
      </c>
      <c r="O109" s="48"/>
      <c r="P109" s="245">
        <f>O109*H109</f>
        <v>0</v>
      </c>
      <c r="Q109" s="245">
        <v>0</v>
      </c>
      <c r="R109" s="245">
        <f>Q109*H109</f>
        <v>0</v>
      </c>
      <c r="S109" s="245">
        <v>0</v>
      </c>
      <c r="T109" s="246">
        <f>S109*H109</f>
        <v>0</v>
      </c>
      <c r="AR109" s="25" t="s">
        <v>166</v>
      </c>
      <c r="AT109" s="25" t="s">
        <v>161</v>
      </c>
      <c r="AU109" s="25" t="s">
        <v>78</v>
      </c>
      <c r="AY109" s="25" t="s">
        <v>158</v>
      </c>
      <c r="BE109" s="247">
        <f>IF(N109="základní",J109,0)</f>
        <v>0</v>
      </c>
      <c r="BF109" s="247">
        <f>IF(N109="snížená",J109,0)</f>
        <v>0</v>
      </c>
      <c r="BG109" s="247">
        <f>IF(N109="zákl. přenesená",J109,0)</f>
        <v>0</v>
      </c>
      <c r="BH109" s="247">
        <f>IF(N109="sníž. přenesená",J109,0)</f>
        <v>0</v>
      </c>
      <c r="BI109" s="247">
        <f>IF(N109="nulová",J109,0)</f>
        <v>0</v>
      </c>
      <c r="BJ109" s="25" t="s">
        <v>78</v>
      </c>
      <c r="BK109" s="247">
        <f>ROUND(I109*H109,2)</f>
        <v>0</v>
      </c>
      <c r="BL109" s="25" t="s">
        <v>166</v>
      </c>
      <c r="BM109" s="25" t="s">
        <v>452</v>
      </c>
    </row>
    <row r="110" spans="2:65" s="1" customFormat="1" ht="16.5" customHeight="1">
      <c r="B110" s="47"/>
      <c r="C110" s="236" t="s">
        <v>348</v>
      </c>
      <c r="D110" s="236" t="s">
        <v>161</v>
      </c>
      <c r="E110" s="237" t="s">
        <v>1043</v>
      </c>
      <c r="F110" s="238" t="s">
        <v>1044</v>
      </c>
      <c r="G110" s="239" t="s">
        <v>193</v>
      </c>
      <c r="H110" s="240">
        <v>22</v>
      </c>
      <c r="I110" s="241"/>
      <c r="J110" s="242">
        <f>ROUND(I110*H110,2)</f>
        <v>0</v>
      </c>
      <c r="K110" s="238" t="s">
        <v>21</v>
      </c>
      <c r="L110" s="73"/>
      <c r="M110" s="243" t="s">
        <v>21</v>
      </c>
      <c r="N110" s="244" t="s">
        <v>42</v>
      </c>
      <c r="O110" s="48"/>
      <c r="P110" s="245">
        <f>O110*H110</f>
        <v>0</v>
      </c>
      <c r="Q110" s="245">
        <v>0</v>
      </c>
      <c r="R110" s="245">
        <f>Q110*H110</f>
        <v>0</v>
      </c>
      <c r="S110" s="245">
        <v>0</v>
      </c>
      <c r="T110" s="246">
        <f>S110*H110</f>
        <v>0</v>
      </c>
      <c r="AR110" s="25" t="s">
        <v>166</v>
      </c>
      <c r="AT110" s="25" t="s">
        <v>161</v>
      </c>
      <c r="AU110" s="25" t="s">
        <v>78</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463</v>
      </c>
    </row>
    <row r="111" spans="2:47" s="1" customFormat="1" ht="13.5">
      <c r="B111" s="47"/>
      <c r="C111" s="75"/>
      <c r="D111" s="248" t="s">
        <v>328</v>
      </c>
      <c r="E111" s="75"/>
      <c r="F111" s="249" t="s">
        <v>1045</v>
      </c>
      <c r="G111" s="75"/>
      <c r="H111" s="75"/>
      <c r="I111" s="204"/>
      <c r="J111" s="75"/>
      <c r="K111" s="75"/>
      <c r="L111" s="73"/>
      <c r="M111" s="250"/>
      <c r="N111" s="48"/>
      <c r="O111" s="48"/>
      <c r="P111" s="48"/>
      <c r="Q111" s="48"/>
      <c r="R111" s="48"/>
      <c r="S111" s="48"/>
      <c r="T111" s="96"/>
      <c r="AT111" s="25" t="s">
        <v>328</v>
      </c>
      <c r="AU111" s="25" t="s">
        <v>78</v>
      </c>
    </row>
    <row r="112" spans="2:65" s="1" customFormat="1" ht="16.5" customHeight="1">
      <c r="B112" s="47"/>
      <c r="C112" s="236" t="s">
        <v>354</v>
      </c>
      <c r="D112" s="236" t="s">
        <v>161</v>
      </c>
      <c r="E112" s="237" t="s">
        <v>1046</v>
      </c>
      <c r="F112" s="238" t="s">
        <v>1047</v>
      </c>
      <c r="G112" s="239" t="s">
        <v>164</v>
      </c>
      <c r="H112" s="240">
        <v>9</v>
      </c>
      <c r="I112" s="241"/>
      <c r="J112" s="242">
        <f>ROUND(I112*H112,2)</f>
        <v>0</v>
      </c>
      <c r="K112" s="238" t="s">
        <v>21</v>
      </c>
      <c r="L112" s="73"/>
      <c r="M112" s="243" t="s">
        <v>21</v>
      </c>
      <c r="N112" s="244" t="s">
        <v>42</v>
      </c>
      <c r="O112" s="48"/>
      <c r="P112" s="245">
        <f>O112*H112</f>
        <v>0</v>
      </c>
      <c r="Q112" s="245">
        <v>0</v>
      </c>
      <c r="R112" s="245">
        <f>Q112*H112</f>
        <v>0</v>
      </c>
      <c r="S112" s="245">
        <v>0</v>
      </c>
      <c r="T112" s="246">
        <f>S112*H112</f>
        <v>0</v>
      </c>
      <c r="AR112" s="25" t="s">
        <v>166</v>
      </c>
      <c r="AT112" s="25" t="s">
        <v>161</v>
      </c>
      <c r="AU112" s="25" t="s">
        <v>78</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483</v>
      </c>
    </row>
    <row r="113" spans="2:65" s="1" customFormat="1" ht="16.5" customHeight="1">
      <c r="B113" s="47"/>
      <c r="C113" s="236" t="s">
        <v>361</v>
      </c>
      <c r="D113" s="236" t="s">
        <v>161</v>
      </c>
      <c r="E113" s="237" t="s">
        <v>1048</v>
      </c>
      <c r="F113" s="238" t="s">
        <v>1049</v>
      </c>
      <c r="G113" s="239" t="s">
        <v>1025</v>
      </c>
      <c r="H113" s="240">
        <v>8</v>
      </c>
      <c r="I113" s="241"/>
      <c r="J113" s="242">
        <f>ROUND(I113*H113,2)</f>
        <v>0</v>
      </c>
      <c r="K113" s="238" t="s">
        <v>21</v>
      </c>
      <c r="L113" s="73"/>
      <c r="M113" s="243" t="s">
        <v>21</v>
      </c>
      <c r="N113" s="244" t="s">
        <v>42</v>
      </c>
      <c r="O113" s="48"/>
      <c r="P113" s="245">
        <f>O113*H113</f>
        <v>0</v>
      </c>
      <c r="Q113" s="245">
        <v>0</v>
      </c>
      <c r="R113" s="245">
        <f>Q113*H113</f>
        <v>0</v>
      </c>
      <c r="S113" s="245">
        <v>0</v>
      </c>
      <c r="T113" s="246">
        <f>S113*H113</f>
        <v>0</v>
      </c>
      <c r="AR113" s="25" t="s">
        <v>166</v>
      </c>
      <c r="AT113" s="25" t="s">
        <v>161</v>
      </c>
      <c r="AU113" s="25" t="s">
        <v>78</v>
      </c>
      <c r="AY113" s="25" t="s">
        <v>158</v>
      </c>
      <c r="BE113" s="247">
        <f>IF(N113="základní",J113,0)</f>
        <v>0</v>
      </c>
      <c r="BF113" s="247">
        <f>IF(N113="snížená",J113,0)</f>
        <v>0</v>
      </c>
      <c r="BG113" s="247">
        <f>IF(N113="zákl. přenesená",J113,0)</f>
        <v>0</v>
      </c>
      <c r="BH113" s="247">
        <f>IF(N113="sníž. přenesená",J113,0)</f>
        <v>0</v>
      </c>
      <c r="BI113" s="247">
        <f>IF(N113="nulová",J113,0)</f>
        <v>0</v>
      </c>
      <c r="BJ113" s="25" t="s">
        <v>78</v>
      </c>
      <c r="BK113" s="247">
        <f>ROUND(I113*H113,2)</f>
        <v>0</v>
      </c>
      <c r="BL113" s="25" t="s">
        <v>166</v>
      </c>
      <c r="BM113" s="25" t="s">
        <v>493</v>
      </c>
    </row>
    <row r="114" spans="2:65" s="1" customFormat="1" ht="16.5" customHeight="1">
      <c r="B114" s="47"/>
      <c r="C114" s="236" t="s">
        <v>366</v>
      </c>
      <c r="D114" s="236" t="s">
        <v>161</v>
      </c>
      <c r="E114" s="237" t="s">
        <v>1050</v>
      </c>
      <c r="F114" s="238" t="s">
        <v>1051</v>
      </c>
      <c r="G114" s="239" t="s">
        <v>646</v>
      </c>
      <c r="H114" s="240">
        <v>12</v>
      </c>
      <c r="I114" s="241"/>
      <c r="J114" s="242">
        <f>ROUND(I114*H114,2)</f>
        <v>0</v>
      </c>
      <c r="K114" s="238" t="s">
        <v>21</v>
      </c>
      <c r="L114" s="73"/>
      <c r="M114" s="243" t="s">
        <v>21</v>
      </c>
      <c r="N114" s="244" t="s">
        <v>42</v>
      </c>
      <c r="O114" s="48"/>
      <c r="P114" s="245">
        <f>O114*H114</f>
        <v>0</v>
      </c>
      <c r="Q114" s="245">
        <v>0</v>
      </c>
      <c r="R114" s="245">
        <f>Q114*H114</f>
        <v>0</v>
      </c>
      <c r="S114" s="245">
        <v>0</v>
      </c>
      <c r="T114" s="246">
        <f>S114*H114</f>
        <v>0</v>
      </c>
      <c r="AR114" s="25" t="s">
        <v>166</v>
      </c>
      <c r="AT114" s="25" t="s">
        <v>161</v>
      </c>
      <c r="AU114" s="25" t="s">
        <v>78</v>
      </c>
      <c r="AY114" s="25" t="s">
        <v>158</v>
      </c>
      <c r="BE114" s="247">
        <f>IF(N114="základní",J114,0)</f>
        <v>0</v>
      </c>
      <c r="BF114" s="247">
        <f>IF(N114="snížená",J114,0)</f>
        <v>0</v>
      </c>
      <c r="BG114" s="247">
        <f>IF(N114="zákl. přenesená",J114,0)</f>
        <v>0</v>
      </c>
      <c r="BH114" s="247">
        <f>IF(N114="sníž. přenesená",J114,0)</f>
        <v>0</v>
      </c>
      <c r="BI114" s="247">
        <f>IF(N114="nulová",J114,0)</f>
        <v>0</v>
      </c>
      <c r="BJ114" s="25" t="s">
        <v>78</v>
      </c>
      <c r="BK114" s="247">
        <f>ROUND(I114*H114,2)</f>
        <v>0</v>
      </c>
      <c r="BL114" s="25" t="s">
        <v>166</v>
      </c>
      <c r="BM114" s="25" t="s">
        <v>503</v>
      </c>
    </row>
    <row r="115" spans="2:47" s="1" customFormat="1" ht="13.5">
      <c r="B115" s="47"/>
      <c r="C115" s="75"/>
      <c r="D115" s="248" t="s">
        <v>328</v>
      </c>
      <c r="E115" s="75"/>
      <c r="F115" s="249" t="s">
        <v>1052</v>
      </c>
      <c r="G115" s="75"/>
      <c r="H115" s="75"/>
      <c r="I115" s="204"/>
      <c r="J115" s="75"/>
      <c r="K115" s="75"/>
      <c r="L115" s="73"/>
      <c r="M115" s="250"/>
      <c r="N115" s="48"/>
      <c r="O115" s="48"/>
      <c r="P115" s="48"/>
      <c r="Q115" s="48"/>
      <c r="R115" s="48"/>
      <c r="S115" s="48"/>
      <c r="T115" s="96"/>
      <c r="AT115" s="25" t="s">
        <v>328</v>
      </c>
      <c r="AU115" s="25" t="s">
        <v>78</v>
      </c>
    </row>
    <row r="116" spans="2:65" s="1" customFormat="1" ht="16.5" customHeight="1">
      <c r="B116" s="47"/>
      <c r="C116" s="236" t="s">
        <v>9</v>
      </c>
      <c r="D116" s="236" t="s">
        <v>161</v>
      </c>
      <c r="E116" s="237" t="s">
        <v>1053</v>
      </c>
      <c r="F116" s="238" t="s">
        <v>1054</v>
      </c>
      <c r="G116" s="239" t="s">
        <v>1025</v>
      </c>
      <c r="H116" s="240">
        <v>6</v>
      </c>
      <c r="I116" s="241"/>
      <c r="J116" s="242">
        <f>ROUND(I116*H116,2)</f>
        <v>0</v>
      </c>
      <c r="K116" s="238" t="s">
        <v>21</v>
      </c>
      <c r="L116" s="73"/>
      <c r="M116" s="243" t="s">
        <v>21</v>
      </c>
      <c r="N116" s="244" t="s">
        <v>42</v>
      </c>
      <c r="O116" s="48"/>
      <c r="P116" s="245">
        <f>O116*H116</f>
        <v>0</v>
      </c>
      <c r="Q116" s="245">
        <v>0</v>
      </c>
      <c r="R116" s="245">
        <f>Q116*H116</f>
        <v>0</v>
      </c>
      <c r="S116" s="245">
        <v>0</v>
      </c>
      <c r="T116" s="246">
        <f>S116*H116</f>
        <v>0</v>
      </c>
      <c r="AR116" s="25" t="s">
        <v>166</v>
      </c>
      <c r="AT116" s="25" t="s">
        <v>161</v>
      </c>
      <c r="AU116" s="25" t="s">
        <v>78</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513</v>
      </c>
    </row>
    <row r="117" spans="2:65" s="1" customFormat="1" ht="16.5" customHeight="1">
      <c r="B117" s="47"/>
      <c r="C117" s="236" t="s">
        <v>377</v>
      </c>
      <c r="D117" s="236" t="s">
        <v>161</v>
      </c>
      <c r="E117" s="237" t="s">
        <v>1055</v>
      </c>
      <c r="F117" s="238" t="s">
        <v>1056</v>
      </c>
      <c r="G117" s="239" t="s">
        <v>1025</v>
      </c>
      <c r="H117" s="240">
        <v>10</v>
      </c>
      <c r="I117" s="241"/>
      <c r="J117" s="242">
        <f>ROUND(I117*H117,2)</f>
        <v>0</v>
      </c>
      <c r="K117" s="238" t="s">
        <v>21</v>
      </c>
      <c r="L117" s="73"/>
      <c r="M117" s="243" t="s">
        <v>21</v>
      </c>
      <c r="N117" s="244" t="s">
        <v>42</v>
      </c>
      <c r="O117" s="48"/>
      <c r="P117" s="245">
        <f>O117*H117</f>
        <v>0</v>
      </c>
      <c r="Q117" s="245">
        <v>0</v>
      </c>
      <c r="R117" s="245">
        <f>Q117*H117</f>
        <v>0</v>
      </c>
      <c r="S117" s="245">
        <v>0</v>
      </c>
      <c r="T117" s="246">
        <f>S117*H117</f>
        <v>0</v>
      </c>
      <c r="AR117" s="25" t="s">
        <v>166</v>
      </c>
      <c r="AT117" s="25" t="s">
        <v>161</v>
      </c>
      <c r="AU117" s="25" t="s">
        <v>78</v>
      </c>
      <c r="AY117" s="25" t="s">
        <v>158</v>
      </c>
      <c r="BE117" s="247">
        <f>IF(N117="základní",J117,0)</f>
        <v>0</v>
      </c>
      <c r="BF117" s="247">
        <f>IF(N117="snížená",J117,0)</f>
        <v>0</v>
      </c>
      <c r="BG117" s="247">
        <f>IF(N117="zákl. přenesená",J117,0)</f>
        <v>0</v>
      </c>
      <c r="BH117" s="247">
        <f>IF(N117="sníž. přenesená",J117,0)</f>
        <v>0</v>
      </c>
      <c r="BI117" s="247">
        <f>IF(N117="nulová",J117,0)</f>
        <v>0</v>
      </c>
      <c r="BJ117" s="25" t="s">
        <v>78</v>
      </c>
      <c r="BK117" s="247">
        <f>ROUND(I117*H117,2)</f>
        <v>0</v>
      </c>
      <c r="BL117" s="25" t="s">
        <v>166</v>
      </c>
      <c r="BM117" s="25" t="s">
        <v>529</v>
      </c>
    </row>
    <row r="118" spans="2:65" s="1" customFormat="1" ht="16.5" customHeight="1">
      <c r="B118" s="47"/>
      <c r="C118" s="236" t="s">
        <v>384</v>
      </c>
      <c r="D118" s="236" t="s">
        <v>161</v>
      </c>
      <c r="E118" s="237" t="s">
        <v>1057</v>
      </c>
      <c r="F118" s="238" t="s">
        <v>1058</v>
      </c>
      <c r="G118" s="239" t="s">
        <v>193</v>
      </c>
      <c r="H118" s="240">
        <v>22</v>
      </c>
      <c r="I118" s="241"/>
      <c r="J118" s="242">
        <f>ROUND(I118*H118,2)</f>
        <v>0</v>
      </c>
      <c r="K118" s="238" t="s">
        <v>21</v>
      </c>
      <c r="L118" s="73"/>
      <c r="M118" s="243" t="s">
        <v>21</v>
      </c>
      <c r="N118" s="244" t="s">
        <v>42</v>
      </c>
      <c r="O118" s="48"/>
      <c r="P118" s="245">
        <f>O118*H118</f>
        <v>0</v>
      </c>
      <c r="Q118" s="245">
        <v>0</v>
      </c>
      <c r="R118" s="245">
        <f>Q118*H118</f>
        <v>0</v>
      </c>
      <c r="S118" s="245">
        <v>0</v>
      </c>
      <c r="T118" s="246">
        <f>S118*H118</f>
        <v>0</v>
      </c>
      <c r="AR118" s="25" t="s">
        <v>166</v>
      </c>
      <c r="AT118" s="25" t="s">
        <v>161</v>
      </c>
      <c r="AU118" s="25" t="s">
        <v>78</v>
      </c>
      <c r="AY118" s="25" t="s">
        <v>158</v>
      </c>
      <c r="BE118" s="247">
        <f>IF(N118="základní",J118,0)</f>
        <v>0</v>
      </c>
      <c r="BF118" s="247">
        <f>IF(N118="snížená",J118,0)</f>
        <v>0</v>
      </c>
      <c r="BG118" s="247">
        <f>IF(N118="zákl. přenesená",J118,0)</f>
        <v>0</v>
      </c>
      <c r="BH118" s="247">
        <f>IF(N118="sníž. přenesená",J118,0)</f>
        <v>0</v>
      </c>
      <c r="BI118" s="247">
        <f>IF(N118="nulová",J118,0)</f>
        <v>0</v>
      </c>
      <c r="BJ118" s="25" t="s">
        <v>78</v>
      </c>
      <c r="BK118" s="247">
        <f>ROUND(I118*H118,2)</f>
        <v>0</v>
      </c>
      <c r="BL118" s="25" t="s">
        <v>166</v>
      </c>
      <c r="BM118" s="25" t="s">
        <v>544</v>
      </c>
    </row>
    <row r="119" spans="2:65" s="1" customFormat="1" ht="16.5" customHeight="1">
      <c r="B119" s="47"/>
      <c r="C119" s="236" t="s">
        <v>389</v>
      </c>
      <c r="D119" s="236" t="s">
        <v>161</v>
      </c>
      <c r="E119" s="237" t="s">
        <v>1059</v>
      </c>
      <c r="F119" s="238" t="s">
        <v>1060</v>
      </c>
      <c r="G119" s="239" t="s">
        <v>193</v>
      </c>
      <c r="H119" s="240">
        <v>22</v>
      </c>
      <c r="I119" s="241"/>
      <c r="J119" s="242">
        <f>ROUND(I119*H119,2)</f>
        <v>0</v>
      </c>
      <c r="K119" s="238" t="s">
        <v>21</v>
      </c>
      <c r="L119" s="73"/>
      <c r="M119" s="243" t="s">
        <v>21</v>
      </c>
      <c r="N119" s="244" t="s">
        <v>42</v>
      </c>
      <c r="O119" s="48"/>
      <c r="P119" s="245">
        <f>O119*H119</f>
        <v>0</v>
      </c>
      <c r="Q119" s="245">
        <v>0</v>
      </c>
      <c r="R119" s="245">
        <f>Q119*H119</f>
        <v>0</v>
      </c>
      <c r="S119" s="245">
        <v>0</v>
      </c>
      <c r="T119" s="246">
        <f>S119*H119</f>
        <v>0</v>
      </c>
      <c r="AR119" s="25" t="s">
        <v>166</v>
      </c>
      <c r="AT119" s="25" t="s">
        <v>161</v>
      </c>
      <c r="AU119" s="25" t="s">
        <v>78</v>
      </c>
      <c r="AY119" s="25" t="s">
        <v>158</v>
      </c>
      <c r="BE119" s="247">
        <f>IF(N119="základní",J119,0)</f>
        <v>0</v>
      </c>
      <c r="BF119" s="247">
        <f>IF(N119="snížená",J119,0)</f>
        <v>0</v>
      </c>
      <c r="BG119" s="247">
        <f>IF(N119="zákl. přenesená",J119,0)</f>
        <v>0</v>
      </c>
      <c r="BH119" s="247">
        <f>IF(N119="sníž. přenesená",J119,0)</f>
        <v>0</v>
      </c>
      <c r="BI119" s="247">
        <f>IF(N119="nulová",J119,0)</f>
        <v>0</v>
      </c>
      <c r="BJ119" s="25" t="s">
        <v>78</v>
      </c>
      <c r="BK119" s="247">
        <f>ROUND(I119*H119,2)</f>
        <v>0</v>
      </c>
      <c r="BL119" s="25" t="s">
        <v>166</v>
      </c>
      <c r="BM119" s="25" t="s">
        <v>558</v>
      </c>
    </row>
    <row r="120" spans="2:65" s="1" customFormat="1" ht="16.5" customHeight="1">
      <c r="B120" s="47"/>
      <c r="C120" s="236" t="s">
        <v>397</v>
      </c>
      <c r="D120" s="236" t="s">
        <v>161</v>
      </c>
      <c r="E120" s="237" t="s">
        <v>1061</v>
      </c>
      <c r="F120" s="238" t="s">
        <v>1062</v>
      </c>
      <c r="G120" s="239" t="s">
        <v>175</v>
      </c>
      <c r="H120" s="240">
        <v>0.5</v>
      </c>
      <c r="I120" s="241"/>
      <c r="J120" s="242">
        <f>ROUND(I120*H120,2)</f>
        <v>0</v>
      </c>
      <c r="K120" s="238" t="s">
        <v>21</v>
      </c>
      <c r="L120" s="73"/>
      <c r="M120" s="243" t="s">
        <v>21</v>
      </c>
      <c r="N120" s="244" t="s">
        <v>42</v>
      </c>
      <c r="O120" s="48"/>
      <c r="P120" s="245">
        <f>O120*H120</f>
        <v>0</v>
      </c>
      <c r="Q120" s="245">
        <v>0</v>
      </c>
      <c r="R120" s="245">
        <f>Q120*H120</f>
        <v>0</v>
      </c>
      <c r="S120" s="245">
        <v>0</v>
      </c>
      <c r="T120" s="246">
        <f>S120*H120</f>
        <v>0</v>
      </c>
      <c r="AR120" s="25" t="s">
        <v>166</v>
      </c>
      <c r="AT120" s="25" t="s">
        <v>161</v>
      </c>
      <c r="AU120" s="25" t="s">
        <v>78</v>
      </c>
      <c r="AY120" s="25" t="s">
        <v>158</v>
      </c>
      <c r="BE120" s="247">
        <f>IF(N120="základní",J120,0)</f>
        <v>0</v>
      </c>
      <c r="BF120" s="247">
        <f>IF(N120="snížená",J120,0)</f>
        <v>0</v>
      </c>
      <c r="BG120" s="247">
        <f>IF(N120="zákl. přenesená",J120,0)</f>
        <v>0</v>
      </c>
      <c r="BH120" s="247">
        <f>IF(N120="sníž. přenesená",J120,0)</f>
        <v>0</v>
      </c>
      <c r="BI120" s="247">
        <f>IF(N120="nulová",J120,0)</f>
        <v>0</v>
      </c>
      <c r="BJ120" s="25" t="s">
        <v>78</v>
      </c>
      <c r="BK120" s="247">
        <f>ROUND(I120*H120,2)</f>
        <v>0</v>
      </c>
      <c r="BL120" s="25" t="s">
        <v>166</v>
      </c>
      <c r="BM120" s="25" t="s">
        <v>570</v>
      </c>
    </row>
    <row r="121" spans="2:65" s="1" customFormat="1" ht="16.5" customHeight="1">
      <c r="B121" s="47"/>
      <c r="C121" s="236" t="s">
        <v>404</v>
      </c>
      <c r="D121" s="236" t="s">
        <v>161</v>
      </c>
      <c r="E121" s="237" t="s">
        <v>1032</v>
      </c>
      <c r="F121" s="238" t="s">
        <v>1033</v>
      </c>
      <c r="G121" s="239" t="s">
        <v>1034</v>
      </c>
      <c r="H121" s="240">
        <v>5</v>
      </c>
      <c r="I121" s="241"/>
      <c r="J121" s="242">
        <f>ROUND(I121*H121,2)</f>
        <v>0</v>
      </c>
      <c r="K121" s="238" t="s">
        <v>21</v>
      </c>
      <c r="L121" s="73"/>
      <c r="M121" s="243" t="s">
        <v>21</v>
      </c>
      <c r="N121" s="244" t="s">
        <v>42</v>
      </c>
      <c r="O121" s="48"/>
      <c r="P121" s="245">
        <f>O121*H121</f>
        <v>0</v>
      </c>
      <c r="Q121" s="245">
        <v>0</v>
      </c>
      <c r="R121" s="245">
        <f>Q121*H121</f>
        <v>0</v>
      </c>
      <c r="S121" s="245">
        <v>0</v>
      </c>
      <c r="T121" s="246">
        <f>S121*H121</f>
        <v>0</v>
      </c>
      <c r="AR121" s="25" t="s">
        <v>166</v>
      </c>
      <c r="AT121" s="25" t="s">
        <v>161</v>
      </c>
      <c r="AU121" s="25" t="s">
        <v>78</v>
      </c>
      <c r="AY121" s="25" t="s">
        <v>158</v>
      </c>
      <c r="BE121" s="247">
        <f>IF(N121="základní",J121,0)</f>
        <v>0</v>
      </c>
      <c r="BF121" s="247">
        <f>IF(N121="snížená",J121,0)</f>
        <v>0</v>
      </c>
      <c r="BG121" s="247">
        <f>IF(N121="zákl. přenesená",J121,0)</f>
        <v>0</v>
      </c>
      <c r="BH121" s="247">
        <f>IF(N121="sníž. přenesená",J121,0)</f>
        <v>0</v>
      </c>
      <c r="BI121" s="247">
        <f>IF(N121="nulová",J121,0)</f>
        <v>0</v>
      </c>
      <c r="BJ121" s="25" t="s">
        <v>78</v>
      </c>
      <c r="BK121" s="247">
        <f>ROUND(I121*H121,2)</f>
        <v>0</v>
      </c>
      <c r="BL121" s="25" t="s">
        <v>166</v>
      </c>
      <c r="BM121" s="25" t="s">
        <v>580</v>
      </c>
    </row>
    <row r="122" spans="2:63" s="11" customFormat="1" ht="37.4" customHeight="1">
      <c r="B122" s="220"/>
      <c r="C122" s="221"/>
      <c r="D122" s="222" t="s">
        <v>70</v>
      </c>
      <c r="E122" s="223" t="s">
        <v>1063</v>
      </c>
      <c r="F122" s="223" t="s">
        <v>1064</v>
      </c>
      <c r="G122" s="221"/>
      <c r="H122" s="221"/>
      <c r="I122" s="224"/>
      <c r="J122" s="225">
        <f>BK122</f>
        <v>0</v>
      </c>
      <c r="K122" s="221"/>
      <c r="L122" s="226"/>
      <c r="M122" s="227"/>
      <c r="N122" s="228"/>
      <c r="O122" s="228"/>
      <c r="P122" s="229">
        <f>SUM(P123:P133)</f>
        <v>0</v>
      </c>
      <c r="Q122" s="228"/>
      <c r="R122" s="229">
        <f>SUM(R123:R133)</f>
        <v>0</v>
      </c>
      <c r="S122" s="228"/>
      <c r="T122" s="230">
        <f>SUM(T123:T133)</f>
        <v>0</v>
      </c>
      <c r="AR122" s="231" t="s">
        <v>78</v>
      </c>
      <c r="AT122" s="232" t="s">
        <v>70</v>
      </c>
      <c r="AU122" s="232" t="s">
        <v>71</v>
      </c>
      <c r="AY122" s="231" t="s">
        <v>158</v>
      </c>
      <c r="BK122" s="233">
        <f>SUM(BK123:BK133)</f>
        <v>0</v>
      </c>
    </row>
    <row r="123" spans="2:65" s="1" customFormat="1" ht="16.5" customHeight="1">
      <c r="B123" s="47"/>
      <c r="C123" s="236" t="s">
        <v>415</v>
      </c>
      <c r="D123" s="236" t="s">
        <v>161</v>
      </c>
      <c r="E123" s="237" t="s">
        <v>1065</v>
      </c>
      <c r="F123" s="238" t="s">
        <v>1066</v>
      </c>
      <c r="G123" s="239" t="s">
        <v>655</v>
      </c>
      <c r="H123" s="240">
        <v>2</v>
      </c>
      <c r="I123" s="241"/>
      <c r="J123" s="242">
        <f>ROUND(I123*H123,2)</f>
        <v>0</v>
      </c>
      <c r="K123" s="238" t="s">
        <v>21</v>
      </c>
      <c r="L123" s="73"/>
      <c r="M123" s="243" t="s">
        <v>21</v>
      </c>
      <c r="N123" s="244" t="s">
        <v>42</v>
      </c>
      <c r="O123" s="48"/>
      <c r="P123" s="245">
        <f>O123*H123</f>
        <v>0</v>
      </c>
      <c r="Q123" s="245">
        <v>0</v>
      </c>
      <c r="R123" s="245">
        <f>Q123*H123</f>
        <v>0</v>
      </c>
      <c r="S123" s="245">
        <v>0</v>
      </c>
      <c r="T123" s="246">
        <f>S123*H123</f>
        <v>0</v>
      </c>
      <c r="AR123" s="25" t="s">
        <v>166</v>
      </c>
      <c r="AT123" s="25" t="s">
        <v>161</v>
      </c>
      <c r="AU123" s="25" t="s">
        <v>78</v>
      </c>
      <c r="AY123" s="25" t="s">
        <v>158</v>
      </c>
      <c r="BE123" s="247">
        <f>IF(N123="základní",J123,0)</f>
        <v>0</v>
      </c>
      <c r="BF123" s="247">
        <f>IF(N123="snížená",J123,0)</f>
        <v>0</v>
      </c>
      <c r="BG123" s="247">
        <f>IF(N123="zákl. přenesená",J123,0)</f>
        <v>0</v>
      </c>
      <c r="BH123" s="247">
        <f>IF(N123="sníž. přenesená",J123,0)</f>
        <v>0</v>
      </c>
      <c r="BI123" s="247">
        <f>IF(N123="nulová",J123,0)</f>
        <v>0</v>
      </c>
      <c r="BJ123" s="25" t="s">
        <v>78</v>
      </c>
      <c r="BK123" s="247">
        <f>ROUND(I123*H123,2)</f>
        <v>0</v>
      </c>
      <c r="BL123" s="25" t="s">
        <v>166</v>
      </c>
      <c r="BM123" s="25" t="s">
        <v>590</v>
      </c>
    </row>
    <row r="124" spans="2:47" s="1" customFormat="1" ht="13.5">
      <c r="B124" s="47"/>
      <c r="C124" s="75"/>
      <c r="D124" s="248" t="s">
        <v>328</v>
      </c>
      <c r="E124" s="75"/>
      <c r="F124" s="249" t="s">
        <v>1067</v>
      </c>
      <c r="G124" s="75"/>
      <c r="H124" s="75"/>
      <c r="I124" s="204"/>
      <c r="J124" s="75"/>
      <c r="K124" s="75"/>
      <c r="L124" s="73"/>
      <c r="M124" s="250"/>
      <c r="N124" s="48"/>
      <c r="O124" s="48"/>
      <c r="P124" s="48"/>
      <c r="Q124" s="48"/>
      <c r="R124" s="48"/>
      <c r="S124" s="48"/>
      <c r="T124" s="96"/>
      <c r="AT124" s="25" t="s">
        <v>328</v>
      </c>
      <c r="AU124" s="25" t="s">
        <v>78</v>
      </c>
    </row>
    <row r="125" spans="2:65" s="1" customFormat="1" ht="16.5" customHeight="1">
      <c r="B125" s="47"/>
      <c r="C125" s="236" t="s">
        <v>423</v>
      </c>
      <c r="D125" s="236" t="s">
        <v>161</v>
      </c>
      <c r="E125" s="237" t="s">
        <v>1068</v>
      </c>
      <c r="F125" s="238" t="s">
        <v>1069</v>
      </c>
      <c r="G125" s="239" t="s">
        <v>655</v>
      </c>
      <c r="H125" s="240">
        <v>7</v>
      </c>
      <c r="I125" s="241"/>
      <c r="J125" s="242">
        <f>ROUND(I125*H125,2)</f>
        <v>0</v>
      </c>
      <c r="K125" s="238" t="s">
        <v>21</v>
      </c>
      <c r="L125" s="73"/>
      <c r="M125" s="243" t="s">
        <v>21</v>
      </c>
      <c r="N125" s="244" t="s">
        <v>42</v>
      </c>
      <c r="O125" s="48"/>
      <c r="P125" s="245">
        <f>O125*H125</f>
        <v>0</v>
      </c>
      <c r="Q125" s="245">
        <v>0</v>
      </c>
      <c r="R125" s="245">
        <f>Q125*H125</f>
        <v>0</v>
      </c>
      <c r="S125" s="245">
        <v>0</v>
      </c>
      <c r="T125" s="246">
        <f>S125*H125</f>
        <v>0</v>
      </c>
      <c r="AR125" s="25" t="s">
        <v>166</v>
      </c>
      <c r="AT125" s="25" t="s">
        <v>161</v>
      </c>
      <c r="AU125" s="25" t="s">
        <v>78</v>
      </c>
      <c r="AY125" s="25" t="s">
        <v>158</v>
      </c>
      <c r="BE125" s="247">
        <f>IF(N125="základní",J125,0)</f>
        <v>0</v>
      </c>
      <c r="BF125" s="247">
        <f>IF(N125="snížená",J125,0)</f>
        <v>0</v>
      </c>
      <c r="BG125" s="247">
        <f>IF(N125="zákl. přenesená",J125,0)</f>
        <v>0</v>
      </c>
      <c r="BH125" s="247">
        <f>IF(N125="sníž. přenesená",J125,0)</f>
        <v>0</v>
      </c>
      <c r="BI125" s="247">
        <f>IF(N125="nulová",J125,0)</f>
        <v>0</v>
      </c>
      <c r="BJ125" s="25" t="s">
        <v>78</v>
      </c>
      <c r="BK125" s="247">
        <f>ROUND(I125*H125,2)</f>
        <v>0</v>
      </c>
      <c r="BL125" s="25" t="s">
        <v>166</v>
      </c>
      <c r="BM125" s="25" t="s">
        <v>598</v>
      </c>
    </row>
    <row r="126" spans="2:47" s="1" customFormat="1" ht="13.5">
      <c r="B126" s="47"/>
      <c r="C126" s="75"/>
      <c r="D126" s="248" t="s">
        <v>328</v>
      </c>
      <c r="E126" s="75"/>
      <c r="F126" s="249" t="s">
        <v>1067</v>
      </c>
      <c r="G126" s="75"/>
      <c r="H126" s="75"/>
      <c r="I126" s="204"/>
      <c r="J126" s="75"/>
      <c r="K126" s="75"/>
      <c r="L126" s="73"/>
      <c r="M126" s="250"/>
      <c r="N126" s="48"/>
      <c r="O126" s="48"/>
      <c r="P126" s="48"/>
      <c r="Q126" s="48"/>
      <c r="R126" s="48"/>
      <c r="S126" s="48"/>
      <c r="T126" s="96"/>
      <c r="AT126" s="25" t="s">
        <v>328</v>
      </c>
      <c r="AU126" s="25" t="s">
        <v>78</v>
      </c>
    </row>
    <row r="127" spans="2:65" s="1" customFormat="1" ht="16.5" customHeight="1">
      <c r="B127" s="47"/>
      <c r="C127" s="236" t="s">
        <v>427</v>
      </c>
      <c r="D127" s="236" t="s">
        <v>161</v>
      </c>
      <c r="E127" s="237" t="s">
        <v>1070</v>
      </c>
      <c r="F127" s="238" t="s">
        <v>1071</v>
      </c>
      <c r="G127" s="239" t="s">
        <v>655</v>
      </c>
      <c r="H127" s="240">
        <v>2</v>
      </c>
      <c r="I127" s="241"/>
      <c r="J127" s="242">
        <f>ROUND(I127*H127,2)</f>
        <v>0</v>
      </c>
      <c r="K127" s="238" t="s">
        <v>21</v>
      </c>
      <c r="L127" s="73"/>
      <c r="M127" s="243" t="s">
        <v>21</v>
      </c>
      <c r="N127" s="244" t="s">
        <v>42</v>
      </c>
      <c r="O127" s="48"/>
      <c r="P127" s="245">
        <f>O127*H127</f>
        <v>0</v>
      </c>
      <c r="Q127" s="245">
        <v>0</v>
      </c>
      <c r="R127" s="245">
        <f>Q127*H127</f>
        <v>0</v>
      </c>
      <c r="S127" s="245">
        <v>0</v>
      </c>
      <c r="T127" s="246">
        <f>S127*H127</f>
        <v>0</v>
      </c>
      <c r="AR127" s="25" t="s">
        <v>166</v>
      </c>
      <c r="AT127" s="25" t="s">
        <v>161</v>
      </c>
      <c r="AU127" s="25" t="s">
        <v>78</v>
      </c>
      <c r="AY127" s="25" t="s">
        <v>158</v>
      </c>
      <c r="BE127" s="247">
        <f>IF(N127="základní",J127,0)</f>
        <v>0</v>
      </c>
      <c r="BF127" s="247">
        <f>IF(N127="snížená",J127,0)</f>
        <v>0</v>
      </c>
      <c r="BG127" s="247">
        <f>IF(N127="zákl. přenesená",J127,0)</f>
        <v>0</v>
      </c>
      <c r="BH127" s="247">
        <f>IF(N127="sníž. přenesená",J127,0)</f>
        <v>0</v>
      </c>
      <c r="BI127" s="247">
        <f>IF(N127="nulová",J127,0)</f>
        <v>0</v>
      </c>
      <c r="BJ127" s="25" t="s">
        <v>78</v>
      </c>
      <c r="BK127" s="247">
        <f>ROUND(I127*H127,2)</f>
        <v>0</v>
      </c>
      <c r="BL127" s="25" t="s">
        <v>166</v>
      </c>
      <c r="BM127" s="25" t="s">
        <v>610</v>
      </c>
    </row>
    <row r="128" spans="2:47" s="1" customFormat="1" ht="13.5">
      <c r="B128" s="47"/>
      <c r="C128" s="75"/>
      <c r="D128" s="248" t="s">
        <v>328</v>
      </c>
      <c r="E128" s="75"/>
      <c r="F128" s="249" t="s">
        <v>1067</v>
      </c>
      <c r="G128" s="75"/>
      <c r="H128" s="75"/>
      <c r="I128" s="204"/>
      <c r="J128" s="75"/>
      <c r="K128" s="75"/>
      <c r="L128" s="73"/>
      <c r="M128" s="250"/>
      <c r="N128" s="48"/>
      <c r="O128" s="48"/>
      <c r="P128" s="48"/>
      <c r="Q128" s="48"/>
      <c r="R128" s="48"/>
      <c r="S128" s="48"/>
      <c r="T128" s="96"/>
      <c r="AT128" s="25" t="s">
        <v>328</v>
      </c>
      <c r="AU128" s="25" t="s">
        <v>78</v>
      </c>
    </row>
    <row r="129" spans="2:65" s="1" customFormat="1" ht="16.5" customHeight="1">
      <c r="B129" s="47"/>
      <c r="C129" s="236" t="s">
        <v>442</v>
      </c>
      <c r="D129" s="236" t="s">
        <v>161</v>
      </c>
      <c r="E129" s="237" t="s">
        <v>1072</v>
      </c>
      <c r="F129" s="238" t="s">
        <v>1073</v>
      </c>
      <c r="G129" s="239" t="s">
        <v>655</v>
      </c>
      <c r="H129" s="240">
        <v>2</v>
      </c>
      <c r="I129" s="241"/>
      <c r="J129" s="242">
        <f>ROUND(I129*H129,2)</f>
        <v>0</v>
      </c>
      <c r="K129" s="238" t="s">
        <v>21</v>
      </c>
      <c r="L129" s="73"/>
      <c r="M129" s="243" t="s">
        <v>21</v>
      </c>
      <c r="N129" s="244" t="s">
        <v>42</v>
      </c>
      <c r="O129" s="48"/>
      <c r="P129" s="245">
        <f>O129*H129</f>
        <v>0</v>
      </c>
      <c r="Q129" s="245">
        <v>0</v>
      </c>
      <c r="R129" s="245">
        <f>Q129*H129</f>
        <v>0</v>
      </c>
      <c r="S129" s="245">
        <v>0</v>
      </c>
      <c r="T129" s="246">
        <f>S129*H129</f>
        <v>0</v>
      </c>
      <c r="AR129" s="25" t="s">
        <v>166</v>
      </c>
      <c r="AT129" s="25" t="s">
        <v>161</v>
      </c>
      <c r="AU129" s="25" t="s">
        <v>78</v>
      </c>
      <c r="AY129" s="25" t="s">
        <v>158</v>
      </c>
      <c r="BE129" s="247">
        <f>IF(N129="základní",J129,0)</f>
        <v>0</v>
      </c>
      <c r="BF129" s="247">
        <f>IF(N129="snížená",J129,0)</f>
        <v>0</v>
      </c>
      <c r="BG129" s="247">
        <f>IF(N129="zákl. přenesená",J129,0)</f>
        <v>0</v>
      </c>
      <c r="BH129" s="247">
        <f>IF(N129="sníž. přenesená",J129,0)</f>
        <v>0</v>
      </c>
      <c r="BI129" s="247">
        <f>IF(N129="nulová",J129,0)</f>
        <v>0</v>
      </c>
      <c r="BJ129" s="25" t="s">
        <v>78</v>
      </c>
      <c r="BK129" s="247">
        <f>ROUND(I129*H129,2)</f>
        <v>0</v>
      </c>
      <c r="BL129" s="25" t="s">
        <v>166</v>
      </c>
      <c r="BM129" s="25" t="s">
        <v>217</v>
      </c>
    </row>
    <row r="130" spans="2:47" s="1" customFormat="1" ht="13.5">
      <c r="B130" s="47"/>
      <c r="C130" s="75"/>
      <c r="D130" s="248" t="s">
        <v>328</v>
      </c>
      <c r="E130" s="75"/>
      <c r="F130" s="249" t="s">
        <v>1074</v>
      </c>
      <c r="G130" s="75"/>
      <c r="H130" s="75"/>
      <c r="I130" s="204"/>
      <c r="J130" s="75"/>
      <c r="K130" s="75"/>
      <c r="L130" s="73"/>
      <c r="M130" s="250"/>
      <c r="N130" s="48"/>
      <c r="O130" s="48"/>
      <c r="P130" s="48"/>
      <c r="Q130" s="48"/>
      <c r="R130" s="48"/>
      <c r="S130" s="48"/>
      <c r="T130" s="96"/>
      <c r="AT130" s="25" t="s">
        <v>328</v>
      </c>
      <c r="AU130" s="25" t="s">
        <v>78</v>
      </c>
    </row>
    <row r="131" spans="2:65" s="1" customFormat="1" ht="16.5" customHeight="1">
      <c r="B131" s="47"/>
      <c r="C131" s="236" t="s">
        <v>447</v>
      </c>
      <c r="D131" s="236" t="s">
        <v>161</v>
      </c>
      <c r="E131" s="237" t="s">
        <v>1075</v>
      </c>
      <c r="F131" s="238" t="s">
        <v>1076</v>
      </c>
      <c r="G131" s="239" t="s">
        <v>655</v>
      </c>
      <c r="H131" s="240">
        <v>8</v>
      </c>
      <c r="I131" s="241"/>
      <c r="J131" s="242">
        <f>ROUND(I131*H131,2)</f>
        <v>0</v>
      </c>
      <c r="K131" s="238" t="s">
        <v>21</v>
      </c>
      <c r="L131" s="73"/>
      <c r="M131" s="243" t="s">
        <v>21</v>
      </c>
      <c r="N131" s="244" t="s">
        <v>42</v>
      </c>
      <c r="O131" s="48"/>
      <c r="P131" s="245">
        <f>O131*H131</f>
        <v>0</v>
      </c>
      <c r="Q131" s="245">
        <v>0</v>
      </c>
      <c r="R131" s="245">
        <f>Q131*H131</f>
        <v>0</v>
      </c>
      <c r="S131" s="245">
        <v>0</v>
      </c>
      <c r="T131" s="246">
        <f>S131*H131</f>
        <v>0</v>
      </c>
      <c r="AR131" s="25" t="s">
        <v>166</v>
      </c>
      <c r="AT131" s="25" t="s">
        <v>161</v>
      </c>
      <c r="AU131" s="25" t="s">
        <v>78</v>
      </c>
      <c r="AY131" s="25" t="s">
        <v>158</v>
      </c>
      <c r="BE131" s="247">
        <f>IF(N131="základní",J131,0)</f>
        <v>0</v>
      </c>
      <c r="BF131" s="247">
        <f>IF(N131="snížená",J131,0)</f>
        <v>0</v>
      </c>
      <c r="BG131" s="247">
        <f>IF(N131="zákl. přenesená",J131,0)</f>
        <v>0</v>
      </c>
      <c r="BH131" s="247">
        <f>IF(N131="sníž. přenesená",J131,0)</f>
        <v>0</v>
      </c>
      <c r="BI131" s="247">
        <f>IF(N131="nulová",J131,0)</f>
        <v>0</v>
      </c>
      <c r="BJ131" s="25" t="s">
        <v>78</v>
      </c>
      <c r="BK131" s="247">
        <f>ROUND(I131*H131,2)</f>
        <v>0</v>
      </c>
      <c r="BL131" s="25" t="s">
        <v>166</v>
      </c>
      <c r="BM131" s="25" t="s">
        <v>631</v>
      </c>
    </row>
    <row r="132" spans="2:47" s="1" customFormat="1" ht="13.5">
      <c r="B132" s="47"/>
      <c r="C132" s="75"/>
      <c r="D132" s="248" t="s">
        <v>328</v>
      </c>
      <c r="E132" s="75"/>
      <c r="F132" s="249" t="s">
        <v>1077</v>
      </c>
      <c r="G132" s="75"/>
      <c r="H132" s="75"/>
      <c r="I132" s="204"/>
      <c r="J132" s="75"/>
      <c r="K132" s="75"/>
      <c r="L132" s="73"/>
      <c r="M132" s="250"/>
      <c r="N132" s="48"/>
      <c r="O132" s="48"/>
      <c r="P132" s="48"/>
      <c r="Q132" s="48"/>
      <c r="R132" s="48"/>
      <c r="S132" s="48"/>
      <c r="T132" s="96"/>
      <c r="AT132" s="25" t="s">
        <v>328</v>
      </c>
      <c r="AU132" s="25" t="s">
        <v>78</v>
      </c>
    </row>
    <row r="133" spans="2:65" s="1" customFormat="1" ht="16.5" customHeight="1">
      <c r="B133" s="47"/>
      <c r="C133" s="236" t="s">
        <v>452</v>
      </c>
      <c r="D133" s="236" t="s">
        <v>161</v>
      </c>
      <c r="E133" s="237" t="s">
        <v>1078</v>
      </c>
      <c r="F133" s="238" t="s">
        <v>1079</v>
      </c>
      <c r="G133" s="239" t="s">
        <v>175</v>
      </c>
      <c r="H133" s="240">
        <v>0.816</v>
      </c>
      <c r="I133" s="241"/>
      <c r="J133" s="242">
        <f>ROUND(I133*H133,2)</f>
        <v>0</v>
      </c>
      <c r="K133" s="238" t="s">
        <v>21</v>
      </c>
      <c r="L133" s="73"/>
      <c r="M133" s="243" t="s">
        <v>21</v>
      </c>
      <c r="N133" s="308" t="s">
        <v>42</v>
      </c>
      <c r="O133" s="306"/>
      <c r="P133" s="309">
        <f>O133*H133</f>
        <v>0</v>
      </c>
      <c r="Q133" s="309">
        <v>0</v>
      </c>
      <c r="R133" s="309">
        <f>Q133*H133</f>
        <v>0</v>
      </c>
      <c r="S133" s="309">
        <v>0</v>
      </c>
      <c r="T133" s="310">
        <f>S133*H133</f>
        <v>0</v>
      </c>
      <c r="AR133" s="25" t="s">
        <v>166</v>
      </c>
      <c r="AT133" s="25" t="s">
        <v>161</v>
      </c>
      <c r="AU133" s="25" t="s">
        <v>78</v>
      </c>
      <c r="AY133" s="25" t="s">
        <v>158</v>
      </c>
      <c r="BE133" s="247">
        <f>IF(N133="základní",J133,0)</f>
        <v>0</v>
      </c>
      <c r="BF133" s="247">
        <f>IF(N133="snížená",J133,0)</f>
        <v>0</v>
      </c>
      <c r="BG133" s="247">
        <f>IF(N133="zákl. přenesená",J133,0)</f>
        <v>0</v>
      </c>
      <c r="BH133" s="247">
        <f>IF(N133="sníž. přenesená",J133,0)</f>
        <v>0</v>
      </c>
      <c r="BI133" s="247">
        <f>IF(N133="nulová",J133,0)</f>
        <v>0</v>
      </c>
      <c r="BJ133" s="25" t="s">
        <v>78</v>
      </c>
      <c r="BK133" s="247">
        <f>ROUND(I133*H133,2)</f>
        <v>0</v>
      </c>
      <c r="BL133" s="25" t="s">
        <v>166</v>
      </c>
      <c r="BM133" s="25" t="s">
        <v>643</v>
      </c>
    </row>
    <row r="134" spans="2:12" s="1" customFormat="1" ht="6.95" customHeight="1">
      <c r="B134" s="68"/>
      <c r="C134" s="69"/>
      <c r="D134" s="69"/>
      <c r="E134" s="69"/>
      <c r="F134" s="69"/>
      <c r="G134" s="69"/>
      <c r="H134" s="69"/>
      <c r="I134" s="179"/>
      <c r="J134" s="69"/>
      <c r="K134" s="69"/>
      <c r="L134" s="73"/>
    </row>
  </sheetData>
  <sheetProtection password="CC35" sheet="1" objects="1" scenarios="1" formatColumns="0" formatRows="0" autoFilter="0"/>
  <autoFilter ref="C85:K133"/>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91</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117</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1080</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ROUND(J87,2)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ROUND(SUM(BE87:BE123),2)</f>
        <v>0</v>
      </c>
      <c r="G32" s="48"/>
      <c r="H32" s="48"/>
      <c r="I32" s="171">
        <v>0.21</v>
      </c>
      <c r="J32" s="170">
        <f>ROUND(ROUND((SUM(BE87:BE123)),2)*I32,2)</f>
        <v>0</v>
      </c>
      <c r="K32" s="52"/>
    </row>
    <row r="33" spans="2:11" s="1" customFormat="1" ht="14.4" customHeight="1">
      <c r="B33" s="47"/>
      <c r="C33" s="48"/>
      <c r="D33" s="48"/>
      <c r="E33" s="56" t="s">
        <v>43</v>
      </c>
      <c r="F33" s="170">
        <f>ROUND(SUM(BF87:BF123),2)</f>
        <v>0</v>
      </c>
      <c r="G33" s="48"/>
      <c r="H33" s="48"/>
      <c r="I33" s="171">
        <v>0.15</v>
      </c>
      <c r="J33" s="170">
        <f>ROUND(ROUND((SUM(BF87:BF123)),2)*I33,2)</f>
        <v>0</v>
      </c>
      <c r="K33" s="52"/>
    </row>
    <row r="34" spans="2:11" s="1" customFormat="1" ht="14.4" customHeight="1" hidden="1">
      <c r="B34" s="47"/>
      <c r="C34" s="48"/>
      <c r="D34" s="48"/>
      <c r="E34" s="56" t="s">
        <v>44</v>
      </c>
      <c r="F34" s="170">
        <f>ROUND(SUM(BG87:BG123),2)</f>
        <v>0</v>
      </c>
      <c r="G34" s="48"/>
      <c r="H34" s="48"/>
      <c r="I34" s="171">
        <v>0.21</v>
      </c>
      <c r="J34" s="170">
        <v>0</v>
      </c>
      <c r="K34" s="52"/>
    </row>
    <row r="35" spans="2:11" s="1" customFormat="1" ht="14.4" customHeight="1" hidden="1">
      <c r="B35" s="47"/>
      <c r="C35" s="48"/>
      <c r="D35" s="48"/>
      <c r="E35" s="56" t="s">
        <v>45</v>
      </c>
      <c r="F35" s="170">
        <f>ROUND(SUM(BH87:BH123),2)</f>
        <v>0</v>
      </c>
      <c r="G35" s="48"/>
      <c r="H35" s="48"/>
      <c r="I35" s="171">
        <v>0.15</v>
      </c>
      <c r="J35" s="170">
        <v>0</v>
      </c>
      <c r="K35" s="52"/>
    </row>
    <row r="36" spans="2:11" s="1" customFormat="1" ht="14.4" customHeight="1" hidden="1">
      <c r="B36" s="47"/>
      <c r="C36" s="48"/>
      <c r="D36" s="48"/>
      <c r="E36" s="56" t="s">
        <v>46</v>
      </c>
      <c r="F36" s="170">
        <f>ROUND(SUM(BI87:BI123),2)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117</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EL - Elektroinstalace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J87</f>
        <v>0</v>
      </c>
      <c r="K60" s="52"/>
      <c r="AU60" s="25" t="s">
        <v>124</v>
      </c>
    </row>
    <row r="61" spans="2:11" s="8" customFormat="1" ht="24.95" customHeight="1">
      <c r="B61" s="190"/>
      <c r="C61" s="191"/>
      <c r="D61" s="192" t="s">
        <v>1081</v>
      </c>
      <c r="E61" s="193"/>
      <c r="F61" s="193"/>
      <c r="G61" s="193"/>
      <c r="H61" s="193"/>
      <c r="I61" s="194"/>
      <c r="J61" s="195">
        <f>J88</f>
        <v>0</v>
      </c>
      <c r="K61" s="196"/>
    </row>
    <row r="62" spans="2:11" s="9" customFormat="1" ht="19.9" customHeight="1">
      <c r="B62" s="197"/>
      <c r="C62" s="198"/>
      <c r="D62" s="199" t="s">
        <v>1082</v>
      </c>
      <c r="E62" s="200"/>
      <c r="F62" s="200"/>
      <c r="G62" s="200"/>
      <c r="H62" s="200"/>
      <c r="I62" s="201"/>
      <c r="J62" s="202">
        <f>J89</f>
        <v>0</v>
      </c>
      <c r="K62" s="203"/>
    </row>
    <row r="63" spans="2:11" s="9" customFormat="1" ht="19.9" customHeight="1">
      <c r="B63" s="197"/>
      <c r="C63" s="198"/>
      <c r="D63" s="199" t="s">
        <v>1083</v>
      </c>
      <c r="E63" s="200"/>
      <c r="F63" s="200"/>
      <c r="G63" s="200"/>
      <c r="H63" s="200"/>
      <c r="I63" s="201"/>
      <c r="J63" s="202">
        <f>J114</f>
        <v>0</v>
      </c>
      <c r="K63" s="203"/>
    </row>
    <row r="64" spans="2:11" s="9" customFormat="1" ht="19.9" customHeight="1">
      <c r="B64" s="197"/>
      <c r="C64" s="198"/>
      <c r="D64" s="199" t="s">
        <v>1084</v>
      </c>
      <c r="E64" s="200"/>
      <c r="F64" s="200"/>
      <c r="G64" s="200"/>
      <c r="H64" s="200"/>
      <c r="I64" s="201"/>
      <c r="J64" s="202">
        <f>J120</f>
        <v>0</v>
      </c>
      <c r="K64" s="203"/>
    </row>
    <row r="65" spans="2:11" s="9" customFormat="1" ht="19.9" customHeight="1">
      <c r="B65" s="197"/>
      <c r="C65" s="198"/>
      <c r="D65" s="199" t="s">
        <v>1085</v>
      </c>
      <c r="E65" s="200"/>
      <c r="F65" s="200"/>
      <c r="G65" s="200"/>
      <c r="H65" s="200"/>
      <c r="I65" s="201"/>
      <c r="J65" s="202">
        <f>J122</f>
        <v>0</v>
      </c>
      <c r="K65" s="203"/>
    </row>
    <row r="66" spans="2:11" s="1" customFormat="1" ht="21.8" customHeight="1">
      <c r="B66" s="47"/>
      <c r="C66" s="48"/>
      <c r="D66" s="48"/>
      <c r="E66" s="48"/>
      <c r="F66" s="48"/>
      <c r="G66" s="48"/>
      <c r="H66" s="48"/>
      <c r="I66" s="157"/>
      <c r="J66" s="48"/>
      <c r="K66" s="52"/>
    </row>
    <row r="67" spans="2:11" s="1" customFormat="1" ht="6.95" customHeight="1">
      <c r="B67" s="68"/>
      <c r="C67" s="69"/>
      <c r="D67" s="69"/>
      <c r="E67" s="69"/>
      <c r="F67" s="69"/>
      <c r="G67" s="69"/>
      <c r="H67" s="69"/>
      <c r="I67" s="179"/>
      <c r="J67" s="69"/>
      <c r="K67" s="70"/>
    </row>
    <row r="71" spans="2:12" s="1" customFormat="1" ht="6.95" customHeight="1">
      <c r="B71" s="71"/>
      <c r="C71" s="72"/>
      <c r="D71" s="72"/>
      <c r="E71" s="72"/>
      <c r="F71" s="72"/>
      <c r="G71" s="72"/>
      <c r="H71" s="72"/>
      <c r="I71" s="182"/>
      <c r="J71" s="72"/>
      <c r="K71" s="72"/>
      <c r="L71" s="73"/>
    </row>
    <row r="72" spans="2:12" s="1" customFormat="1" ht="36.95" customHeight="1">
      <c r="B72" s="47"/>
      <c r="C72" s="74" t="s">
        <v>142</v>
      </c>
      <c r="D72" s="75"/>
      <c r="E72" s="75"/>
      <c r="F72" s="75"/>
      <c r="G72" s="75"/>
      <c r="H72" s="75"/>
      <c r="I72" s="204"/>
      <c r="J72" s="75"/>
      <c r="K72" s="75"/>
      <c r="L72" s="73"/>
    </row>
    <row r="73" spans="2:12" s="1" customFormat="1" ht="6.95" customHeight="1">
      <c r="B73" s="47"/>
      <c r="C73" s="75"/>
      <c r="D73" s="75"/>
      <c r="E73" s="75"/>
      <c r="F73" s="75"/>
      <c r="G73" s="75"/>
      <c r="H73" s="75"/>
      <c r="I73" s="204"/>
      <c r="J73" s="75"/>
      <c r="K73" s="75"/>
      <c r="L73" s="73"/>
    </row>
    <row r="74" spans="2:12" s="1" customFormat="1" ht="14.4" customHeight="1">
      <c r="B74" s="47"/>
      <c r="C74" s="77" t="s">
        <v>18</v>
      </c>
      <c r="D74" s="75"/>
      <c r="E74" s="75"/>
      <c r="F74" s="75"/>
      <c r="G74" s="75"/>
      <c r="H74" s="75"/>
      <c r="I74" s="204"/>
      <c r="J74" s="75"/>
      <c r="K74" s="75"/>
      <c r="L74" s="73"/>
    </row>
    <row r="75" spans="2:12" s="1" customFormat="1" ht="16.5" customHeight="1">
      <c r="B75" s="47"/>
      <c r="C75" s="75"/>
      <c r="D75" s="75"/>
      <c r="E75" s="205" t="str">
        <f>E7</f>
        <v xml:space="preserve">Teoretické Ústavy  LF v Olomouci úpravy sekcí</v>
      </c>
      <c r="F75" s="77"/>
      <c r="G75" s="77"/>
      <c r="H75" s="77"/>
      <c r="I75" s="204"/>
      <c r="J75" s="75"/>
      <c r="K75" s="75"/>
      <c r="L75" s="73"/>
    </row>
    <row r="76" spans="2:12" ht="13.5">
      <c r="B76" s="29"/>
      <c r="C76" s="77" t="s">
        <v>116</v>
      </c>
      <c r="D76" s="206"/>
      <c r="E76" s="206"/>
      <c r="F76" s="206"/>
      <c r="G76" s="206"/>
      <c r="H76" s="206"/>
      <c r="I76" s="149"/>
      <c r="J76" s="206"/>
      <c r="K76" s="206"/>
      <c r="L76" s="207"/>
    </row>
    <row r="77" spans="2:12" s="1" customFormat="1" ht="16.5" customHeight="1">
      <c r="B77" s="47"/>
      <c r="C77" s="75"/>
      <c r="D77" s="75"/>
      <c r="E77" s="205" t="s">
        <v>117</v>
      </c>
      <c r="F77" s="75"/>
      <c r="G77" s="75"/>
      <c r="H77" s="75"/>
      <c r="I77" s="204"/>
      <c r="J77" s="75"/>
      <c r="K77" s="75"/>
      <c r="L77" s="73"/>
    </row>
    <row r="78" spans="2:12" s="1" customFormat="1" ht="14.4" customHeight="1">
      <c r="B78" s="47"/>
      <c r="C78" s="77" t="s">
        <v>118</v>
      </c>
      <c r="D78" s="75"/>
      <c r="E78" s="75"/>
      <c r="F78" s="75"/>
      <c r="G78" s="75"/>
      <c r="H78" s="75"/>
      <c r="I78" s="204"/>
      <c r="J78" s="75"/>
      <c r="K78" s="75"/>
      <c r="L78" s="73"/>
    </row>
    <row r="79" spans="2:12" s="1" customFormat="1" ht="17.25" customHeight="1">
      <c r="B79" s="47"/>
      <c r="C79" s="75"/>
      <c r="D79" s="75"/>
      <c r="E79" s="83" t="str">
        <f>E11</f>
        <v>EL - Elektroinstalace</v>
      </c>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8" customHeight="1">
      <c r="B81" s="47"/>
      <c r="C81" s="77" t="s">
        <v>23</v>
      </c>
      <c r="D81" s="75"/>
      <c r="E81" s="75"/>
      <c r="F81" s="208" t="str">
        <f>F14</f>
        <v>Olomouc</v>
      </c>
      <c r="G81" s="75"/>
      <c r="H81" s="75"/>
      <c r="I81" s="209" t="s">
        <v>25</v>
      </c>
      <c r="J81" s="86" t="str">
        <f>IF(J14="","",J14)</f>
        <v>11. 6. 2018</v>
      </c>
      <c r="K81" s="75"/>
      <c r="L81" s="73"/>
    </row>
    <row r="82" spans="2:12" s="1" customFormat="1" ht="6.95" customHeight="1">
      <c r="B82" s="47"/>
      <c r="C82" s="75"/>
      <c r="D82" s="75"/>
      <c r="E82" s="75"/>
      <c r="F82" s="75"/>
      <c r="G82" s="75"/>
      <c r="H82" s="75"/>
      <c r="I82" s="204"/>
      <c r="J82" s="75"/>
      <c r="K82" s="75"/>
      <c r="L82" s="73"/>
    </row>
    <row r="83" spans="2:12" s="1" customFormat="1" ht="13.5">
      <c r="B83" s="47"/>
      <c r="C83" s="77" t="s">
        <v>27</v>
      </c>
      <c r="D83" s="75"/>
      <c r="E83" s="75"/>
      <c r="F83" s="208" t="str">
        <f>E17</f>
        <v>Univerzita Palackého v Olomouci</v>
      </c>
      <c r="G83" s="75"/>
      <c r="H83" s="75"/>
      <c r="I83" s="209" t="s">
        <v>33</v>
      </c>
      <c r="J83" s="208" t="str">
        <f>E23</f>
        <v>Stavoprojekt Olomouc a.s.</v>
      </c>
      <c r="K83" s="75"/>
      <c r="L83" s="73"/>
    </row>
    <row r="84" spans="2:12" s="1" customFormat="1" ht="14.4" customHeight="1">
      <c r="B84" s="47"/>
      <c r="C84" s="77" t="s">
        <v>31</v>
      </c>
      <c r="D84" s="75"/>
      <c r="E84" s="75"/>
      <c r="F84" s="208" t="str">
        <f>IF(E20="","",E20)</f>
        <v/>
      </c>
      <c r="G84" s="75"/>
      <c r="H84" s="75"/>
      <c r="I84" s="204"/>
      <c r="J84" s="75"/>
      <c r="K84" s="75"/>
      <c r="L84" s="73"/>
    </row>
    <row r="85" spans="2:12" s="1" customFormat="1" ht="10.3" customHeight="1">
      <c r="B85" s="47"/>
      <c r="C85" s="75"/>
      <c r="D85" s="75"/>
      <c r="E85" s="75"/>
      <c r="F85" s="75"/>
      <c r="G85" s="75"/>
      <c r="H85" s="75"/>
      <c r="I85" s="204"/>
      <c r="J85" s="75"/>
      <c r="K85" s="75"/>
      <c r="L85" s="73"/>
    </row>
    <row r="86" spans="2:20" s="10" customFormat="1" ht="29.25" customHeight="1">
      <c r="B86" s="210"/>
      <c r="C86" s="211" t="s">
        <v>143</v>
      </c>
      <c r="D86" s="212" t="s">
        <v>56</v>
      </c>
      <c r="E86" s="212" t="s">
        <v>52</v>
      </c>
      <c r="F86" s="212" t="s">
        <v>144</v>
      </c>
      <c r="G86" s="212" t="s">
        <v>145</v>
      </c>
      <c r="H86" s="212" t="s">
        <v>146</v>
      </c>
      <c r="I86" s="213" t="s">
        <v>147</v>
      </c>
      <c r="J86" s="212" t="s">
        <v>122</v>
      </c>
      <c r="K86" s="214" t="s">
        <v>148</v>
      </c>
      <c r="L86" s="215"/>
      <c r="M86" s="103" t="s">
        <v>149</v>
      </c>
      <c r="N86" s="104" t="s">
        <v>41</v>
      </c>
      <c r="O86" s="104" t="s">
        <v>150</v>
      </c>
      <c r="P86" s="104" t="s">
        <v>151</v>
      </c>
      <c r="Q86" s="104" t="s">
        <v>152</v>
      </c>
      <c r="R86" s="104" t="s">
        <v>153</v>
      </c>
      <c r="S86" s="104" t="s">
        <v>154</v>
      </c>
      <c r="T86" s="105" t="s">
        <v>155</v>
      </c>
    </row>
    <row r="87" spans="2:63" s="1" customFormat="1" ht="29.25" customHeight="1">
      <c r="B87" s="47"/>
      <c r="C87" s="109" t="s">
        <v>123</v>
      </c>
      <c r="D87" s="75"/>
      <c r="E87" s="75"/>
      <c r="F87" s="75"/>
      <c r="G87" s="75"/>
      <c r="H87" s="75"/>
      <c r="I87" s="204"/>
      <c r="J87" s="216">
        <f>BK87</f>
        <v>0</v>
      </c>
      <c r="K87" s="75"/>
      <c r="L87" s="73"/>
      <c r="M87" s="106"/>
      <c r="N87" s="107"/>
      <c r="O87" s="107"/>
      <c r="P87" s="217">
        <f>P88</f>
        <v>0</v>
      </c>
      <c r="Q87" s="107"/>
      <c r="R87" s="217">
        <f>R88</f>
        <v>0</v>
      </c>
      <c r="S87" s="107"/>
      <c r="T87" s="218">
        <f>T88</f>
        <v>0</v>
      </c>
      <c r="AT87" s="25" t="s">
        <v>70</v>
      </c>
      <c r="AU87" s="25" t="s">
        <v>124</v>
      </c>
      <c r="BK87" s="219">
        <f>BK88</f>
        <v>0</v>
      </c>
    </row>
    <row r="88" spans="2:63" s="11" customFormat="1" ht="37.4" customHeight="1">
      <c r="B88" s="220"/>
      <c r="C88" s="221"/>
      <c r="D88" s="222" t="s">
        <v>70</v>
      </c>
      <c r="E88" s="223" t="s">
        <v>1086</v>
      </c>
      <c r="F88" s="223" t="s">
        <v>1087</v>
      </c>
      <c r="G88" s="221"/>
      <c r="H88" s="221"/>
      <c r="I88" s="224"/>
      <c r="J88" s="225">
        <f>BK88</f>
        <v>0</v>
      </c>
      <c r="K88" s="221"/>
      <c r="L88" s="226"/>
      <c r="M88" s="227"/>
      <c r="N88" s="228"/>
      <c r="O88" s="228"/>
      <c r="P88" s="229">
        <f>P89+P114+P120+P122</f>
        <v>0</v>
      </c>
      <c r="Q88" s="228"/>
      <c r="R88" s="229">
        <f>R89+R114+R120+R122</f>
        <v>0</v>
      </c>
      <c r="S88" s="228"/>
      <c r="T88" s="230">
        <f>T89+T114+T120+T122</f>
        <v>0</v>
      </c>
      <c r="AR88" s="231" t="s">
        <v>78</v>
      </c>
      <c r="AT88" s="232" t="s">
        <v>70</v>
      </c>
      <c r="AU88" s="232" t="s">
        <v>71</v>
      </c>
      <c r="AY88" s="231" t="s">
        <v>158</v>
      </c>
      <c r="BK88" s="233">
        <f>BK89+BK114+BK120+BK122</f>
        <v>0</v>
      </c>
    </row>
    <row r="89" spans="2:63" s="11" customFormat="1" ht="19.9" customHeight="1">
      <c r="B89" s="220"/>
      <c r="C89" s="221"/>
      <c r="D89" s="222" t="s">
        <v>70</v>
      </c>
      <c r="E89" s="234" t="s">
        <v>89</v>
      </c>
      <c r="F89" s="234" t="s">
        <v>90</v>
      </c>
      <c r="G89" s="221"/>
      <c r="H89" s="221"/>
      <c r="I89" s="224"/>
      <c r="J89" s="235">
        <f>BK89</f>
        <v>0</v>
      </c>
      <c r="K89" s="221"/>
      <c r="L89" s="226"/>
      <c r="M89" s="227"/>
      <c r="N89" s="228"/>
      <c r="O89" s="228"/>
      <c r="P89" s="229">
        <f>SUM(P90:P113)</f>
        <v>0</v>
      </c>
      <c r="Q89" s="228"/>
      <c r="R89" s="229">
        <f>SUM(R90:R113)</f>
        <v>0</v>
      </c>
      <c r="S89" s="228"/>
      <c r="T89" s="230">
        <f>SUM(T90:T113)</f>
        <v>0</v>
      </c>
      <c r="AR89" s="231" t="s">
        <v>78</v>
      </c>
      <c r="AT89" s="232" t="s">
        <v>70</v>
      </c>
      <c r="AU89" s="232" t="s">
        <v>78</v>
      </c>
      <c r="AY89" s="231" t="s">
        <v>158</v>
      </c>
      <c r="BK89" s="233">
        <f>SUM(BK90:BK113)</f>
        <v>0</v>
      </c>
    </row>
    <row r="90" spans="2:65" s="1" customFormat="1" ht="16.5" customHeight="1">
      <c r="B90" s="47"/>
      <c r="C90" s="236" t="s">
        <v>78</v>
      </c>
      <c r="D90" s="236" t="s">
        <v>161</v>
      </c>
      <c r="E90" s="237" t="s">
        <v>1088</v>
      </c>
      <c r="F90" s="238" t="s">
        <v>1089</v>
      </c>
      <c r="G90" s="239" t="s">
        <v>193</v>
      </c>
      <c r="H90" s="240">
        <v>120</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80</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80</v>
      </c>
    </row>
    <row r="91" spans="2:65" s="1" customFormat="1" ht="16.5" customHeight="1">
      <c r="B91" s="47"/>
      <c r="C91" s="236" t="s">
        <v>80</v>
      </c>
      <c r="D91" s="236" t="s">
        <v>161</v>
      </c>
      <c r="E91" s="237" t="s">
        <v>1090</v>
      </c>
      <c r="F91" s="238" t="s">
        <v>1091</v>
      </c>
      <c r="G91" s="239" t="s">
        <v>193</v>
      </c>
      <c r="H91" s="240">
        <v>158</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80</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166</v>
      </c>
    </row>
    <row r="92" spans="2:65" s="1" customFormat="1" ht="16.5" customHeight="1">
      <c r="B92" s="47"/>
      <c r="C92" s="236" t="s">
        <v>159</v>
      </c>
      <c r="D92" s="236" t="s">
        <v>161</v>
      </c>
      <c r="E92" s="237" t="s">
        <v>1092</v>
      </c>
      <c r="F92" s="238" t="s">
        <v>1093</v>
      </c>
      <c r="G92" s="239" t="s">
        <v>164</v>
      </c>
      <c r="H92" s="240">
        <v>159</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80</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197</v>
      </c>
    </row>
    <row r="93" spans="2:65" s="1" customFormat="1" ht="16.5" customHeight="1">
      <c r="B93" s="47"/>
      <c r="C93" s="236" t="s">
        <v>166</v>
      </c>
      <c r="D93" s="236" t="s">
        <v>161</v>
      </c>
      <c r="E93" s="237" t="s">
        <v>1094</v>
      </c>
      <c r="F93" s="238" t="s">
        <v>1095</v>
      </c>
      <c r="G93" s="239" t="s">
        <v>164</v>
      </c>
      <c r="H93" s="240">
        <v>53</v>
      </c>
      <c r="I93" s="241"/>
      <c r="J93" s="242">
        <f>ROUND(I93*H93,2)</f>
        <v>0</v>
      </c>
      <c r="K93" s="238" t="s">
        <v>21</v>
      </c>
      <c r="L93" s="73"/>
      <c r="M93" s="243" t="s">
        <v>21</v>
      </c>
      <c r="N93" s="244" t="s">
        <v>42</v>
      </c>
      <c r="O93" s="48"/>
      <c r="P93" s="245">
        <f>O93*H93</f>
        <v>0</v>
      </c>
      <c r="Q93" s="245">
        <v>0</v>
      </c>
      <c r="R93" s="245">
        <f>Q93*H93</f>
        <v>0</v>
      </c>
      <c r="S93" s="245">
        <v>0</v>
      </c>
      <c r="T93" s="246">
        <f>S93*H93</f>
        <v>0</v>
      </c>
      <c r="AR93" s="25" t="s">
        <v>166</v>
      </c>
      <c r="AT93" s="25" t="s">
        <v>161</v>
      </c>
      <c r="AU93" s="25" t="s">
        <v>80</v>
      </c>
      <c r="AY93" s="25" t="s">
        <v>158</v>
      </c>
      <c r="BE93" s="247">
        <f>IF(N93="základní",J93,0)</f>
        <v>0</v>
      </c>
      <c r="BF93" s="247">
        <f>IF(N93="snížená",J93,0)</f>
        <v>0</v>
      </c>
      <c r="BG93" s="247">
        <f>IF(N93="zákl. přenesená",J93,0)</f>
        <v>0</v>
      </c>
      <c r="BH93" s="247">
        <f>IF(N93="sníž. přenesená",J93,0)</f>
        <v>0</v>
      </c>
      <c r="BI93" s="247">
        <f>IF(N93="nulová",J93,0)</f>
        <v>0</v>
      </c>
      <c r="BJ93" s="25" t="s">
        <v>78</v>
      </c>
      <c r="BK93" s="247">
        <f>ROUND(I93*H93,2)</f>
        <v>0</v>
      </c>
      <c r="BL93" s="25" t="s">
        <v>166</v>
      </c>
      <c r="BM93" s="25" t="s">
        <v>211</v>
      </c>
    </row>
    <row r="94" spans="2:65" s="1" customFormat="1" ht="16.5" customHeight="1">
      <c r="B94" s="47"/>
      <c r="C94" s="236" t="s">
        <v>190</v>
      </c>
      <c r="D94" s="236" t="s">
        <v>161</v>
      </c>
      <c r="E94" s="237" t="s">
        <v>1096</v>
      </c>
      <c r="F94" s="238" t="s">
        <v>1097</v>
      </c>
      <c r="G94" s="239" t="s">
        <v>164</v>
      </c>
      <c r="H94" s="240">
        <v>25</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80</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254</v>
      </c>
    </row>
    <row r="95" spans="2:65" s="1" customFormat="1" ht="16.5" customHeight="1">
      <c r="B95" s="47"/>
      <c r="C95" s="236" t="s">
        <v>197</v>
      </c>
      <c r="D95" s="236" t="s">
        <v>161</v>
      </c>
      <c r="E95" s="237" t="s">
        <v>1098</v>
      </c>
      <c r="F95" s="238" t="s">
        <v>1099</v>
      </c>
      <c r="G95" s="239" t="s">
        <v>164</v>
      </c>
      <c r="H95" s="240">
        <v>32</v>
      </c>
      <c r="I95" s="241"/>
      <c r="J95" s="242">
        <f>ROUND(I95*H95,2)</f>
        <v>0</v>
      </c>
      <c r="K95" s="238" t="s">
        <v>21</v>
      </c>
      <c r="L95" s="73"/>
      <c r="M95" s="243" t="s">
        <v>21</v>
      </c>
      <c r="N95" s="244" t="s">
        <v>42</v>
      </c>
      <c r="O95" s="48"/>
      <c r="P95" s="245">
        <f>O95*H95</f>
        <v>0</v>
      </c>
      <c r="Q95" s="245">
        <v>0</v>
      </c>
      <c r="R95" s="245">
        <f>Q95*H95</f>
        <v>0</v>
      </c>
      <c r="S95" s="245">
        <v>0</v>
      </c>
      <c r="T95" s="246">
        <f>S95*H95</f>
        <v>0</v>
      </c>
      <c r="AR95" s="25" t="s">
        <v>166</v>
      </c>
      <c r="AT95" s="25" t="s">
        <v>161</v>
      </c>
      <c r="AU95" s="25" t="s">
        <v>80</v>
      </c>
      <c r="AY95" s="25" t="s">
        <v>158</v>
      </c>
      <c r="BE95" s="247">
        <f>IF(N95="základní",J95,0)</f>
        <v>0</v>
      </c>
      <c r="BF95" s="247">
        <f>IF(N95="snížená",J95,0)</f>
        <v>0</v>
      </c>
      <c r="BG95" s="247">
        <f>IF(N95="zákl. přenesená",J95,0)</f>
        <v>0</v>
      </c>
      <c r="BH95" s="247">
        <f>IF(N95="sníž. přenesená",J95,0)</f>
        <v>0</v>
      </c>
      <c r="BI95" s="247">
        <f>IF(N95="nulová",J95,0)</f>
        <v>0</v>
      </c>
      <c r="BJ95" s="25" t="s">
        <v>78</v>
      </c>
      <c r="BK95" s="247">
        <f>ROUND(I95*H95,2)</f>
        <v>0</v>
      </c>
      <c r="BL95" s="25" t="s">
        <v>166</v>
      </c>
      <c r="BM95" s="25" t="s">
        <v>303</v>
      </c>
    </row>
    <row r="96" spans="2:65" s="1" customFormat="1" ht="16.5" customHeight="1">
      <c r="B96" s="47"/>
      <c r="C96" s="236" t="s">
        <v>206</v>
      </c>
      <c r="D96" s="236" t="s">
        <v>161</v>
      </c>
      <c r="E96" s="237" t="s">
        <v>1100</v>
      </c>
      <c r="F96" s="238" t="s">
        <v>1101</v>
      </c>
      <c r="G96" s="239" t="s">
        <v>164</v>
      </c>
      <c r="H96" s="240">
        <v>560</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80</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315</v>
      </c>
    </row>
    <row r="97" spans="2:65" s="1" customFormat="1" ht="16.5" customHeight="1">
      <c r="B97" s="47"/>
      <c r="C97" s="236" t="s">
        <v>211</v>
      </c>
      <c r="D97" s="236" t="s">
        <v>161</v>
      </c>
      <c r="E97" s="237" t="s">
        <v>1102</v>
      </c>
      <c r="F97" s="238" t="s">
        <v>1103</v>
      </c>
      <c r="G97" s="239" t="s">
        <v>164</v>
      </c>
      <c r="H97" s="240">
        <v>48</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80</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341</v>
      </c>
    </row>
    <row r="98" spans="2:65" s="1" customFormat="1" ht="16.5" customHeight="1">
      <c r="B98" s="47"/>
      <c r="C98" s="236" t="s">
        <v>218</v>
      </c>
      <c r="D98" s="236" t="s">
        <v>161</v>
      </c>
      <c r="E98" s="237" t="s">
        <v>1104</v>
      </c>
      <c r="F98" s="238" t="s">
        <v>1105</v>
      </c>
      <c r="G98" s="239" t="s">
        <v>164</v>
      </c>
      <c r="H98" s="240">
        <v>2</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80</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354</v>
      </c>
    </row>
    <row r="99" spans="2:65" s="1" customFormat="1" ht="16.5" customHeight="1">
      <c r="B99" s="47"/>
      <c r="C99" s="236" t="s">
        <v>254</v>
      </c>
      <c r="D99" s="236" t="s">
        <v>161</v>
      </c>
      <c r="E99" s="237" t="s">
        <v>1106</v>
      </c>
      <c r="F99" s="238" t="s">
        <v>1107</v>
      </c>
      <c r="G99" s="239" t="s">
        <v>164</v>
      </c>
      <c r="H99" s="240">
        <v>9</v>
      </c>
      <c r="I99" s="241"/>
      <c r="J99" s="242">
        <f>ROUND(I99*H99,2)</f>
        <v>0</v>
      </c>
      <c r="K99" s="238" t="s">
        <v>21</v>
      </c>
      <c r="L99" s="73"/>
      <c r="M99" s="243" t="s">
        <v>21</v>
      </c>
      <c r="N99" s="244" t="s">
        <v>42</v>
      </c>
      <c r="O99" s="48"/>
      <c r="P99" s="245">
        <f>O99*H99</f>
        <v>0</v>
      </c>
      <c r="Q99" s="245">
        <v>0</v>
      </c>
      <c r="R99" s="245">
        <f>Q99*H99</f>
        <v>0</v>
      </c>
      <c r="S99" s="245">
        <v>0</v>
      </c>
      <c r="T99" s="246">
        <f>S99*H99</f>
        <v>0</v>
      </c>
      <c r="AR99" s="25" t="s">
        <v>166</v>
      </c>
      <c r="AT99" s="25" t="s">
        <v>161</v>
      </c>
      <c r="AU99" s="25" t="s">
        <v>80</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366</v>
      </c>
    </row>
    <row r="100" spans="2:65" s="1" customFormat="1" ht="16.5" customHeight="1">
      <c r="B100" s="47"/>
      <c r="C100" s="236" t="s">
        <v>258</v>
      </c>
      <c r="D100" s="236" t="s">
        <v>161</v>
      </c>
      <c r="E100" s="237" t="s">
        <v>1108</v>
      </c>
      <c r="F100" s="238" t="s">
        <v>1109</v>
      </c>
      <c r="G100" s="239" t="s">
        <v>164</v>
      </c>
      <c r="H100" s="240">
        <v>9</v>
      </c>
      <c r="I100" s="241"/>
      <c r="J100" s="242">
        <f>ROUND(I100*H100,2)</f>
        <v>0</v>
      </c>
      <c r="K100" s="238" t="s">
        <v>21</v>
      </c>
      <c r="L100" s="73"/>
      <c r="M100" s="243" t="s">
        <v>21</v>
      </c>
      <c r="N100" s="244" t="s">
        <v>42</v>
      </c>
      <c r="O100" s="48"/>
      <c r="P100" s="245">
        <f>O100*H100</f>
        <v>0</v>
      </c>
      <c r="Q100" s="245">
        <v>0</v>
      </c>
      <c r="R100" s="245">
        <f>Q100*H100</f>
        <v>0</v>
      </c>
      <c r="S100" s="245">
        <v>0</v>
      </c>
      <c r="T100" s="246">
        <f>S100*H100</f>
        <v>0</v>
      </c>
      <c r="AR100" s="25" t="s">
        <v>166</v>
      </c>
      <c r="AT100" s="25" t="s">
        <v>161</v>
      </c>
      <c r="AU100" s="25" t="s">
        <v>80</v>
      </c>
      <c r="AY100" s="25" t="s">
        <v>158</v>
      </c>
      <c r="BE100" s="247">
        <f>IF(N100="základní",J100,0)</f>
        <v>0</v>
      </c>
      <c r="BF100" s="247">
        <f>IF(N100="snížená",J100,0)</f>
        <v>0</v>
      </c>
      <c r="BG100" s="247">
        <f>IF(N100="zákl. přenesená",J100,0)</f>
        <v>0</v>
      </c>
      <c r="BH100" s="247">
        <f>IF(N100="sníž. přenesená",J100,0)</f>
        <v>0</v>
      </c>
      <c r="BI100" s="247">
        <f>IF(N100="nulová",J100,0)</f>
        <v>0</v>
      </c>
      <c r="BJ100" s="25" t="s">
        <v>78</v>
      </c>
      <c r="BK100" s="247">
        <f>ROUND(I100*H100,2)</f>
        <v>0</v>
      </c>
      <c r="BL100" s="25" t="s">
        <v>166</v>
      </c>
      <c r="BM100" s="25" t="s">
        <v>377</v>
      </c>
    </row>
    <row r="101" spans="2:65" s="1" customFormat="1" ht="16.5" customHeight="1">
      <c r="B101" s="47"/>
      <c r="C101" s="236" t="s">
        <v>303</v>
      </c>
      <c r="D101" s="236" t="s">
        <v>161</v>
      </c>
      <c r="E101" s="237" t="s">
        <v>1110</v>
      </c>
      <c r="F101" s="238" t="s">
        <v>1111</v>
      </c>
      <c r="G101" s="239" t="s">
        <v>164</v>
      </c>
      <c r="H101" s="240">
        <v>1</v>
      </c>
      <c r="I101" s="241"/>
      <c r="J101" s="242">
        <f>ROUND(I101*H101,2)</f>
        <v>0</v>
      </c>
      <c r="K101" s="238" t="s">
        <v>21</v>
      </c>
      <c r="L101" s="73"/>
      <c r="M101" s="243" t="s">
        <v>21</v>
      </c>
      <c r="N101" s="244" t="s">
        <v>42</v>
      </c>
      <c r="O101" s="48"/>
      <c r="P101" s="245">
        <f>O101*H101</f>
        <v>0</v>
      </c>
      <c r="Q101" s="245">
        <v>0</v>
      </c>
      <c r="R101" s="245">
        <f>Q101*H101</f>
        <v>0</v>
      </c>
      <c r="S101" s="245">
        <v>0</v>
      </c>
      <c r="T101" s="246">
        <f>S101*H101</f>
        <v>0</v>
      </c>
      <c r="AR101" s="25" t="s">
        <v>166</v>
      </c>
      <c r="AT101" s="25" t="s">
        <v>161</v>
      </c>
      <c r="AU101" s="25" t="s">
        <v>80</v>
      </c>
      <c r="AY101" s="25" t="s">
        <v>158</v>
      </c>
      <c r="BE101" s="247">
        <f>IF(N101="základní",J101,0)</f>
        <v>0</v>
      </c>
      <c r="BF101" s="247">
        <f>IF(N101="snížená",J101,0)</f>
        <v>0</v>
      </c>
      <c r="BG101" s="247">
        <f>IF(N101="zákl. přenesená",J101,0)</f>
        <v>0</v>
      </c>
      <c r="BH101" s="247">
        <f>IF(N101="sníž. přenesená",J101,0)</f>
        <v>0</v>
      </c>
      <c r="BI101" s="247">
        <f>IF(N101="nulová",J101,0)</f>
        <v>0</v>
      </c>
      <c r="BJ101" s="25" t="s">
        <v>78</v>
      </c>
      <c r="BK101" s="247">
        <f>ROUND(I101*H101,2)</f>
        <v>0</v>
      </c>
      <c r="BL101" s="25" t="s">
        <v>166</v>
      </c>
      <c r="BM101" s="25" t="s">
        <v>389</v>
      </c>
    </row>
    <row r="102" spans="2:65" s="1" customFormat="1" ht="16.5" customHeight="1">
      <c r="B102" s="47"/>
      <c r="C102" s="236" t="s">
        <v>308</v>
      </c>
      <c r="D102" s="236" t="s">
        <v>161</v>
      </c>
      <c r="E102" s="237" t="s">
        <v>1112</v>
      </c>
      <c r="F102" s="238" t="s">
        <v>1113</v>
      </c>
      <c r="G102" s="239" t="s">
        <v>164</v>
      </c>
      <c r="H102" s="240">
        <v>92</v>
      </c>
      <c r="I102" s="241"/>
      <c r="J102" s="242">
        <f>ROUND(I102*H102,2)</f>
        <v>0</v>
      </c>
      <c r="K102" s="238" t="s">
        <v>21</v>
      </c>
      <c r="L102" s="73"/>
      <c r="M102" s="243" t="s">
        <v>21</v>
      </c>
      <c r="N102" s="244" t="s">
        <v>42</v>
      </c>
      <c r="O102" s="48"/>
      <c r="P102" s="245">
        <f>O102*H102</f>
        <v>0</v>
      </c>
      <c r="Q102" s="245">
        <v>0</v>
      </c>
      <c r="R102" s="245">
        <f>Q102*H102</f>
        <v>0</v>
      </c>
      <c r="S102" s="245">
        <v>0</v>
      </c>
      <c r="T102" s="246">
        <f>S102*H102</f>
        <v>0</v>
      </c>
      <c r="AR102" s="25" t="s">
        <v>166</v>
      </c>
      <c r="AT102" s="25" t="s">
        <v>161</v>
      </c>
      <c r="AU102" s="25" t="s">
        <v>80</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404</v>
      </c>
    </row>
    <row r="103" spans="2:65" s="1" customFormat="1" ht="16.5" customHeight="1">
      <c r="B103" s="47"/>
      <c r="C103" s="236" t="s">
        <v>315</v>
      </c>
      <c r="D103" s="236" t="s">
        <v>161</v>
      </c>
      <c r="E103" s="237" t="s">
        <v>1114</v>
      </c>
      <c r="F103" s="238" t="s">
        <v>1115</v>
      </c>
      <c r="G103" s="239" t="s">
        <v>164</v>
      </c>
      <c r="H103" s="240">
        <v>38</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80</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423</v>
      </c>
    </row>
    <row r="104" spans="2:65" s="1" customFormat="1" ht="16.5" customHeight="1">
      <c r="B104" s="47"/>
      <c r="C104" s="236" t="s">
        <v>10</v>
      </c>
      <c r="D104" s="236" t="s">
        <v>161</v>
      </c>
      <c r="E104" s="237" t="s">
        <v>1116</v>
      </c>
      <c r="F104" s="238" t="s">
        <v>1117</v>
      </c>
      <c r="G104" s="239" t="s">
        <v>193</v>
      </c>
      <c r="H104" s="240">
        <v>40</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80</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442</v>
      </c>
    </row>
    <row r="105" spans="2:65" s="1" customFormat="1" ht="16.5" customHeight="1">
      <c r="B105" s="47"/>
      <c r="C105" s="236" t="s">
        <v>341</v>
      </c>
      <c r="D105" s="236" t="s">
        <v>161</v>
      </c>
      <c r="E105" s="237" t="s">
        <v>1118</v>
      </c>
      <c r="F105" s="238" t="s">
        <v>1119</v>
      </c>
      <c r="G105" s="239" t="s">
        <v>193</v>
      </c>
      <c r="H105" s="240">
        <v>15</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80</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452</v>
      </c>
    </row>
    <row r="106" spans="2:65" s="1" customFormat="1" ht="16.5" customHeight="1">
      <c r="B106" s="47"/>
      <c r="C106" s="236" t="s">
        <v>348</v>
      </c>
      <c r="D106" s="236" t="s">
        <v>161</v>
      </c>
      <c r="E106" s="237" t="s">
        <v>1120</v>
      </c>
      <c r="F106" s="238" t="s">
        <v>1121</v>
      </c>
      <c r="G106" s="239" t="s">
        <v>193</v>
      </c>
      <c r="H106" s="240">
        <v>560</v>
      </c>
      <c r="I106" s="241"/>
      <c r="J106" s="242">
        <f>ROUND(I106*H106,2)</f>
        <v>0</v>
      </c>
      <c r="K106" s="238" t="s">
        <v>21</v>
      </c>
      <c r="L106" s="73"/>
      <c r="M106" s="243" t="s">
        <v>21</v>
      </c>
      <c r="N106" s="244" t="s">
        <v>42</v>
      </c>
      <c r="O106" s="48"/>
      <c r="P106" s="245">
        <f>O106*H106</f>
        <v>0</v>
      </c>
      <c r="Q106" s="245">
        <v>0</v>
      </c>
      <c r="R106" s="245">
        <f>Q106*H106</f>
        <v>0</v>
      </c>
      <c r="S106" s="245">
        <v>0</v>
      </c>
      <c r="T106" s="246">
        <f>S106*H106</f>
        <v>0</v>
      </c>
      <c r="AR106" s="25" t="s">
        <v>166</v>
      </c>
      <c r="AT106" s="25" t="s">
        <v>161</v>
      </c>
      <c r="AU106" s="25" t="s">
        <v>80</v>
      </c>
      <c r="AY106" s="25" t="s">
        <v>158</v>
      </c>
      <c r="BE106" s="247">
        <f>IF(N106="základní",J106,0)</f>
        <v>0</v>
      </c>
      <c r="BF106" s="247">
        <f>IF(N106="snížená",J106,0)</f>
        <v>0</v>
      </c>
      <c r="BG106" s="247">
        <f>IF(N106="zákl. přenesená",J106,0)</f>
        <v>0</v>
      </c>
      <c r="BH106" s="247">
        <f>IF(N106="sníž. přenesená",J106,0)</f>
        <v>0</v>
      </c>
      <c r="BI106" s="247">
        <f>IF(N106="nulová",J106,0)</f>
        <v>0</v>
      </c>
      <c r="BJ106" s="25" t="s">
        <v>78</v>
      </c>
      <c r="BK106" s="247">
        <f>ROUND(I106*H106,2)</f>
        <v>0</v>
      </c>
      <c r="BL106" s="25" t="s">
        <v>166</v>
      </c>
      <c r="BM106" s="25" t="s">
        <v>463</v>
      </c>
    </row>
    <row r="107" spans="2:65" s="1" customFormat="1" ht="16.5" customHeight="1">
      <c r="B107" s="47"/>
      <c r="C107" s="236" t="s">
        <v>354</v>
      </c>
      <c r="D107" s="236" t="s">
        <v>161</v>
      </c>
      <c r="E107" s="237" t="s">
        <v>1122</v>
      </c>
      <c r="F107" s="238" t="s">
        <v>1123</v>
      </c>
      <c r="G107" s="239" t="s">
        <v>193</v>
      </c>
      <c r="H107" s="240">
        <v>1120</v>
      </c>
      <c r="I107" s="241"/>
      <c r="J107" s="242">
        <f>ROUND(I107*H107,2)</f>
        <v>0</v>
      </c>
      <c r="K107" s="238" t="s">
        <v>21</v>
      </c>
      <c r="L107" s="73"/>
      <c r="M107" s="243" t="s">
        <v>21</v>
      </c>
      <c r="N107" s="244" t="s">
        <v>42</v>
      </c>
      <c r="O107" s="48"/>
      <c r="P107" s="245">
        <f>O107*H107</f>
        <v>0</v>
      </c>
      <c r="Q107" s="245">
        <v>0</v>
      </c>
      <c r="R107" s="245">
        <f>Q107*H107</f>
        <v>0</v>
      </c>
      <c r="S107" s="245">
        <v>0</v>
      </c>
      <c r="T107" s="246">
        <f>S107*H107</f>
        <v>0</v>
      </c>
      <c r="AR107" s="25" t="s">
        <v>166</v>
      </c>
      <c r="AT107" s="25" t="s">
        <v>161</v>
      </c>
      <c r="AU107" s="25" t="s">
        <v>80</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483</v>
      </c>
    </row>
    <row r="108" spans="2:65" s="1" customFormat="1" ht="16.5" customHeight="1">
      <c r="B108" s="47"/>
      <c r="C108" s="236" t="s">
        <v>361</v>
      </c>
      <c r="D108" s="236" t="s">
        <v>161</v>
      </c>
      <c r="E108" s="237" t="s">
        <v>1124</v>
      </c>
      <c r="F108" s="238" t="s">
        <v>1125</v>
      </c>
      <c r="G108" s="239" t="s">
        <v>193</v>
      </c>
      <c r="H108" s="240">
        <v>420</v>
      </c>
      <c r="I108" s="241"/>
      <c r="J108" s="242">
        <f>ROUND(I108*H108,2)</f>
        <v>0</v>
      </c>
      <c r="K108" s="238" t="s">
        <v>21</v>
      </c>
      <c r="L108" s="73"/>
      <c r="M108" s="243" t="s">
        <v>21</v>
      </c>
      <c r="N108" s="244" t="s">
        <v>42</v>
      </c>
      <c r="O108" s="48"/>
      <c r="P108" s="245">
        <f>O108*H108</f>
        <v>0</v>
      </c>
      <c r="Q108" s="245">
        <v>0</v>
      </c>
      <c r="R108" s="245">
        <f>Q108*H108</f>
        <v>0</v>
      </c>
      <c r="S108" s="245">
        <v>0</v>
      </c>
      <c r="T108" s="246">
        <f>S108*H108</f>
        <v>0</v>
      </c>
      <c r="AR108" s="25" t="s">
        <v>166</v>
      </c>
      <c r="AT108" s="25" t="s">
        <v>161</v>
      </c>
      <c r="AU108" s="25" t="s">
        <v>80</v>
      </c>
      <c r="AY108" s="25" t="s">
        <v>158</v>
      </c>
      <c r="BE108" s="247">
        <f>IF(N108="základní",J108,0)</f>
        <v>0</v>
      </c>
      <c r="BF108" s="247">
        <f>IF(N108="snížená",J108,0)</f>
        <v>0</v>
      </c>
      <c r="BG108" s="247">
        <f>IF(N108="zákl. přenesená",J108,0)</f>
        <v>0</v>
      </c>
      <c r="BH108" s="247">
        <f>IF(N108="sníž. přenesená",J108,0)</f>
        <v>0</v>
      </c>
      <c r="BI108" s="247">
        <f>IF(N108="nulová",J108,0)</f>
        <v>0</v>
      </c>
      <c r="BJ108" s="25" t="s">
        <v>78</v>
      </c>
      <c r="BK108" s="247">
        <f>ROUND(I108*H108,2)</f>
        <v>0</v>
      </c>
      <c r="BL108" s="25" t="s">
        <v>166</v>
      </c>
      <c r="BM108" s="25" t="s">
        <v>493</v>
      </c>
    </row>
    <row r="109" spans="2:65" s="1" customFormat="1" ht="38.25" customHeight="1">
      <c r="B109" s="47"/>
      <c r="C109" s="236" t="s">
        <v>366</v>
      </c>
      <c r="D109" s="236" t="s">
        <v>161</v>
      </c>
      <c r="E109" s="237" t="s">
        <v>1126</v>
      </c>
      <c r="F109" s="238" t="s">
        <v>1127</v>
      </c>
      <c r="G109" s="239" t="s">
        <v>164</v>
      </c>
      <c r="H109" s="240">
        <v>44</v>
      </c>
      <c r="I109" s="241"/>
      <c r="J109" s="242">
        <f>ROUND(I109*H109,2)</f>
        <v>0</v>
      </c>
      <c r="K109" s="238" t="s">
        <v>21</v>
      </c>
      <c r="L109" s="73"/>
      <c r="M109" s="243" t="s">
        <v>21</v>
      </c>
      <c r="N109" s="244" t="s">
        <v>42</v>
      </c>
      <c r="O109" s="48"/>
      <c r="P109" s="245">
        <f>O109*H109</f>
        <v>0</v>
      </c>
      <c r="Q109" s="245">
        <v>0</v>
      </c>
      <c r="R109" s="245">
        <f>Q109*H109</f>
        <v>0</v>
      </c>
      <c r="S109" s="245">
        <v>0</v>
      </c>
      <c r="T109" s="246">
        <f>S109*H109</f>
        <v>0</v>
      </c>
      <c r="AR109" s="25" t="s">
        <v>166</v>
      </c>
      <c r="AT109" s="25" t="s">
        <v>161</v>
      </c>
      <c r="AU109" s="25" t="s">
        <v>80</v>
      </c>
      <c r="AY109" s="25" t="s">
        <v>158</v>
      </c>
      <c r="BE109" s="247">
        <f>IF(N109="základní",J109,0)</f>
        <v>0</v>
      </c>
      <c r="BF109" s="247">
        <f>IF(N109="snížená",J109,0)</f>
        <v>0</v>
      </c>
      <c r="BG109" s="247">
        <f>IF(N109="zákl. přenesená",J109,0)</f>
        <v>0</v>
      </c>
      <c r="BH109" s="247">
        <f>IF(N109="sníž. přenesená",J109,0)</f>
        <v>0</v>
      </c>
      <c r="BI109" s="247">
        <f>IF(N109="nulová",J109,0)</f>
        <v>0</v>
      </c>
      <c r="BJ109" s="25" t="s">
        <v>78</v>
      </c>
      <c r="BK109" s="247">
        <f>ROUND(I109*H109,2)</f>
        <v>0</v>
      </c>
      <c r="BL109" s="25" t="s">
        <v>166</v>
      </c>
      <c r="BM109" s="25" t="s">
        <v>503</v>
      </c>
    </row>
    <row r="110" spans="2:65" s="1" customFormat="1" ht="38.25" customHeight="1">
      <c r="B110" s="47"/>
      <c r="C110" s="236" t="s">
        <v>9</v>
      </c>
      <c r="D110" s="236" t="s">
        <v>161</v>
      </c>
      <c r="E110" s="237" t="s">
        <v>1128</v>
      </c>
      <c r="F110" s="238" t="s">
        <v>1129</v>
      </c>
      <c r="G110" s="239" t="s">
        <v>164</v>
      </c>
      <c r="H110" s="240">
        <v>4</v>
      </c>
      <c r="I110" s="241"/>
      <c r="J110" s="242">
        <f>ROUND(I110*H110,2)</f>
        <v>0</v>
      </c>
      <c r="K110" s="238" t="s">
        <v>21</v>
      </c>
      <c r="L110" s="73"/>
      <c r="M110" s="243" t="s">
        <v>21</v>
      </c>
      <c r="N110" s="244" t="s">
        <v>42</v>
      </c>
      <c r="O110" s="48"/>
      <c r="P110" s="245">
        <f>O110*H110</f>
        <v>0</v>
      </c>
      <c r="Q110" s="245">
        <v>0</v>
      </c>
      <c r="R110" s="245">
        <f>Q110*H110</f>
        <v>0</v>
      </c>
      <c r="S110" s="245">
        <v>0</v>
      </c>
      <c r="T110" s="246">
        <f>S110*H110</f>
        <v>0</v>
      </c>
      <c r="AR110" s="25" t="s">
        <v>166</v>
      </c>
      <c r="AT110" s="25" t="s">
        <v>161</v>
      </c>
      <c r="AU110" s="25" t="s">
        <v>80</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513</v>
      </c>
    </row>
    <row r="111" spans="2:65" s="1" customFormat="1" ht="51" customHeight="1">
      <c r="B111" s="47"/>
      <c r="C111" s="236" t="s">
        <v>377</v>
      </c>
      <c r="D111" s="236" t="s">
        <v>161</v>
      </c>
      <c r="E111" s="237" t="s">
        <v>1130</v>
      </c>
      <c r="F111" s="238" t="s">
        <v>1131</v>
      </c>
      <c r="G111" s="239" t="s">
        <v>164</v>
      </c>
      <c r="H111" s="240">
        <v>31</v>
      </c>
      <c r="I111" s="241"/>
      <c r="J111" s="242">
        <f>ROUND(I111*H111,2)</f>
        <v>0</v>
      </c>
      <c r="K111" s="238" t="s">
        <v>21</v>
      </c>
      <c r="L111" s="73"/>
      <c r="M111" s="243" t="s">
        <v>21</v>
      </c>
      <c r="N111" s="244" t="s">
        <v>42</v>
      </c>
      <c r="O111" s="48"/>
      <c r="P111" s="245">
        <f>O111*H111</f>
        <v>0</v>
      </c>
      <c r="Q111" s="245">
        <v>0</v>
      </c>
      <c r="R111" s="245">
        <f>Q111*H111</f>
        <v>0</v>
      </c>
      <c r="S111" s="245">
        <v>0</v>
      </c>
      <c r="T111" s="246">
        <f>S111*H111</f>
        <v>0</v>
      </c>
      <c r="AR111" s="25" t="s">
        <v>166</v>
      </c>
      <c r="AT111" s="25" t="s">
        <v>161</v>
      </c>
      <c r="AU111" s="25" t="s">
        <v>80</v>
      </c>
      <c r="AY111" s="25" t="s">
        <v>158</v>
      </c>
      <c r="BE111" s="247">
        <f>IF(N111="základní",J111,0)</f>
        <v>0</v>
      </c>
      <c r="BF111" s="247">
        <f>IF(N111="snížená",J111,0)</f>
        <v>0</v>
      </c>
      <c r="BG111" s="247">
        <f>IF(N111="zákl. přenesená",J111,0)</f>
        <v>0</v>
      </c>
      <c r="BH111" s="247">
        <f>IF(N111="sníž. přenesená",J111,0)</f>
        <v>0</v>
      </c>
      <c r="BI111" s="247">
        <f>IF(N111="nulová",J111,0)</f>
        <v>0</v>
      </c>
      <c r="BJ111" s="25" t="s">
        <v>78</v>
      </c>
      <c r="BK111" s="247">
        <f>ROUND(I111*H111,2)</f>
        <v>0</v>
      </c>
      <c r="BL111" s="25" t="s">
        <v>166</v>
      </c>
      <c r="BM111" s="25" t="s">
        <v>529</v>
      </c>
    </row>
    <row r="112" spans="2:65" s="1" customFormat="1" ht="16.5" customHeight="1">
      <c r="B112" s="47"/>
      <c r="C112" s="236" t="s">
        <v>384</v>
      </c>
      <c r="D112" s="236" t="s">
        <v>161</v>
      </c>
      <c r="E112" s="237" t="s">
        <v>1132</v>
      </c>
      <c r="F112" s="238" t="s">
        <v>1133</v>
      </c>
      <c r="G112" s="239" t="s">
        <v>164</v>
      </c>
      <c r="H112" s="240">
        <v>230</v>
      </c>
      <c r="I112" s="241"/>
      <c r="J112" s="242">
        <f>ROUND(I112*H112,2)</f>
        <v>0</v>
      </c>
      <c r="K112" s="238" t="s">
        <v>21</v>
      </c>
      <c r="L112" s="73"/>
      <c r="M112" s="243" t="s">
        <v>21</v>
      </c>
      <c r="N112" s="244" t="s">
        <v>42</v>
      </c>
      <c r="O112" s="48"/>
      <c r="P112" s="245">
        <f>O112*H112</f>
        <v>0</v>
      </c>
      <c r="Q112" s="245">
        <v>0</v>
      </c>
      <c r="R112" s="245">
        <f>Q112*H112</f>
        <v>0</v>
      </c>
      <c r="S112" s="245">
        <v>0</v>
      </c>
      <c r="T112" s="246">
        <f>S112*H112</f>
        <v>0</v>
      </c>
      <c r="AR112" s="25" t="s">
        <v>166</v>
      </c>
      <c r="AT112" s="25" t="s">
        <v>161</v>
      </c>
      <c r="AU112" s="25" t="s">
        <v>80</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544</v>
      </c>
    </row>
    <row r="113" spans="2:65" s="1" customFormat="1" ht="16.5" customHeight="1">
      <c r="B113" s="47"/>
      <c r="C113" s="236" t="s">
        <v>389</v>
      </c>
      <c r="D113" s="236" t="s">
        <v>161</v>
      </c>
      <c r="E113" s="237" t="s">
        <v>1134</v>
      </c>
      <c r="F113" s="238" t="s">
        <v>1135</v>
      </c>
      <c r="G113" s="239" t="s">
        <v>1136</v>
      </c>
      <c r="H113" s="240">
        <v>8</v>
      </c>
      <c r="I113" s="241"/>
      <c r="J113" s="242">
        <f>ROUND(I113*H113,2)</f>
        <v>0</v>
      </c>
      <c r="K113" s="238" t="s">
        <v>21</v>
      </c>
      <c r="L113" s="73"/>
      <c r="M113" s="243" t="s">
        <v>21</v>
      </c>
      <c r="N113" s="244" t="s">
        <v>42</v>
      </c>
      <c r="O113" s="48"/>
      <c r="P113" s="245">
        <f>O113*H113</f>
        <v>0</v>
      </c>
      <c r="Q113" s="245">
        <v>0</v>
      </c>
      <c r="R113" s="245">
        <f>Q113*H113</f>
        <v>0</v>
      </c>
      <c r="S113" s="245">
        <v>0</v>
      </c>
      <c r="T113" s="246">
        <f>S113*H113</f>
        <v>0</v>
      </c>
      <c r="AR113" s="25" t="s">
        <v>166</v>
      </c>
      <c r="AT113" s="25" t="s">
        <v>161</v>
      </c>
      <c r="AU113" s="25" t="s">
        <v>80</v>
      </c>
      <c r="AY113" s="25" t="s">
        <v>158</v>
      </c>
      <c r="BE113" s="247">
        <f>IF(N113="základní",J113,0)</f>
        <v>0</v>
      </c>
      <c r="BF113" s="247">
        <f>IF(N113="snížená",J113,0)</f>
        <v>0</v>
      </c>
      <c r="BG113" s="247">
        <f>IF(N113="zákl. přenesená",J113,0)</f>
        <v>0</v>
      </c>
      <c r="BH113" s="247">
        <f>IF(N113="sníž. přenesená",J113,0)</f>
        <v>0</v>
      </c>
      <c r="BI113" s="247">
        <f>IF(N113="nulová",J113,0)</f>
        <v>0</v>
      </c>
      <c r="BJ113" s="25" t="s">
        <v>78</v>
      </c>
      <c r="BK113" s="247">
        <f>ROUND(I113*H113,2)</f>
        <v>0</v>
      </c>
      <c r="BL113" s="25" t="s">
        <v>166</v>
      </c>
      <c r="BM113" s="25" t="s">
        <v>558</v>
      </c>
    </row>
    <row r="114" spans="2:63" s="11" customFormat="1" ht="29.85" customHeight="1">
      <c r="B114" s="220"/>
      <c r="C114" s="221"/>
      <c r="D114" s="222" t="s">
        <v>70</v>
      </c>
      <c r="E114" s="234" t="s">
        <v>1137</v>
      </c>
      <c r="F114" s="234" t="s">
        <v>1138</v>
      </c>
      <c r="G114" s="221"/>
      <c r="H114" s="221"/>
      <c r="I114" s="224"/>
      <c r="J114" s="235">
        <f>BK114</f>
        <v>0</v>
      </c>
      <c r="K114" s="221"/>
      <c r="L114" s="226"/>
      <c r="M114" s="227"/>
      <c r="N114" s="228"/>
      <c r="O114" s="228"/>
      <c r="P114" s="229">
        <f>SUM(P115:P119)</f>
        <v>0</v>
      </c>
      <c r="Q114" s="228"/>
      <c r="R114" s="229">
        <f>SUM(R115:R119)</f>
        <v>0</v>
      </c>
      <c r="S114" s="228"/>
      <c r="T114" s="230">
        <f>SUM(T115:T119)</f>
        <v>0</v>
      </c>
      <c r="AR114" s="231" t="s">
        <v>78</v>
      </c>
      <c r="AT114" s="232" t="s">
        <v>70</v>
      </c>
      <c r="AU114" s="232" t="s">
        <v>78</v>
      </c>
      <c r="AY114" s="231" t="s">
        <v>158</v>
      </c>
      <c r="BK114" s="233">
        <f>SUM(BK115:BK119)</f>
        <v>0</v>
      </c>
    </row>
    <row r="115" spans="2:65" s="1" customFormat="1" ht="16.5" customHeight="1">
      <c r="B115" s="47"/>
      <c r="C115" s="236" t="s">
        <v>397</v>
      </c>
      <c r="D115" s="236" t="s">
        <v>161</v>
      </c>
      <c r="E115" s="237" t="s">
        <v>1139</v>
      </c>
      <c r="F115" s="238" t="s">
        <v>1140</v>
      </c>
      <c r="G115" s="239" t="s">
        <v>193</v>
      </c>
      <c r="H115" s="240">
        <v>345</v>
      </c>
      <c r="I115" s="241"/>
      <c r="J115" s="242">
        <f>ROUND(I115*H115,2)</f>
        <v>0</v>
      </c>
      <c r="K115" s="238" t="s">
        <v>21</v>
      </c>
      <c r="L115" s="73"/>
      <c r="M115" s="243" t="s">
        <v>21</v>
      </c>
      <c r="N115" s="244" t="s">
        <v>42</v>
      </c>
      <c r="O115" s="48"/>
      <c r="P115" s="245">
        <f>O115*H115</f>
        <v>0</v>
      </c>
      <c r="Q115" s="245">
        <v>0</v>
      </c>
      <c r="R115" s="245">
        <f>Q115*H115</f>
        <v>0</v>
      </c>
      <c r="S115" s="245">
        <v>0</v>
      </c>
      <c r="T115" s="246">
        <f>S115*H115</f>
        <v>0</v>
      </c>
      <c r="AR115" s="25" t="s">
        <v>166</v>
      </c>
      <c r="AT115" s="25" t="s">
        <v>161</v>
      </c>
      <c r="AU115" s="25" t="s">
        <v>80</v>
      </c>
      <c r="AY115" s="25" t="s">
        <v>158</v>
      </c>
      <c r="BE115" s="247">
        <f>IF(N115="základní",J115,0)</f>
        <v>0</v>
      </c>
      <c r="BF115" s="247">
        <f>IF(N115="snížená",J115,0)</f>
        <v>0</v>
      </c>
      <c r="BG115" s="247">
        <f>IF(N115="zákl. přenesená",J115,0)</f>
        <v>0</v>
      </c>
      <c r="BH115" s="247">
        <f>IF(N115="sníž. přenesená",J115,0)</f>
        <v>0</v>
      </c>
      <c r="BI115" s="247">
        <f>IF(N115="nulová",J115,0)</f>
        <v>0</v>
      </c>
      <c r="BJ115" s="25" t="s">
        <v>78</v>
      </c>
      <c r="BK115" s="247">
        <f>ROUND(I115*H115,2)</f>
        <v>0</v>
      </c>
      <c r="BL115" s="25" t="s">
        <v>166</v>
      </c>
      <c r="BM115" s="25" t="s">
        <v>570</v>
      </c>
    </row>
    <row r="116" spans="2:65" s="1" customFormat="1" ht="16.5" customHeight="1">
      <c r="B116" s="47"/>
      <c r="C116" s="236" t="s">
        <v>404</v>
      </c>
      <c r="D116" s="236" t="s">
        <v>161</v>
      </c>
      <c r="E116" s="237" t="s">
        <v>1141</v>
      </c>
      <c r="F116" s="238" t="s">
        <v>1142</v>
      </c>
      <c r="G116" s="239" t="s">
        <v>184</v>
      </c>
      <c r="H116" s="240">
        <v>12</v>
      </c>
      <c r="I116" s="241"/>
      <c r="J116" s="242">
        <f>ROUND(I116*H116,2)</f>
        <v>0</v>
      </c>
      <c r="K116" s="238" t="s">
        <v>21</v>
      </c>
      <c r="L116" s="73"/>
      <c r="M116" s="243" t="s">
        <v>21</v>
      </c>
      <c r="N116" s="244" t="s">
        <v>42</v>
      </c>
      <c r="O116" s="48"/>
      <c r="P116" s="245">
        <f>O116*H116</f>
        <v>0</v>
      </c>
      <c r="Q116" s="245">
        <v>0</v>
      </c>
      <c r="R116" s="245">
        <f>Q116*H116</f>
        <v>0</v>
      </c>
      <c r="S116" s="245">
        <v>0</v>
      </c>
      <c r="T116" s="246">
        <f>S116*H116</f>
        <v>0</v>
      </c>
      <c r="AR116" s="25" t="s">
        <v>166</v>
      </c>
      <c r="AT116" s="25" t="s">
        <v>161</v>
      </c>
      <c r="AU116" s="25" t="s">
        <v>80</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580</v>
      </c>
    </row>
    <row r="117" spans="2:65" s="1" customFormat="1" ht="16.5" customHeight="1">
      <c r="B117" s="47"/>
      <c r="C117" s="236" t="s">
        <v>415</v>
      </c>
      <c r="D117" s="236" t="s">
        <v>161</v>
      </c>
      <c r="E117" s="237" t="s">
        <v>1143</v>
      </c>
      <c r="F117" s="238" t="s">
        <v>1144</v>
      </c>
      <c r="G117" s="239" t="s">
        <v>1025</v>
      </c>
      <c r="H117" s="240">
        <v>52</v>
      </c>
      <c r="I117" s="241"/>
      <c r="J117" s="242">
        <f>ROUND(I117*H117,2)</f>
        <v>0</v>
      </c>
      <c r="K117" s="238" t="s">
        <v>21</v>
      </c>
      <c r="L117" s="73"/>
      <c r="M117" s="243" t="s">
        <v>21</v>
      </c>
      <c r="N117" s="244" t="s">
        <v>42</v>
      </c>
      <c r="O117" s="48"/>
      <c r="P117" s="245">
        <f>O117*H117</f>
        <v>0</v>
      </c>
      <c r="Q117" s="245">
        <v>0</v>
      </c>
      <c r="R117" s="245">
        <f>Q117*H117</f>
        <v>0</v>
      </c>
      <c r="S117" s="245">
        <v>0</v>
      </c>
      <c r="T117" s="246">
        <f>S117*H117</f>
        <v>0</v>
      </c>
      <c r="AR117" s="25" t="s">
        <v>166</v>
      </c>
      <c r="AT117" s="25" t="s">
        <v>161</v>
      </c>
      <c r="AU117" s="25" t="s">
        <v>80</v>
      </c>
      <c r="AY117" s="25" t="s">
        <v>158</v>
      </c>
      <c r="BE117" s="247">
        <f>IF(N117="základní",J117,0)</f>
        <v>0</v>
      </c>
      <c r="BF117" s="247">
        <f>IF(N117="snížená",J117,0)</f>
        <v>0</v>
      </c>
      <c r="BG117" s="247">
        <f>IF(N117="zákl. přenesená",J117,0)</f>
        <v>0</v>
      </c>
      <c r="BH117" s="247">
        <f>IF(N117="sníž. přenesená",J117,0)</f>
        <v>0</v>
      </c>
      <c r="BI117" s="247">
        <f>IF(N117="nulová",J117,0)</f>
        <v>0</v>
      </c>
      <c r="BJ117" s="25" t="s">
        <v>78</v>
      </c>
      <c r="BK117" s="247">
        <f>ROUND(I117*H117,2)</f>
        <v>0</v>
      </c>
      <c r="BL117" s="25" t="s">
        <v>166</v>
      </c>
      <c r="BM117" s="25" t="s">
        <v>590</v>
      </c>
    </row>
    <row r="118" spans="2:65" s="1" customFormat="1" ht="16.5" customHeight="1">
      <c r="B118" s="47"/>
      <c r="C118" s="236" t="s">
        <v>423</v>
      </c>
      <c r="D118" s="236" t="s">
        <v>161</v>
      </c>
      <c r="E118" s="237" t="s">
        <v>1145</v>
      </c>
      <c r="F118" s="238" t="s">
        <v>1146</v>
      </c>
      <c r="G118" s="239" t="s">
        <v>184</v>
      </c>
      <c r="H118" s="240">
        <v>580</v>
      </c>
      <c r="I118" s="241"/>
      <c r="J118" s="242">
        <f>ROUND(I118*H118,2)</f>
        <v>0</v>
      </c>
      <c r="K118" s="238" t="s">
        <v>21</v>
      </c>
      <c r="L118" s="73"/>
      <c r="M118" s="243" t="s">
        <v>21</v>
      </c>
      <c r="N118" s="244" t="s">
        <v>42</v>
      </c>
      <c r="O118" s="48"/>
      <c r="P118" s="245">
        <f>O118*H118</f>
        <v>0</v>
      </c>
      <c r="Q118" s="245">
        <v>0</v>
      </c>
      <c r="R118" s="245">
        <f>Q118*H118</f>
        <v>0</v>
      </c>
      <c r="S118" s="245">
        <v>0</v>
      </c>
      <c r="T118" s="246">
        <f>S118*H118</f>
        <v>0</v>
      </c>
      <c r="AR118" s="25" t="s">
        <v>166</v>
      </c>
      <c r="AT118" s="25" t="s">
        <v>161</v>
      </c>
      <c r="AU118" s="25" t="s">
        <v>80</v>
      </c>
      <c r="AY118" s="25" t="s">
        <v>158</v>
      </c>
      <c r="BE118" s="247">
        <f>IF(N118="základní",J118,0)</f>
        <v>0</v>
      </c>
      <c r="BF118" s="247">
        <f>IF(N118="snížená",J118,0)</f>
        <v>0</v>
      </c>
      <c r="BG118" s="247">
        <f>IF(N118="zákl. přenesená",J118,0)</f>
        <v>0</v>
      </c>
      <c r="BH118" s="247">
        <f>IF(N118="sníž. přenesená",J118,0)</f>
        <v>0</v>
      </c>
      <c r="BI118" s="247">
        <f>IF(N118="nulová",J118,0)</f>
        <v>0</v>
      </c>
      <c r="BJ118" s="25" t="s">
        <v>78</v>
      </c>
      <c r="BK118" s="247">
        <f>ROUND(I118*H118,2)</f>
        <v>0</v>
      </c>
      <c r="BL118" s="25" t="s">
        <v>166</v>
      </c>
      <c r="BM118" s="25" t="s">
        <v>598</v>
      </c>
    </row>
    <row r="119" spans="2:65" s="1" customFormat="1" ht="16.5" customHeight="1">
      <c r="B119" s="47"/>
      <c r="C119" s="236" t="s">
        <v>427</v>
      </c>
      <c r="D119" s="236" t="s">
        <v>161</v>
      </c>
      <c r="E119" s="237" t="s">
        <v>1147</v>
      </c>
      <c r="F119" s="238" t="s">
        <v>1148</v>
      </c>
      <c r="G119" s="239" t="s">
        <v>184</v>
      </c>
      <c r="H119" s="240">
        <v>0.5</v>
      </c>
      <c r="I119" s="241"/>
      <c r="J119" s="242">
        <f>ROUND(I119*H119,2)</f>
        <v>0</v>
      </c>
      <c r="K119" s="238" t="s">
        <v>21</v>
      </c>
      <c r="L119" s="73"/>
      <c r="M119" s="243" t="s">
        <v>21</v>
      </c>
      <c r="N119" s="244" t="s">
        <v>42</v>
      </c>
      <c r="O119" s="48"/>
      <c r="P119" s="245">
        <f>O119*H119</f>
        <v>0</v>
      </c>
      <c r="Q119" s="245">
        <v>0</v>
      </c>
      <c r="R119" s="245">
        <f>Q119*H119</f>
        <v>0</v>
      </c>
      <c r="S119" s="245">
        <v>0</v>
      </c>
      <c r="T119" s="246">
        <f>S119*H119</f>
        <v>0</v>
      </c>
      <c r="AR119" s="25" t="s">
        <v>166</v>
      </c>
      <c r="AT119" s="25" t="s">
        <v>161</v>
      </c>
      <c r="AU119" s="25" t="s">
        <v>80</v>
      </c>
      <c r="AY119" s="25" t="s">
        <v>158</v>
      </c>
      <c r="BE119" s="247">
        <f>IF(N119="základní",J119,0)</f>
        <v>0</v>
      </c>
      <c r="BF119" s="247">
        <f>IF(N119="snížená",J119,0)</f>
        <v>0</v>
      </c>
      <c r="BG119" s="247">
        <f>IF(N119="zákl. přenesená",J119,0)</f>
        <v>0</v>
      </c>
      <c r="BH119" s="247">
        <f>IF(N119="sníž. přenesená",J119,0)</f>
        <v>0</v>
      </c>
      <c r="BI119" s="247">
        <f>IF(N119="nulová",J119,0)</f>
        <v>0</v>
      </c>
      <c r="BJ119" s="25" t="s">
        <v>78</v>
      </c>
      <c r="BK119" s="247">
        <f>ROUND(I119*H119,2)</f>
        <v>0</v>
      </c>
      <c r="BL119" s="25" t="s">
        <v>166</v>
      </c>
      <c r="BM119" s="25" t="s">
        <v>610</v>
      </c>
    </row>
    <row r="120" spans="2:63" s="11" customFormat="1" ht="29.85" customHeight="1">
      <c r="B120" s="220"/>
      <c r="C120" s="221"/>
      <c r="D120" s="222" t="s">
        <v>70</v>
      </c>
      <c r="E120" s="234" t="s">
        <v>70</v>
      </c>
      <c r="F120" s="234" t="s">
        <v>1149</v>
      </c>
      <c r="G120" s="221"/>
      <c r="H120" s="221"/>
      <c r="I120" s="224"/>
      <c r="J120" s="235">
        <f>BK120</f>
        <v>0</v>
      </c>
      <c r="K120" s="221"/>
      <c r="L120" s="226"/>
      <c r="M120" s="227"/>
      <c r="N120" s="228"/>
      <c r="O120" s="228"/>
      <c r="P120" s="229">
        <f>P121</f>
        <v>0</v>
      </c>
      <c r="Q120" s="228"/>
      <c r="R120" s="229">
        <f>R121</f>
        <v>0</v>
      </c>
      <c r="S120" s="228"/>
      <c r="T120" s="230">
        <f>T121</f>
        <v>0</v>
      </c>
      <c r="AR120" s="231" t="s">
        <v>78</v>
      </c>
      <c r="AT120" s="232" t="s">
        <v>70</v>
      </c>
      <c r="AU120" s="232" t="s">
        <v>78</v>
      </c>
      <c r="AY120" s="231" t="s">
        <v>158</v>
      </c>
      <c r="BK120" s="233">
        <f>BK121</f>
        <v>0</v>
      </c>
    </row>
    <row r="121" spans="2:65" s="1" customFormat="1" ht="16.5" customHeight="1">
      <c r="B121" s="47"/>
      <c r="C121" s="236" t="s">
        <v>442</v>
      </c>
      <c r="D121" s="236" t="s">
        <v>161</v>
      </c>
      <c r="E121" s="237" t="s">
        <v>1150</v>
      </c>
      <c r="F121" s="238" t="s">
        <v>1151</v>
      </c>
      <c r="G121" s="239" t="s">
        <v>728</v>
      </c>
      <c r="H121" s="240">
        <v>1750</v>
      </c>
      <c r="I121" s="241"/>
      <c r="J121" s="242">
        <f>ROUND(I121*H121,2)</f>
        <v>0</v>
      </c>
      <c r="K121" s="238" t="s">
        <v>21</v>
      </c>
      <c r="L121" s="73"/>
      <c r="M121" s="243" t="s">
        <v>21</v>
      </c>
      <c r="N121" s="244" t="s">
        <v>42</v>
      </c>
      <c r="O121" s="48"/>
      <c r="P121" s="245">
        <f>O121*H121</f>
        <v>0</v>
      </c>
      <c r="Q121" s="245">
        <v>0</v>
      </c>
      <c r="R121" s="245">
        <f>Q121*H121</f>
        <v>0</v>
      </c>
      <c r="S121" s="245">
        <v>0</v>
      </c>
      <c r="T121" s="246">
        <f>S121*H121</f>
        <v>0</v>
      </c>
      <c r="AR121" s="25" t="s">
        <v>166</v>
      </c>
      <c r="AT121" s="25" t="s">
        <v>161</v>
      </c>
      <c r="AU121" s="25" t="s">
        <v>80</v>
      </c>
      <c r="AY121" s="25" t="s">
        <v>158</v>
      </c>
      <c r="BE121" s="247">
        <f>IF(N121="základní",J121,0)</f>
        <v>0</v>
      </c>
      <c r="BF121" s="247">
        <f>IF(N121="snížená",J121,0)</f>
        <v>0</v>
      </c>
      <c r="BG121" s="247">
        <f>IF(N121="zákl. přenesená",J121,0)</f>
        <v>0</v>
      </c>
      <c r="BH121" s="247">
        <f>IF(N121="sníž. přenesená",J121,0)</f>
        <v>0</v>
      </c>
      <c r="BI121" s="247">
        <f>IF(N121="nulová",J121,0)</f>
        <v>0</v>
      </c>
      <c r="BJ121" s="25" t="s">
        <v>78</v>
      </c>
      <c r="BK121" s="247">
        <f>ROUND(I121*H121,2)</f>
        <v>0</v>
      </c>
      <c r="BL121" s="25" t="s">
        <v>166</v>
      </c>
      <c r="BM121" s="25" t="s">
        <v>217</v>
      </c>
    </row>
    <row r="122" spans="2:63" s="11" customFormat="1" ht="29.85" customHeight="1">
      <c r="B122" s="220"/>
      <c r="C122" s="221"/>
      <c r="D122" s="222" t="s">
        <v>70</v>
      </c>
      <c r="E122" s="234" t="s">
        <v>1152</v>
      </c>
      <c r="F122" s="234" t="s">
        <v>1153</v>
      </c>
      <c r="G122" s="221"/>
      <c r="H122" s="221"/>
      <c r="I122" s="224"/>
      <c r="J122" s="235">
        <f>BK122</f>
        <v>0</v>
      </c>
      <c r="K122" s="221"/>
      <c r="L122" s="226"/>
      <c r="M122" s="227"/>
      <c r="N122" s="228"/>
      <c r="O122" s="228"/>
      <c r="P122" s="229">
        <f>P123</f>
        <v>0</v>
      </c>
      <c r="Q122" s="228"/>
      <c r="R122" s="229">
        <f>R123</f>
        <v>0</v>
      </c>
      <c r="S122" s="228"/>
      <c r="T122" s="230">
        <f>T123</f>
        <v>0</v>
      </c>
      <c r="AR122" s="231" t="s">
        <v>78</v>
      </c>
      <c r="AT122" s="232" t="s">
        <v>70</v>
      </c>
      <c r="AU122" s="232" t="s">
        <v>78</v>
      </c>
      <c r="AY122" s="231" t="s">
        <v>158</v>
      </c>
      <c r="BK122" s="233">
        <f>BK123</f>
        <v>0</v>
      </c>
    </row>
    <row r="123" spans="2:65" s="1" customFormat="1" ht="16.5" customHeight="1">
      <c r="B123" s="47"/>
      <c r="C123" s="236" t="s">
        <v>447</v>
      </c>
      <c r="D123" s="236" t="s">
        <v>161</v>
      </c>
      <c r="E123" s="237" t="s">
        <v>1154</v>
      </c>
      <c r="F123" s="238" t="s">
        <v>1155</v>
      </c>
      <c r="G123" s="239" t="s">
        <v>1025</v>
      </c>
      <c r="H123" s="240">
        <v>1</v>
      </c>
      <c r="I123" s="241"/>
      <c r="J123" s="242">
        <f>ROUND(I123*H123,2)</f>
        <v>0</v>
      </c>
      <c r="K123" s="238" t="s">
        <v>21</v>
      </c>
      <c r="L123" s="73"/>
      <c r="M123" s="243" t="s">
        <v>21</v>
      </c>
      <c r="N123" s="308" t="s">
        <v>42</v>
      </c>
      <c r="O123" s="306"/>
      <c r="P123" s="309">
        <f>O123*H123</f>
        <v>0</v>
      </c>
      <c r="Q123" s="309">
        <v>0</v>
      </c>
      <c r="R123" s="309">
        <f>Q123*H123</f>
        <v>0</v>
      </c>
      <c r="S123" s="309">
        <v>0</v>
      </c>
      <c r="T123" s="310">
        <f>S123*H123</f>
        <v>0</v>
      </c>
      <c r="AR123" s="25" t="s">
        <v>166</v>
      </c>
      <c r="AT123" s="25" t="s">
        <v>161</v>
      </c>
      <c r="AU123" s="25" t="s">
        <v>80</v>
      </c>
      <c r="AY123" s="25" t="s">
        <v>158</v>
      </c>
      <c r="BE123" s="247">
        <f>IF(N123="základní",J123,0)</f>
        <v>0</v>
      </c>
      <c r="BF123" s="247">
        <f>IF(N123="snížená",J123,0)</f>
        <v>0</v>
      </c>
      <c r="BG123" s="247">
        <f>IF(N123="zákl. přenesená",J123,0)</f>
        <v>0</v>
      </c>
      <c r="BH123" s="247">
        <f>IF(N123="sníž. přenesená",J123,0)</f>
        <v>0</v>
      </c>
      <c r="BI123" s="247">
        <f>IF(N123="nulová",J123,0)</f>
        <v>0</v>
      </c>
      <c r="BJ123" s="25" t="s">
        <v>78</v>
      </c>
      <c r="BK123" s="247">
        <f>ROUND(I123*H123,2)</f>
        <v>0</v>
      </c>
      <c r="BL123" s="25" t="s">
        <v>166</v>
      </c>
      <c r="BM123" s="25" t="s">
        <v>631</v>
      </c>
    </row>
    <row r="124" spans="2:12" s="1" customFormat="1" ht="6.95" customHeight="1">
      <c r="B124" s="68"/>
      <c r="C124" s="69"/>
      <c r="D124" s="69"/>
      <c r="E124" s="69"/>
      <c r="F124" s="69"/>
      <c r="G124" s="69"/>
      <c r="H124" s="69"/>
      <c r="I124" s="179"/>
      <c r="J124" s="69"/>
      <c r="K124" s="69"/>
      <c r="L124" s="73"/>
    </row>
  </sheetData>
  <sheetProtection password="CC35" sheet="1" objects="1" scenarios="1" formatColumns="0" formatRows="0" autoFilter="0"/>
  <autoFilter ref="C86:K123"/>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3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94</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117</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1156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ROUND(SUM(BE86:BE129),2)</f>
        <v>0</v>
      </c>
      <c r="G32" s="48"/>
      <c r="H32" s="48"/>
      <c r="I32" s="171">
        <v>0.21</v>
      </c>
      <c r="J32" s="170">
        <f>ROUND(ROUND((SUM(BE86:BE129)),2)*I32,2)</f>
        <v>0</v>
      </c>
      <c r="K32" s="52"/>
    </row>
    <row r="33" spans="2:11" s="1" customFormat="1" ht="14.4" customHeight="1">
      <c r="B33" s="47"/>
      <c r="C33" s="48"/>
      <c r="D33" s="48"/>
      <c r="E33" s="56" t="s">
        <v>43</v>
      </c>
      <c r="F33" s="170">
        <f>ROUND(SUM(BF86:BF129),2)</f>
        <v>0</v>
      </c>
      <c r="G33" s="48"/>
      <c r="H33" s="48"/>
      <c r="I33" s="171">
        <v>0.15</v>
      </c>
      <c r="J33" s="170">
        <f>ROUND(ROUND((SUM(BF86:BF129)),2)*I33,2)</f>
        <v>0</v>
      </c>
      <c r="K33" s="52"/>
    </row>
    <row r="34" spans="2:11" s="1" customFormat="1" ht="14.4" customHeight="1" hidden="1">
      <c r="B34" s="47"/>
      <c r="C34" s="48"/>
      <c r="D34" s="48"/>
      <c r="E34" s="56" t="s">
        <v>44</v>
      </c>
      <c r="F34" s="170">
        <f>ROUND(SUM(BG86:BG129),2)</f>
        <v>0</v>
      </c>
      <c r="G34" s="48"/>
      <c r="H34" s="48"/>
      <c r="I34" s="171">
        <v>0.21</v>
      </c>
      <c r="J34" s="170">
        <v>0</v>
      </c>
      <c r="K34" s="52"/>
    </row>
    <row r="35" spans="2:11" s="1" customFormat="1" ht="14.4" customHeight="1" hidden="1">
      <c r="B35" s="47"/>
      <c r="C35" s="48"/>
      <c r="D35" s="48"/>
      <c r="E35" s="56" t="s">
        <v>45</v>
      </c>
      <c r="F35" s="170">
        <f>ROUND(SUM(BH86:BH129),2)</f>
        <v>0</v>
      </c>
      <c r="G35" s="48"/>
      <c r="H35" s="48"/>
      <c r="I35" s="171">
        <v>0.15</v>
      </c>
      <c r="J35" s="170">
        <v>0</v>
      </c>
      <c r="K35" s="52"/>
    </row>
    <row r="36" spans="2:11" s="1" customFormat="1" ht="14.4" customHeight="1" hidden="1">
      <c r="B36" s="47"/>
      <c r="C36" s="48"/>
      <c r="D36" s="48"/>
      <c r="E36" s="56" t="s">
        <v>46</v>
      </c>
      <c r="F36" s="170">
        <f>ROUND(SUM(BI86:BI129),2)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117</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SLP - Slaboproudé rozvody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J86</f>
        <v>0</v>
      </c>
      <c r="K60" s="52"/>
      <c r="AU60" s="25" t="s">
        <v>124</v>
      </c>
    </row>
    <row r="61" spans="2:11" s="8" customFormat="1" ht="24.95" customHeight="1">
      <c r="B61" s="190"/>
      <c r="C61" s="191"/>
      <c r="D61" s="192" t="s">
        <v>1157</v>
      </c>
      <c r="E61" s="193"/>
      <c r="F61" s="193"/>
      <c r="G61" s="193"/>
      <c r="H61" s="193"/>
      <c r="I61" s="194"/>
      <c r="J61" s="195">
        <f>J87</f>
        <v>0</v>
      </c>
      <c r="K61" s="196"/>
    </row>
    <row r="62" spans="2:11" s="8" customFormat="1" ht="24.95" customHeight="1">
      <c r="B62" s="190"/>
      <c r="C62" s="191"/>
      <c r="D62" s="192" t="s">
        <v>1158</v>
      </c>
      <c r="E62" s="193"/>
      <c r="F62" s="193"/>
      <c r="G62" s="193"/>
      <c r="H62" s="193"/>
      <c r="I62" s="194"/>
      <c r="J62" s="195">
        <f>J111</f>
        <v>0</v>
      </c>
      <c r="K62" s="196"/>
    </row>
    <row r="63" spans="2:11" s="8" customFormat="1" ht="24.95" customHeight="1">
      <c r="B63" s="190"/>
      <c r="C63" s="191"/>
      <c r="D63" s="192" t="s">
        <v>1159</v>
      </c>
      <c r="E63" s="193"/>
      <c r="F63" s="193"/>
      <c r="G63" s="193"/>
      <c r="H63" s="193"/>
      <c r="I63" s="194"/>
      <c r="J63" s="195">
        <f>J121</f>
        <v>0</v>
      </c>
      <c r="K63" s="196"/>
    </row>
    <row r="64" spans="2:11" s="8" customFormat="1" ht="24.95" customHeight="1">
      <c r="B64" s="190"/>
      <c r="C64" s="191"/>
      <c r="D64" s="192" t="s">
        <v>1160</v>
      </c>
      <c r="E64" s="193"/>
      <c r="F64" s="193"/>
      <c r="G64" s="193"/>
      <c r="H64" s="193"/>
      <c r="I64" s="194"/>
      <c r="J64" s="195">
        <f>J127</f>
        <v>0</v>
      </c>
      <c r="K64" s="196"/>
    </row>
    <row r="65" spans="2:11" s="1" customFormat="1" ht="21.8" customHeight="1">
      <c r="B65" s="47"/>
      <c r="C65" s="48"/>
      <c r="D65" s="48"/>
      <c r="E65" s="48"/>
      <c r="F65" s="48"/>
      <c r="G65" s="48"/>
      <c r="H65" s="48"/>
      <c r="I65" s="157"/>
      <c r="J65" s="48"/>
      <c r="K65" s="52"/>
    </row>
    <row r="66" spans="2:11" s="1" customFormat="1" ht="6.95" customHeight="1">
      <c r="B66" s="68"/>
      <c r="C66" s="69"/>
      <c r="D66" s="69"/>
      <c r="E66" s="69"/>
      <c r="F66" s="69"/>
      <c r="G66" s="69"/>
      <c r="H66" s="69"/>
      <c r="I66" s="179"/>
      <c r="J66" s="69"/>
      <c r="K66" s="70"/>
    </row>
    <row r="70" spans="2:12" s="1" customFormat="1" ht="6.95" customHeight="1">
      <c r="B70" s="71"/>
      <c r="C70" s="72"/>
      <c r="D70" s="72"/>
      <c r="E70" s="72"/>
      <c r="F70" s="72"/>
      <c r="G70" s="72"/>
      <c r="H70" s="72"/>
      <c r="I70" s="182"/>
      <c r="J70" s="72"/>
      <c r="K70" s="72"/>
      <c r="L70" s="73"/>
    </row>
    <row r="71" spans="2:12" s="1" customFormat="1" ht="36.95" customHeight="1">
      <c r="B71" s="47"/>
      <c r="C71" s="74" t="s">
        <v>142</v>
      </c>
      <c r="D71" s="75"/>
      <c r="E71" s="75"/>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4.4" customHeight="1">
      <c r="B73" s="47"/>
      <c r="C73" s="77" t="s">
        <v>18</v>
      </c>
      <c r="D73" s="75"/>
      <c r="E73" s="75"/>
      <c r="F73" s="75"/>
      <c r="G73" s="75"/>
      <c r="H73" s="75"/>
      <c r="I73" s="204"/>
      <c r="J73" s="75"/>
      <c r="K73" s="75"/>
      <c r="L73" s="73"/>
    </row>
    <row r="74" spans="2:12" s="1" customFormat="1" ht="16.5" customHeight="1">
      <c r="B74" s="47"/>
      <c r="C74" s="75"/>
      <c r="D74" s="75"/>
      <c r="E74" s="205" t="str">
        <f>E7</f>
        <v xml:space="preserve">Teoretické Ústavy  LF v Olomouci úpravy sekcí</v>
      </c>
      <c r="F74" s="77"/>
      <c r="G74" s="77"/>
      <c r="H74" s="77"/>
      <c r="I74" s="204"/>
      <c r="J74" s="75"/>
      <c r="K74" s="75"/>
      <c r="L74" s="73"/>
    </row>
    <row r="75" spans="2:12" ht="13.5">
      <c r="B75" s="29"/>
      <c r="C75" s="77" t="s">
        <v>116</v>
      </c>
      <c r="D75" s="206"/>
      <c r="E75" s="206"/>
      <c r="F75" s="206"/>
      <c r="G75" s="206"/>
      <c r="H75" s="206"/>
      <c r="I75" s="149"/>
      <c r="J75" s="206"/>
      <c r="K75" s="206"/>
      <c r="L75" s="207"/>
    </row>
    <row r="76" spans="2:12" s="1" customFormat="1" ht="16.5" customHeight="1">
      <c r="B76" s="47"/>
      <c r="C76" s="75"/>
      <c r="D76" s="75"/>
      <c r="E76" s="205" t="s">
        <v>117</v>
      </c>
      <c r="F76" s="75"/>
      <c r="G76" s="75"/>
      <c r="H76" s="75"/>
      <c r="I76" s="204"/>
      <c r="J76" s="75"/>
      <c r="K76" s="75"/>
      <c r="L76" s="73"/>
    </row>
    <row r="77" spans="2:12" s="1" customFormat="1" ht="14.4" customHeight="1">
      <c r="B77" s="47"/>
      <c r="C77" s="77" t="s">
        <v>118</v>
      </c>
      <c r="D77" s="75"/>
      <c r="E77" s="75"/>
      <c r="F77" s="75"/>
      <c r="G77" s="75"/>
      <c r="H77" s="75"/>
      <c r="I77" s="204"/>
      <c r="J77" s="75"/>
      <c r="K77" s="75"/>
      <c r="L77" s="73"/>
    </row>
    <row r="78" spans="2:12" s="1" customFormat="1" ht="17.25" customHeight="1">
      <c r="B78" s="47"/>
      <c r="C78" s="75"/>
      <c r="D78" s="75"/>
      <c r="E78" s="83" t="str">
        <f>E11</f>
        <v>SLP - Slaboproudé rozvody</v>
      </c>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8" customHeight="1">
      <c r="B80" s="47"/>
      <c r="C80" s="77" t="s">
        <v>23</v>
      </c>
      <c r="D80" s="75"/>
      <c r="E80" s="75"/>
      <c r="F80" s="208" t="str">
        <f>F14</f>
        <v>Olomouc</v>
      </c>
      <c r="G80" s="75"/>
      <c r="H80" s="75"/>
      <c r="I80" s="209" t="s">
        <v>25</v>
      </c>
      <c r="J80" s="86" t="str">
        <f>IF(J14="","",J14)</f>
        <v>11. 6. 2018</v>
      </c>
      <c r="K80" s="75"/>
      <c r="L80" s="73"/>
    </row>
    <row r="81" spans="2:12" s="1" customFormat="1" ht="6.95" customHeight="1">
      <c r="B81" s="47"/>
      <c r="C81" s="75"/>
      <c r="D81" s="75"/>
      <c r="E81" s="75"/>
      <c r="F81" s="75"/>
      <c r="G81" s="75"/>
      <c r="H81" s="75"/>
      <c r="I81" s="204"/>
      <c r="J81" s="75"/>
      <c r="K81" s="75"/>
      <c r="L81" s="73"/>
    </row>
    <row r="82" spans="2:12" s="1" customFormat="1" ht="13.5">
      <c r="B82" s="47"/>
      <c r="C82" s="77" t="s">
        <v>27</v>
      </c>
      <c r="D82" s="75"/>
      <c r="E82" s="75"/>
      <c r="F82" s="208" t="str">
        <f>E17</f>
        <v>Univerzita Palackého v Olomouci</v>
      </c>
      <c r="G82" s="75"/>
      <c r="H82" s="75"/>
      <c r="I82" s="209" t="s">
        <v>33</v>
      </c>
      <c r="J82" s="208" t="str">
        <f>E23</f>
        <v>Stavoprojekt Olomouc a.s.</v>
      </c>
      <c r="K82" s="75"/>
      <c r="L82" s="73"/>
    </row>
    <row r="83" spans="2:12" s="1" customFormat="1" ht="14.4" customHeight="1">
      <c r="B83" s="47"/>
      <c r="C83" s="77" t="s">
        <v>31</v>
      </c>
      <c r="D83" s="75"/>
      <c r="E83" s="75"/>
      <c r="F83" s="208" t="str">
        <f>IF(E20="","",E20)</f>
        <v/>
      </c>
      <c r="G83" s="75"/>
      <c r="H83" s="75"/>
      <c r="I83" s="204"/>
      <c r="J83" s="75"/>
      <c r="K83" s="75"/>
      <c r="L83" s="73"/>
    </row>
    <row r="84" spans="2:12" s="1" customFormat="1" ht="10.3" customHeight="1">
      <c r="B84" s="47"/>
      <c r="C84" s="75"/>
      <c r="D84" s="75"/>
      <c r="E84" s="75"/>
      <c r="F84" s="75"/>
      <c r="G84" s="75"/>
      <c r="H84" s="75"/>
      <c r="I84" s="204"/>
      <c r="J84" s="75"/>
      <c r="K84" s="75"/>
      <c r="L84" s="73"/>
    </row>
    <row r="85" spans="2:20" s="10" customFormat="1" ht="29.25" customHeight="1">
      <c r="B85" s="210"/>
      <c r="C85" s="211" t="s">
        <v>143</v>
      </c>
      <c r="D85" s="212" t="s">
        <v>56</v>
      </c>
      <c r="E85" s="212" t="s">
        <v>52</v>
      </c>
      <c r="F85" s="212" t="s">
        <v>144</v>
      </c>
      <c r="G85" s="212" t="s">
        <v>145</v>
      </c>
      <c r="H85" s="212" t="s">
        <v>146</v>
      </c>
      <c r="I85" s="213" t="s">
        <v>147</v>
      </c>
      <c r="J85" s="212" t="s">
        <v>122</v>
      </c>
      <c r="K85" s="214" t="s">
        <v>148</v>
      </c>
      <c r="L85" s="215"/>
      <c r="M85" s="103" t="s">
        <v>149</v>
      </c>
      <c r="N85" s="104" t="s">
        <v>41</v>
      </c>
      <c r="O85" s="104" t="s">
        <v>150</v>
      </c>
      <c r="P85" s="104" t="s">
        <v>151</v>
      </c>
      <c r="Q85" s="104" t="s">
        <v>152</v>
      </c>
      <c r="R85" s="104" t="s">
        <v>153</v>
      </c>
      <c r="S85" s="104" t="s">
        <v>154</v>
      </c>
      <c r="T85" s="105" t="s">
        <v>155</v>
      </c>
    </row>
    <row r="86" spans="2:63" s="1" customFormat="1" ht="29.25" customHeight="1">
      <c r="B86" s="47"/>
      <c r="C86" s="109" t="s">
        <v>123</v>
      </c>
      <c r="D86" s="75"/>
      <c r="E86" s="75"/>
      <c r="F86" s="75"/>
      <c r="G86" s="75"/>
      <c r="H86" s="75"/>
      <c r="I86" s="204"/>
      <c r="J86" s="216">
        <f>BK86</f>
        <v>0</v>
      </c>
      <c r="K86" s="75"/>
      <c r="L86" s="73"/>
      <c r="M86" s="106"/>
      <c r="N86" s="107"/>
      <c r="O86" s="107"/>
      <c r="P86" s="217">
        <f>P87+P111+P121+P127</f>
        <v>0</v>
      </c>
      <c r="Q86" s="107"/>
      <c r="R86" s="217">
        <f>R87+R111+R121+R127</f>
        <v>0</v>
      </c>
      <c r="S86" s="107"/>
      <c r="T86" s="218">
        <f>T87+T111+T121+T127</f>
        <v>0</v>
      </c>
      <c r="AT86" s="25" t="s">
        <v>70</v>
      </c>
      <c r="AU86" s="25" t="s">
        <v>124</v>
      </c>
      <c r="BK86" s="219">
        <f>BK87+BK111+BK121+BK127</f>
        <v>0</v>
      </c>
    </row>
    <row r="87" spans="2:63" s="11" customFormat="1" ht="37.4" customHeight="1">
      <c r="B87" s="220"/>
      <c r="C87" s="221"/>
      <c r="D87" s="222" t="s">
        <v>70</v>
      </c>
      <c r="E87" s="223" t="s">
        <v>1161</v>
      </c>
      <c r="F87" s="223" t="s">
        <v>1162</v>
      </c>
      <c r="G87" s="221"/>
      <c r="H87" s="221"/>
      <c r="I87" s="224"/>
      <c r="J87" s="225">
        <f>BK87</f>
        <v>0</v>
      </c>
      <c r="K87" s="221"/>
      <c r="L87" s="226"/>
      <c r="M87" s="227"/>
      <c r="N87" s="228"/>
      <c r="O87" s="228"/>
      <c r="P87" s="229">
        <f>SUM(P88:P110)</f>
        <v>0</v>
      </c>
      <c r="Q87" s="228"/>
      <c r="R87" s="229">
        <f>SUM(R88:R110)</f>
        <v>0</v>
      </c>
      <c r="S87" s="228"/>
      <c r="T87" s="230">
        <f>SUM(T88:T110)</f>
        <v>0</v>
      </c>
      <c r="AR87" s="231" t="s">
        <v>78</v>
      </c>
      <c r="AT87" s="232" t="s">
        <v>70</v>
      </c>
      <c r="AU87" s="232" t="s">
        <v>71</v>
      </c>
      <c r="AY87" s="231" t="s">
        <v>158</v>
      </c>
      <c r="BK87" s="233">
        <f>SUM(BK88:BK110)</f>
        <v>0</v>
      </c>
    </row>
    <row r="88" spans="2:65" s="1" customFormat="1" ht="16.5" customHeight="1">
      <c r="B88" s="47"/>
      <c r="C88" s="236" t="s">
        <v>78</v>
      </c>
      <c r="D88" s="236" t="s">
        <v>161</v>
      </c>
      <c r="E88" s="237" t="s">
        <v>1163</v>
      </c>
      <c r="F88" s="238" t="s">
        <v>1164</v>
      </c>
      <c r="G88" s="239" t="s">
        <v>1025</v>
      </c>
      <c r="H88" s="240">
        <v>1</v>
      </c>
      <c r="I88" s="241"/>
      <c r="J88" s="242">
        <f>ROUND(I88*H88,2)</f>
        <v>0</v>
      </c>
      <c r="K88" s="238" t="s">
        <v>21</v>
      </c>
      <c r="L88" s="73"/>
      <c r="M88" s="243" t="s">
        <v>21</v>
      </c>
      <c r="N88" s="244" t="s">
        <v>42</v>
      </c>
      <c r="O88" s="48"/>
      <c r="P88" s="245">
        <f>O88*H88</f>
        <v>0</v>
      </c>
      <c r="Q88" s="245">
        <v>0</v>
      </c>
      <c r="R88" s="245">
        <f>Q88*H88</f>
        <v>0</v>
      </c>
      <c r="S88" s="245">
        <v>0</v>
      </c>
      <c r="T88" s="246">
        <f>S88*H88</f>
        <v>0</v>
      </c>
      <c r="AR88" s="25" t="s">
        <v>166</v>
      </c>
      <c r="AT88" s="25" t="s">
        <v>161</v>
      </c>
      <c r="AU88" s="25" t="s">
        <v>78</v>
      </c>
      <c r="AY88" s="25" t="s">
        <v>158</v>
      </c>
      <c r="BE88" s="247">
        <f>IF(N88="základní",J88,0)</f>
        <v>0</v>
      </c>
      <c r="BF88" s="247">
        <f>IF(N88="snížená",J88,0)</f>
        <v>0</v>
      </c>
      <c r="BG88" s="247">
        <f>IF(N88="zákl. přenesená",J88,0)</f>
        <v>0</v>
      </c>
      <c r="BH88" s="247">
        <f>IF(N88="sníž. přenesená",J88,0)</f>
        <v>0</v>
      </c>
      <c r="BI88" s="247">
        <f>IF(N88="nulová",J88,0)</f>
        <v>0</v>
      </c>
      <c r="BJ88" s="25" t="s">
        <v>78</v>
      </c>
      <c r="BK88" s="247">
        <f>ROUND(I88*H88,2)</f>
        <v>0</v>
      </c>
      <c r="BL88" s="25" t="s">
        <v>166</v>
      </c>
      <c r="BM88" s="25" t="s">
        <v>80</v>
      </c>
    </row>
    <row r="89" spans="2:65" s="1" customFormat="1" ht="16.5" customHeight="1">
      <c r="B89" s="47"/>
      <c r="C89" s="236" t="s">
        <v>80</v>
      </c>
      <c r="D89" s="236" t="s">
        <v>161</v>
      </c>
      <c r="E89" s="237" t="s">
        <v>1165</v>
      </c>
      <c r="F89" s="238" t="s">
        <v>1166</v>
      </c>
      <c r="G89" s="239" t="s">
        <v>1025</v>
      </c>
      <c r="H89" s="240">
        <v>1</v>
      </c>
      <c r="I89" s="241"/>
      <c r="J89" s="242">
        <f>ROUND(I89*H89,2)</f>
        <v>0</v>
      </c>
      <c r="K89" s="238" t="s">
        <v>21</v>
      </c>
      <c r="L89" s="73"/>
      <c r="M89" s="243" t="s">
        <v>21</v>
      </c>
      <c r="N89" s="244" t="s">
        <v>42</v>
      </c>
      <c r="O89" s="48"/>
      <c r="P89" s="245">
        <f>O89*H89</f>
        <v>0</v>
      </c>
      <c r="Q89" s="245">
        <v>0</v>
      </c>
      <c r="R89" s="245">
        <f>Q89*H89</f>
        <v>0</v>
      </c>
      <c r="S89" s="245">
        <v>0</v>
      </c>
      <c r="T89" s="246">
        <f>S89*H89</f>
        <v>0</v>
      </c>
      <c r="AR89" s="25" t="s">
        <v>166</v>
      </c>
      <c r="AT89" s="25" t="s">
        <v>161</v>
      </c>
      <c r="AU89" s="25" t="s">
        <v>78</v>
      </c>
      <c r="AY89" s="25" t="s">
        <v>158</v>
      </c>
      <c r="BE89" s="247">
        <f>IF(N89="základní",J89,0)</f>
        <v>0</v>
      </c>
      <c r="BF89" s="247">
        <f>IF(N89="snížená",J89,0)</f>
        <v>0</v>
      </c>
      <c r="BG89" s="247">
        <f>IF(N89="zákl. přenesená",J89,0)</f>
        <v>0</v>
      </c>
      <c r="BH89" s="247">
        <f>IF(N89="sníž. přenesená",J89,0)</f>
        <v>0</v>
      </c>
      <c r="BI89" s="247">
        <f>IF(N89="nulová",J89,0)</f>
        <v>0</v>
      </c>
      <c r="BJ89" s="25" t="s">
        <v>78</v>
      </c>
      <c r="BK89" s="247">
        <f>ROUND(I89*H89,2)</f>
        <v>0</v>
      </c>
      <c r="BL89" s="25" t="s">
        <v>166</v>
      </c>
      <c r="BM89" s="25" t="s">
        <v>166</v>
      </c>
    </row>
    <row r="90" spans="2:65" s="1" customFormat="1" ht="16.5" customHeight="1">
      <c r="B90" s="47"/>
      <c r="C90" s="236" t="s">
        <v>159</v>
      </c>
      <c r="D90" s="236" t="s">
        <v>161</v>
      </c>
      <c r="E90" s="237" t="s">
        <v>1167</v>
      </c>
      <c r="F90" s="238" t="s">
        <v>1168</v>
      </c>
      <c r="G90" s="239" t="s">
        <v>1025</v>
      </c>
      <c r="H90" s="240">
        <v>69</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78</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197</v>
      </c>
    </row>
    <row r="91" spans="2:65" s="1" customFormat="1" ht="16.5" customHeight="1">
      <c r="B91" s="47"/>
      <c r="C91" s="236" t="s">
        <v>166</v>
      </c>
      <c r="D91" s="236" t="s">
        <v>161</v>
      </c>
      <c r="E91" s="237" t="s">
        <v>1169</v>
      </c>
      <c r="F91" s="238" t="s">
        <v>1170</v>
      </c>
      <c r="G91" s="239" t="s">
        <v>1025</v>
      </c>
      <c r="H91" s="240">
        <v>1</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78</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211</v>
      </c>
    </row>
    <row r="92" spans="2:65" s="1" customFormat="1" ht="16.5" customHeight="1">
      <c r="B92" s="47"/>
      <c r="C92" s="236" t="s">
        <v>190</v>
      </c>
      <c r="D92" s="236" t="s">
        <v>161</v>
      </c>
      <c r="E92" s="237" t="s">
        <v>1171</v>
      </c>
      <c r="F92" s="238" t="s">
        <v>1172</v>
      </c>
      <c r="G92" s="239" t="s">
        <v>1025</v>
      </c>
      <c r="H92" s="240">
        <v>8</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78</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254</v>
      </c>
    </row>
    <row r="93" spans="2:65" s="1" customFormat="1" ht="16.5" customHeight="1">
      <c r="B93" s="47"/>
      <c r="C93" s="236" t="s">
        <v>197</v>
      </c>
      <c r="D93" s="236" t="s">
        <v>161</v>
      </c>
      <c r="E93" s="237" t="s">
        <v>1173</v>
      </c>
      <c r="F93" s="238" t="s">
        <v>1174</v>
      </c>
      <c r="G93" s="239" t="s">
        <v>1025</v>
      </c>
      <c r="H93" s="240">
        <v>2</v>
      </c>
      <c r="I93" s="241"/>
      <c r="J93" s="242">
        <f>ROUND(I93*H93,2)</f>
        <v>0</v>
      </c>
      <c r="K93" s="238" t="s">
        <v>21</v>
      </c>
      <c r="L93" s="73"/>
      <c r="M93" s="243" t="s">
        <v>21</v>
      </c>
      <c r="N93" s="244" t="s">
        <v>42</v>
      </c>
      <c r="O93" s="48"/>
      <c r="P93" s="245">
        <f>O93*H93</f>
        <v>0</v>
      </c>
      <c r="Q93" s="245">
        <v>0</v>
      </c>
      <c r="R93" s="245">
        <f>Q93*H93</f>
        <v>0</v>
      </c>
      <c r="S93" s="245">
        <v>0</v>
      </c>
      <c r="T93" s="246">
        <f>S93*H93</f>
        <v>0</v>
      </c>
      <c r="AR93" s="25" t="s">
        <v>166</v>
      </c>
      <c r="AT93" s="25" t="s">
        <v>161</v>
      </c>
      <c r="AU93" s="25" t="s">
        <v>78</v>
      </c>
      <c r="AY93" s="25" t="s">
        <v>158</v>
      </c>
      <c r="BE93" s="247">
        <f>IF(N93="základní",J93,0)</f>
        <v>0</v>
      </c>
      <c r="BF93" s="247">
        <f>IF(N93="snížená",J93,0)</f>
        <v>0</v>
      </c>
      <c r="BG93" s="247">
        <f>IF(N93="zákl. přenesená",J93,0)</f>
        <v>0</v>
      </c>
      <c r="BH93" s="247">
        <f>IF(N93="sníž. přenesená",J93,0)</f>
        <v>0</v>
      </c>
      <c r="BI93" s="247">
        <f>IF(N93="nulová",J93,0)</f>
        <v>0</v>
      </c>
      <c r="BJ93" s="25" t="s">
        <v>78</v>
      </c>
      <c r="BK93" s="247">
        <f>ROUND(I93*H93,2)</f>
        <v>0</v>
      </c>
      <c r="BL93" s="25" t="s">
        <v>166</v>
      </c>
      <c r="BM93" s="25" t="s">
        <v>303</v>
      </c>
    </row>
    <row r="94" spans="2:65" s="1" customFormat="1" ht="16.5" customHeight="1">
      <c r="B94" s="47"/>
      <c r="C94" s="236" t="s">
        <v>206</v>
      </c>
      <c r="D94" s="236" t="s">
        <v>161</v>
      </c>
      <c r="E94" s="237" t="s">
        <v>1175</v>
      </c>
      <c r="F94" s="238" t="s">
        <v>1176</v>
      </c>
      <c r="G94" s="239" t="s">
        <v>1025</v>
      </c>
      <c r="H94" s="240">
        <v>2</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78</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315</v>
      </c>
    </row>
    <row r="95" spans="2:65" s="1" customFormat="1" ht="16.5" customHeight="1">
      <c r="B95" s="47"/>
      <c r="C95" s="236" t="s">
        <v>211</v>
      </c>
      <c r="D95" s="236" t="s">
        <v>161</v>
      </c>
      <c r="E95" s="237" t="s">
        <v>1177</v>
      </c>
      <c r="F95" s="238" t="s">
        <v>1178</v>
      </c>
      <c r="G95" s="239" t="s">
        <v>1025</v>
      </c>
      <c r="H95" s="240">
        <v>4</v>
      </c>
      <c r="I95" s="241"/>
      <c r="J95" s="242">
        <f>ROUND(I95*H95,2)</f>
        <v>0</v>
      </c>
      <c r="K95" s="238" t="s">
        <v>21</v>
      </c>
      <c r="L95" s="73"/>
      <c r="M95" s="243" t="s">
        <v>21</v>
      </c>
      <c r="N95" s="244" t="s">
        <v>42</v>
      </c>
      <c r="O95" s="48"/>
      <c r="P95" s="245">
        <f>O95*H95</f>
        <v>0</v>
      </c>
      <c r="Q95" s="245">
        <v>0</v>
      </c>
      <c r="R95" s="245">
        <f>Q95*H95</f>
        <v>0</v>
      </c>
      <c r="S95" s="245">
        <v>0</v>
      </c>
      <c r="T95" s="246">
        <f>S95*H95</f>
        <v>0</v>
      </c>
      <c r="AR95" s="25" t="s">
        <v>166</v>
      </c>
      <c r="AT95" s="25" t="s">
        <v>161</v>
      </c>
      <c r="AU95" s="25" t="s">
        <v>78</v>
      </c>
      <c r="AY95" s="25" t="s">
        <v>158</v>
      </c>
      <c r="BE95" s="247">
        <f>IF(N95="základní",J95,0)</f>
        <v>0</v>
      </c>
      <c r="BF95" s="247">
        <f>IF(N95="snížená",J95,0)</f>
        <v>0</v>
      </c>
      <c r="BG95" s="247">
        <f>IF(N95="zákl. přenesená",J95,0)</f>
        <v>0</v>
      </c>
      <c r="BH95" s="247">
        <f>IF(N95="sníž. přenesená",J95,0)</f>
        <v>0</v>
      </c>
      <c r="BI95" s="247">
        <f>IF(N95="nulová",J95,0)</f>
        <v>0</v>
      </c>
      <c r="BJ95" s="25" t="s">
        <v>78</v>
      </c>
      <c r="BK95" s="247">
        <f>ROUND(I95*H95,2)</f>
        <v>0</v>
      </c>
      <c r="BL95" s="25" t="s">
        <v>166</v>
      </c>
      <c r="BM95" s="25" t="s">
        <v>341</v>
      </c>
    </row>
    <row r="96" spans="2:65" s="1" customFormat="1" ht="16.5" customHeight="1">
      <c r="B96" s="47"/>
      <c r="C96" s="236" t="s">
        <v>218</v>
      </c>
      <c r="D96" s="236" t="s">
        <v>161</v>
      </c>
      <c r="E96" s="237" t="s">
        <v>1179</v>
      </c>
      <c r="F96" s="238" t="s">
        <v>1180</v>
      </c>
      <c r="G96" s="239" t="s">
        <v>1025</v>
      </c>
      <c r="H96" s="240">
        <v>2</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78</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354</v>
      </c>
    </row>
    <row r="97" spans="2:65" s="1" customFormat="1" ht="16.5" customHeight="1">
      <c r="B97" s="47"/>
      <c r="C97" s="236" t="s">
        <v>254</v>
      </c>
      <c r="D97" s="236" t="s">
        <v>161</v>
      </c>
      <c r="E97" s="237" t="s">
        <v>1181</v>
      </c>
      <c r="F97" s="238" t="s">
        <v>1182</v>
      </c>
      <c r="G97" s="239" t="s">
        <v>1025</v>
      </c>
      <c r="H97" s="240">
        <v>2</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78</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366</v>
      </c>
    </row>
    <row r="98" spans="2:65" s="1" customFormat="1" ht="16.5" customHeight="1">
      <c r="B98" s="47"/>
      <c r="C98" s="236" t="s">
        <v>258</v>
      </c>
      <c r="D98" s="236" t="s">
        <v>161</v>
      </c>
      <c r="E98" s="237" t="s">
        <v>1183</v>
      </c>
      <c r="F98" s="238" t="s">
        <v>1184</v>
      </c>
      <c r="G98" s="239" t="s">
        <v>1025</v>
      </c>
      <c r="H98" s="240">
        <v>1</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78</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377</v>
      </c>
    </row>
    <row r="99" spans="2:65" s="1" customFormat="1" ht="16.5" customHeight="1">
      <c r="B99" s="47"/>
      <c r="C99" s="236" t="s">
        <v>303</v>
      </c>
      <c r="D99" s="236" t="s">
        <v>161</v>
      </c>
      <c r="E99" s="237" t="s">
        <v>1185</v>
      </c>
      <c r="F99" s="238" t="s">
        <v>1186</v>
      </c>
      <c r="G99" s="239" t="s">
        <v>1025</v>
      </c>
      <c r="H99" s="240">
        <v>2</v>
      </c>
      <c r="I99" s="241"/>
      <c r="J99" s="242">
        <f>ROUND(I99*H99,2)</f>
        <v>0</v>
      </c>
      <c r="K99" s="238" t="s">
        <v>21</v>
      </c>
      <c r="L99" s="73"/>
      <c r="M99" s="243" t="s">
        <v>21</v>
      </c>
      <c r="N99" s="244" t="s">
        <v>42</v>
      </c>
      <c r="O99" s="48"/>
      <c r="P99" s="245">
        <f>O99*H99</f>
        <v>0</v>
      </c>
      <c r="Q99" s="245">
        <v>0</v>
      </c>
      <c r="R99" s="245">
        <f>Q99*H99</f>
        <v>0</v>
      </c>
      <c r="S99" s="245">
        <v>0</v>
      </c>
      <c r="T99" s="246">
        <f>S99*H99</f>
        <v>0</v>
      </c>
      <c r="AR99" s="25" t="s">
        <v>166</v>
      </c>
      <c r="AT99" s="25" t="s">
        <v>161</v>
      </c>
      <c r="AU99" s="25" t="s">
        <v>78</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389</v>
      </c>
    </row>
    <row r="100" spans="2:65" s="1" customFormat="1" ht="16.5" customHeight="1">
      <c r="B100" s="47"/>
      <c r="C100" s="236" t="s">
        <v>308</v>
      </c>
      <c r="D100" s="236" t="s">
        <v>161</v>
      </c>
      <c r="E100" s="237" t="s">
        <v>1187</v>
      </c>
      <c r="F100" s="238" t="s">
        <v>1188</v>
      </c>
      <c r="G100" s="239" t="s">
        <v>1025</v>
      </c>
      <c r="H100" s="240">
        <v>67</v>
      </c>
      <c r="I100" s="241"/>
      <c r="J100" s="242">
        <f>ROUND(I100*H100,2)</f>
        <v>0</v>
      </c>
      <c r="K100" s="238" t="s">
        <v>21</v>
      </c>
      <c r="L100" s="73"/>
      <c r="M100" s="243" t="s">
        <v>21</v>
      </c>
      <c r="N100" s="244" t="s">
        <v>42</v>
      </c>
      <c r="O100" s="48"/>
      <c r="P100" s="245">
        <f>O100*H100</f>
        <v>0</v>
      </c>
      <c r="Q100" s="245">
        <v>0</v>
      </c>
      <c r="R100" s="245">
        <f>Q100*H100</f>
        <v>0</v>
      </c>
      <c r="S100" s="245">
        <v>0</v>
      </c>
      <c r="T100" s="246">
        <f>S100*H100</f>
        <v>0</v>
      </c>
      <c r="AR100" s="25" t="s">
        <v>166</v>
      </c>
      <c r="AT100" s="25" t="s">
        <v>161</v>
      </c>
      <c r="AU100" s="25" t="s">
        <v>78</v>
      </c>
      <c r="AY100" s="25" t="s">
        <v>158</v>
      </c>
      <c r="BE100" s="247">
        <f>IF(N100="základní",J100,0)</f>
        <v>0</v>
      </c>
      <c r="BF100" s="247">
        <f>IF(N100="snížená",J100,0)</f>
        <v>0</v>
      </c>
      <c r="BG100" s="247">
        <f>IF(N100="zákl. přenesená",J100,0)</f>
        <v>0</v>
      </c>
      <c r="BH100" s="247">
        <f>IF(N100="sníž. přenesená",J100,0)</f>
        <v>0</v>
      </c>
      <c r="BI100" s="247">
        <f>IF(N100="nulová",J100,0)</f>
        <v>0</v>
      </c>
      <c r="BJ100" s="25" t="s">
        <v>78</v>
      </c>
      <c r="BK100" s="247">
        <f>ROUND(I100*H100,2)</f>
        <v>0</v>
      </c>
      <c r="BL100" s="25" t="s">
        <v>166</v>
      </c>
      <c r="BM100" s="25" t="s">
        <v>404</v>
      </c>
    </row>
    <row r="101" spans="2:65" s="1" customFormat="1" ht="16.5" customHeight="1">
      <c r="B101" s="47"/>
      <c r="C101" s="236" t="s">
        <v>315</v>
      </c>
      <c r="D101" s="236" t="s">
        <v>161</v>
      </c>
      <c r="E101" s="237" t="s">
        <v>1189</v>
      </c>
      <c r="F101" s="238" t="s">
        <v>1190</v>
      </c>
      <c r="G101" s="239" t="s">
        <v>1025</v>
      </c>
      <c r="H101" s="240">
        <v>35</v>
      </c>
      <c r="I101" s="241"/>
      <c r="J101" s="242">
        <f>ROUND(I101*H101,2)</f>
        <v>0</v>
      </c>
      <c r="K101" s="238" t="s">
        <v>21</v>
      </c>
      <c r="L101" s="73"/>
      <c r="M101" s="243" t="s">
        <v>21</v>
      </c>
      <c r="N101" s="244" t="s">
        <v>42</v>
      </c>
      <c r="O101" s="48"/>
      <c r="P101" s="245">
        <f>O101*H101</f>
        <v>0</v>
      </c>
      <c r="Q101" s="245">
        <v>0</v>
      </c>
      <c r="R101" s="245">
        <f>Q101*H101</f>
        <v>0</v>
      </c>
      <c r="S101" s="245">
        <v>0</v>
      </c>
      <c r="T101" s="246">
        <f>S101*H101</f>
        <v>0</v>
      </c>
      <c r="AR101" s="25" t="s">
        <v>166</v>
      </c>
      <c r="AT101" s="25" t="s">
        <v>161</v>
      </c>
      <c r="AU101" s="25" t="s">
        <v>78</v>
      </c>
      <c r="AY101" s="25" t="s">
        <v>158</v>
      </c>
      <c r="BE101" s="247">
        <f>IF(N101="základní",J101,0)</f>
        <v>0</v>
      </c>
      <c r="BF101" s="247">
        <f>IF(N101="snížená",J101,0)</f>
        <v>0</v>
      </c>
      <c r="BG101" s="247">
        <f>IF(N101="zákl. přenesená",J101,0)</f>
        <v>0</v>
      </c>
      <c r="BH101" s="247">
        <f>IF(N101="sníž. přenesená",J101,0)</f>
        <v>0</v>
      </c>
      <c r="BI101" s="247">
        <f>IF(N101="nulová",J101,0)</f>
        <v>0</v>
      </c>
      <c r="BJ101" s="25" t="s">
        <v>78</v>
      </c>
      <c r="BK101" s="247">
        <f>ROUND(I101*H101,2)</f>
        <v>0</v>
      </c>
      <c r="BL101" s="25" t="s">
        <v>166</v>
      </c>
      <c r="BM101" s="25" t="s">
        <v>423</v>
      </c>
    </row>
    <row r="102" spans="2:65" s="1" customFormat="1" ht="16.5" customHeight="1">
      <c r="B102" s="47"/>
      <c r="C102" s="236" t="s">
        <v>10</v>
      </c>
      <c r="D102" s="236" t="s">
        <v>161</v>
      </c>
      <c r="E102" s="237" t="s">
        <v>1191</v>
      </c>
      <c r="F102" s="238" t="s">
        <v>1192</v>
      </c>
      <c r="G102" s="239" t="s">
        <v>1025</v>
      </c>
      <c r="H102" s="240">
        <v>67</v>
      </c>
      <c r="I102" s="241"/>
      <c r="J102" s="242">
        <f>ROUND(I102*H102,2)</f>
        <v>0</v>
      </c>
      <c r="K102" s="238" t="s">
        <v>21</v>
      </c>
      <c r="L102" s="73"/>
      <c r="M102" s="243" t="s">
        <v>21</v>
      </c>
      <c r="N102" s="244" t="s">
        <v>42</v>
      </c>
      <c r="O102" s="48"/>
      <c r="P102" s="245">
        <f>O102*H102</f>
        <v>0</v>
      </c>
      <c r="Q102" s="245">
        <v>0</v>
      </c>
      <c r="R102" s="245">
        <f>Q102*H102</f>
        <v>0</v>
      </c>
      <c r="S102" s="245">
        <v>0</v>
      </c>
      <c r="T102" s="246">
        <f>S102*H102</f>
        <v>0</v>
      </c>
      <c r="AR102" s="25" t="s">
        <v>166</v>
      </c>
      <c r="AT102" s="25" t="s">
        <v>161</v>
      </c>
      <c r="AU102" s="25" t="s">
        <v>78</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442</v>
      </c>
    </row>
    <row r="103" spans="2:65" s="1" customFormat="1" ht="16.5" customHeight="1">
      <c r="B103" s="47"/>
      <c r="C103" s="236" t="s">
        <v>341</v>
      </c>
      <c r="D103" s="236" t="s">
        <v>161</v>
      </c>
      <c r="E103" s="237" t="s">
        <v>1193</v>
      </c>
      <c r="F103" s="238" t="s">
        <v>1194</v>
      </c>
      <c r="G103" s="239" t="s">
        <v>193</v>
      </c>
      <c r="H103" s="240">
        <v>5200</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78</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452</v>
      </c>
    </row>
    <row r="104" spans="2:65" s="1" customFormat="1" ht="16.5" customHeight="1">
      <c r="B104" s="47"/>
      <c r="C104" s="236" t="s">
        <v>348</v>
      </c>
      <c r="D104" s="236" t="s">
        <v>161</v>
      </c>
      <c r="E104" s="237" t="s">
        <v>1195</v>
      </c>
      <c r="F104" s="238" t="s">
        <v>1196</v>
      </c>
      <c r="G104" s="239" t="s">
        <v>193</v>
      </c>
      <c r="H104" s="240">
        <v>4</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78</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463</v>
      </c>
    </row>
    <row r="105" spans="2:65" s="1" customFormat="1" ht="16.5" customHeight="1">
      <c r="B105" s="47"/>
      <c r="C105" s="236" t="s">
        <v>354</v>
      </c>
      <c r="D105" s="236" t="s">
        <v>161</v>
      </c>
      <c r="E105" s="237" t="s">
        <v>1197</v>
      </c>
      <c r="F105" s="238" t="s">
        <v>1198</v>
      </c>
      <c r="G105" s="239" t="s">
        <v>1025</v>
      </c>
      <c r="H105" s="240">
        <v>2</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78</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483</v>
      </c>
    </row>
    <row r="106" spans="2:65" s="1" customFormat="1" ht="16.5" customHeight="1">
      <c r="B106" s="47"/>
      <c r="C106" s="236" t="s">
        <v>361</v>
      </c>
      <c r="D106" s="236" t="s">
        <v>161</v>
      </c>
      <c r="E106" s="237" t="s">
        <v>1199</v>
      </c>
      <c r="F106" s="238" t="s">
        <v>1200</v>
      </c>
      <c r="G106" s="239" t="s">
        <v>1025</v>
      </c>
      <c r="H106" s="240">
        <v>2</v>
      </c>
      <c r="I106" s="241"/>
      <c r="J106" s="242">
        <f>ROUND(I106*H106,2)</f>
        <v>0</v>
      </c>
      <c r="K106" s="238" t="s">
        <v>21</v>
      </c>
      <c r="L106" s="73"/>
      <c r="M106" s="243" t="s">
        <v>21</v>
      </c>
      <c r="N106" s="244" t="s">
        <v>42</v>
      </c>
      <c r="O106" s="48"/>
      <c r="P106" s="245">
        <f>O106*H106</f>
        <v>0</v>
      </c>
      <c r="Q106" s="245">
        <v>0</v>
      </c>
      <c r="R106" s="245">
        <f>Q106*H106</f>
        <v>0</v>
      </c>
      <c r="S106" s="245">
        <v>0</v>
      </c>
      <c r="T106" s="246">
        <f>S106*H106</f>
        <v>0</v>
      </c>
      <c r="AR106" s="25" t="s">
        <v>166</v>
      </c>
      <c r="AT106" s="25" t="s">
        <v>161</v>
      </c>
      <c r="AU106" s="25" t="s">
        <v>78</v>
      </c>
      <c r="AY106" s="25" t="s">
        <v>158</v>
      </c>
      <c r="BE106" s="247">
        <f>IF(N106="základní",J106,0)</f>
        <v>0</v>
      </c>
      <c r="BF106" s="247">
        <f>IF(N106="snížená",J106,0)</f>
        <v>0</v>
      </c>
      <c r="BG106" s="247">
        <f>IF(N106="zákl. přenesená",J106,0)</f>
        <v>0</v>
      </c>
      <c r="BH106" s="247">
        <f>IF(N106="sníž. přenesená",J106,0)</f>
        <v>0</v>
      </c>
      <c r="BI106" s="247">
        <f>IF(N106="nulová",J106,0)</f>
        <v>0</v>
      </c>
      <c r="BJ106" s="25" t="s">
        <v>78</v>
      </c>
      <c r="BK106" s="247">
        <f>ROUND(I106*H106,2)</f>
        <v>0</v>
      </c>
      <c r="BL106" s="25" t="s">
        <v>166</v>
      </c>
      <c r="BM106" s="25" t="s">
        <v>493</v>
      </c>
    </row>
    <row r="107" spans="2:65" s="1" customFormat="1" ht="16.5" customHeight="1">
      <c r="B107" s="47"/>
      <c r="C107" s="236" t="s">
        <v>366</v>
      </c>
      <c r="D107" s="236" t="s">
        <v>161</v>
      </c>
      <c r="E107" s="237" t="s">
        <v>1201</v>
      </c>
      <c r="F107" s="238" t="s">
        <v>1202</v>
      </c>
      <c r="G107" s="239" t="s">
        <v>193</v>
      </c>
      <c r="H107" s="240">
        <v>40</v>
      </c>
      <c r="I107" s="241"/>
      <c r="J107" s="242">
        <f>ROUND(I107*H107,2)</f>
        <v>0</v>
      </c>
      <c r="K107" s="238" t="s">
        <v>21</v>
      </c>
      <c r="L107" s="73"/>
      <c r="M107" s="243" t="s">
        <v>21</v>
      </c>
      <c r="N107" s="244" t="s">
        <v>42</v>
      </c>
      <c r="O107" s="48"/>
      <c r="P107" s="245">
        <f>O107*H107</f>
        <v>0</v>
      </c>
      <c r="Q107" s="245">
        <v>0</v>
      </c>
      <c r="R107" s="245">
        <f>Q107*H107</f>
        <v>0</v>
      </c>
      <c r="S107" s="245">
        <v>0</v>
      </c>
      <c r="T107" s="246">
        <f>S107*H107</f>
        <v>0</v>
      </c>
      <c r="AR107" s="25" t="s">
        <v>166</v>
      </c>
      <c r="AT107" s="25" t="s">
        <v>161</v>
      </c>
      <c r="AU107" s="25" t="s">
        <v>78</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503</v>
      </c>
    </row>
    <row r="108" spans="2:65" s="1" customFormat="1" ht="16.5" customHeight="1">
      <c r="B108" s="47"/>
      <c r="C108" s="236" t="s">
        <v>9</v>
      </c>
      <c r="D108" s="236" t="s">
        <v>161</v>
      </c>
      <c r="E108" s="237" t="s">
        <v>1203</v>
      </c>
      <c r="F108" s="238" t="s">
        <v>1204</v>
      </c>
      <c r="G108" s="239" t="s">
        <v>193</v>
      </c>
      <c r="H108" s="240">
        <v>680</v>
      </c>
      <c r="I108" s="241"/>
      <c r="J108" s="242">
        <f>ROUND(I108*H108,2)</f>
        <v>0</v>
      </c>
      <c r="K108" s="238" t="s">
        <v>21</v>
      </c>
      <c r="L108" s="73"/>
      <c r="M108" s="243" t="s">
        <v>21</v>
      </c>
      <c r="N108" s="244" t="s">
        <v>42</v>
      </c>
      <c r="O108" s="48"/>
      <c r="P108" s="245">
        <f>O108*H108</f>
        <v>0</v>
      </c>
      <c r="Q108" s="245">
        <v>0</v>
      </c>
      <c r="R108" s="245">
        <f>Q108*H108</f>
        <v>0</v>
      </c>
      <c r="S108" s="245">
        <v>0</v>
      </c>
      <c r="T108" s="246">
        <f>S108*H108</f>
        <v>0</v>
      </c>
      <c r="AR108" s="25" t="s">
        <v>166</v>
      </c>
      <c r="AT108" s="25" t="s">
        <v>161</v>
      </c>
      <c r="AU108" s="25" t="s">
        <v>78</v>
      </c>
      <c r="AY108" s="25" t="s">
        <v>158</v>
      </c>
      <c r="BE108" s="247">
        <f>IF(N108="základní",J108,0)</f>
        <v>0</v>
      </c>
      <c r="BF108" s="247">
        <f>IF(N108="snížená",J108,0)</f>
        <v>0</v>
      </c>
      <c r="BG108" s="247">
        <f>IF(N108="zákl. přenesená",J108,0)</f>
        <v>0</v>
      </c>
      <c r="BH108" s="247">
        <f>IF(N108="sníž. přenesená",J108,0)</f>
        <v>0</v>
      </c>
      <c r="BI108" s="247">
        <f>IF(N108="nulová",J108,0)</f>
        <v>0</v>
      </c>
      <c r="BJ108" s="25" t="s">
        <v>78</v>
      </c>
      <c r="BK108" s="247">
        <f>ROUND(I108*H108,2)</f>
        <v>0</v>
      </c>
      <c r="BL108" s="25" t="s">
        <v>166</v>
      </c>
      <c r="BM108" s="25" t="s">
        <v>513</v>
      </c>
    </row>
    <row r="109" spans="2:65" s="1" customFormat="1" ht="16.5" customHeight="1">
      <c r="B109" s="47"/>
      <c r="C109" s="236" t="s">
        <v>377</v>
      </c>
      <c r="D109" s="236" t="s">
        <v>161</v>
      </c>
      <c r="E109" s="237" t="s">
        <v>1205</v>
      </c>
      <c r="F109" s="238" t="s">
        <v>1206</v>
      </c>
      <c r="G109" s="239" t="s">
        <v>1025</v>
      </c>
      <c r="H109" s="240">
        <v>35</v>
      </c>
      <c r="I109" s="241"/>
      <c r="J109" s="242">
        <f>ROUND(I109*H109,2)</f>
        <v>0</v>
      </c>
      <c r="K109" s="238" t="s">
        <v>21</v>
      </c>
      <c r="L109" s="73"/>
      <c r="M109" s="243" t="s">
        <v>21</v>
      </c>
      <c r="N109" s="244" t="s">
        <v>42</v>
      </c>
      <c r="O109" s="48"/>
      <c r="P109" s="245">
        <f>O109*H109</f>
        <v>0</v>
      </c>
      <c r="Q109" s="245">
        <v>0</v>
      </c>
      <c r="R109" s="245">
        <f>Q109*H109</f>
        <v>0</v>
      </c>
      <c r="S109" s="245">
        <v>0</v>
      </c>
      <c r="T109" s="246">
        <f>S109*H109</f>
        <v>0</v>
      </c>
      <c r="AR109" s="25" t="s">
        <v>166</v>
      </c>
      <c r="AT109" s="25" t="s">
        <v>161</v>
      </c>
      <c r="AU109" s="25" t="s">
        <v>78</v>
      </c>
      <c r="AY109" s="25" t="s">
        <v>158</v>
      </c>
      <c r="BE109" s="247">
        <f>IF(N109="základní",J109,0)</f>
        <v>0</v>
      </c>
      <c r="BF109" s="247">
        <f>IF(N109="snížená",J109,0)</f>
        <v>0</v>
      </c>
      <c r="BG109" s="247">
        <f>IF(N109="zákl. přenesená",J109,0)</f>
        <v>0</v>
      </c>
      <c r="BH109" s="247">
        <f>IF(N109="sníž. přenesená",J109,0)</f>
        <v>0</v>
      </c>
      <c r="BI109" s="247">
        <f>IF(N109="nulová",J109,0)</f>
        <v>0</v>
      </c>
      <c r="BJ109" s="25" t="s">
        <v>78</v>
      </c>
      <c r="BK109" s="247">
        <f>ROUND(I109*H109,2)</f>
        <v>0</v>
      </c>
      <c r="BL109" s="25" t="s">
        <v>166</v>
      </c>
      <c r="BM109" s="25" t="s">
        <v>529</v>
      </c>
    </row>
    <row r="110" spans="2:65" s="1" customFormat="1" ht="16.5" customHeight="1">
      <c r="B110" s="47"/>
      <c r="C110" s="236" t="s">
        <v>384</v>
      </c>
      <c r="D110" s="236" t="s">
        <v>161</v>
      </c>
      <c r="E110" s="237" t="s">
        <v>1207</v>
      </c>
      <c r="F110" s="238" t="s">
        <v>1208</v>
      </c>
      <c r="G110" s="239" t="s">
        <v>193</v>
      </c>
      <c r="H110" s="240">
        <v>10</v>
      </c>
      <c r="I110" s="241"/>
      <c r="J110" s="242">
        <f>ROUND(I110*H110,2)</f>
        <v>0</v>
      </c>
      <c r="K110" s="238" t="s">
        <v>21</v>
      </c>
      <c r="L110" s="73"/>
      <c r="M110" s="243" t="s">
        <v>21</v>
      </c>
      <c r="N110" s="244" t="s">
        <v>42</v>
      </c>
      <c r="O110" s="48"/>
      <c r="P110" s="245">
        <f>O110*H110</f>
        <v>0</v>
      </c>
      <c r="Q110" s="245">
        <v>0</v>
      </c>
      <c r="R110" s="245">
        <f>Q110*H110</f>
        <v>0</v>
      </c>
      <c r="S110" s="245">
        <v>0</v>
      </c>
      <c r="T110" s="246">
        <f>S110*H110</f>
        <v>0</v>
      </c>
      <c r="AR110" s="25" t="s">
        <v>166</v>
      </c>
      <c r="AT110" s="25" t="s">
        <v>161</v>
      </c>
      <c r="AU110" s="25" t="s">
        <v>78</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544</v>
      </c>
    </row>
    <row r="111" spans="2:63" s="11" customFormat="1" ht="37.4" customHeight="1">
      <c r="B111" s="220"/>
      <c r="C111" s="221"/>
      <c r="D111" s="222" t="s">
        <v>70</v>
      </c>
      <c r="E111" s="223" t="s">
        <v>1209</v>
      </c>
      <c r="F111" s="223" t="s">
        <v>1210</v>
      </c>
      <c r="G111" s="221"/>
      <c r="H111" s="221"/>
      <c r="I111" s="224"/>
      <c r="J111" s="225">
        <f>BK111</f>
        <v>0</v>
      </c>
      <c r="K111" s="221"/>
      <c r="L111" s="226"/>
      <c r="M111" s="227"/>
      <c r="N111" s="228"/>
      <c r="O111" s="228"/>
      <c r="P111" s="229">
        <f>SUM(P112:P120)</f>
        <v>0</v>
      </c>
      <c r="Q111" s="228"/>
      <c r="R111" s="229">
        <f>SUM(R112:R120)</f>
        <v>0</v>
      </c>
      <c r="S111" s="228"/>
      <c r="T111" s="230">
        <f>SUM(T112:T120)</f>
        <v>0</v>
      </c>
      <c r="AR111" s="231" t="s">
        <v>78</v>
      </c>
      <c r="AT111" s="232" t="s">
        <v>70</v>
      </c>
      <c r="AU111" s="232" t="s">
        <v>71</v>
      </c>
      <c r="AY111" s="231" t="s">
        <v>158</v>
      </c>
      <c r="BK111" s="233">
        <f>SUM(BK112:BK120)</f>
        <v>0</v>
      </c>
    </row>
    <row r="112" spans="2:65" s="1" customFormat="1" ht="16.5" customHeight="1">
      <c r="B112" s="47"/>
      <c r="C112" s="236" t="s">
        <v>389</v>
      </c>
      <c r="D112" s="236" t="s">
        <v>161</v>
      </c>
      <c r="E112" s="237" t="s">
        <v>1211</v>
      </c>
      <c r="F112" s="238" t="s">
        <v>1212</v>
      </c>
      <c r="G112" s="239" t="s">
        <v>1025</v>
      </c>
      <c r="H112" s="240">
        <v>2</v>
      </c>
      <c r="I112" s="241"/>
      <c r="J112" s="242">
        <f>ROUND(I112*H112,2)</f>
        <v>0</v>
      </c>
      <c r="K112" s="238" t="s">
        <v>21</v>
      </c>
      <c r="L112" s="73"/>
      <c r="M112" s="243" t="s">
        <v>21</v>
      </c>
      <c r="N112" s="244" t="s">
        <v>42</v>
      </c>
      <c r="O112" s="48"/>
      <c r="P112" s="245">
        <f>O112*H112</f>
        <v>0</v>
      </c>
      <c r="Q112" s="245">
        <v>0</v>
      </c>
      <c r="R112" s="245">
        <f>Q112*H112</f>
        <v>0</v>
      </c>
      <c r="S112" s="245">
        <v>0</v>
      </c>
      <c r="T112" s="246">
        <f>S112*H112</f>
        <v>0</v>
      </c>
      <c r="AR112" s="25" t="s">
        <v>166</v>
      </c>
      <c r="AT112" s="25" t="s">
        <v>161</v>
      </c>
      <c r="AU112" s="25" t="s">
        <v>78</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558</v>
      </c>
    </row>
    <row r="113" spans="2:65" s="1" customFormat="1" ht="16.5" customHeight="1">
      <c r="B113" s="47"/>
      <c r="C113" s="236" t="s">
        <v>397</v>
      </c>
      <c r="D113" s="236" t="s">
        <v>161</v>
      </c>
      <c r="E113" s="237" t="s">
        <v>1213</v>
      </c>
      <c r="F113" s="238" t="s">
        <v>1214</v>
      </c>
      <c r="G113" s="239" t="s">
        <v>1025</v>
      </c>
      <c r="H113" s="240">
        <v>2</v>
      </c>
      <c r="I113" s="241"/>
      <c r="J113" s="242">
        <f>ROUND(I113*H113,2)</f>
        <v>0</v>
      </c>
      <c r="K113" s="238" t="s">
        <v>21</v>
      </c>
      <c r="L113" s="73"/>
      <c r="M113" s="243" t="s">
        <v>21</v>
      </c>
      <c r="N113" s="244" t="s">
        <v>42</v>
      </c>
      <c r="O113" s="48"/>
      <c r="P113" s="245">
        <f>O113*H113</f>
        <v>0</v>
      </c>
      <c r="Q113" s="245">
        <v>0</v>
      </c>
      <c r="R113" s="245">
        <f>Q113*H113</f>
        <v>0</v>
      </c>
      <c r="S113" s="245">
        <v>0</v>
      </c>
      <c r="T113" s="246">
        <f>S113*H113</f>
        <v>0</v>
      </c>
      <c r="AR113" s="25" t="s">
        <v>166</v>
      </c>
      <c r="AT113" s="25" t="s">
        <v>161</v>
      </c>
      <c r="AU113" s="25" t="s">
        <v>78</v>
      </c>
      <c r="AY113" s="25" t="s">
        <v>158</v>
      </c>
      <c r="BE113" s="247">
        <f>IF(N113="základní",J113,0)</f>
        <v>0</v>
      </c>
      <c r="BF113" s="247">
        <f>IF(N113="snížená",J113,0)</f>
        <v>0</v>
      </c>
      <c r="BG113" s="247">
        <f>IF(N113="zákl. přenesená",J113,0)</f>
        <v>0</v>
      </c>
      <c r="BH113" s="247">
        <f>IF(N113="sníž. přenesená",J113,0)</f>
        <v>0</v>
      </c>
      <c r="BI113" s="247">
        <f>IF(N113="nulová",J113,0)</f>
        <v>0</v>
      </c>
      <c r="BJ113" s="25" t="s">
        <v>78</v>
      </c>
      <c r="BK113" s="247">
        <f>ROUND(I113*H113,2)</f>
        <v>0</v>
      </c>
      <c r="BL113" s="25" t="s">
        <v>166</v>
      </c>
      <c r="BM113" s="25" t="s">
        <v>570</v>
      </c>
    </row>
    <row r="114" spans="2:65" s="1" customFormat="1" ht="16.5" customHeight="1">
      <c r="B114" s="47"/>
      <c r="C114" s="236" t="s">
        <v>404</v>
      </c>
      <c r="D114" s="236" t="s">
        <v>161</v>
      </c>
      <c r="E114" s="237" t="s">
        <v>1215</v>
      </c>
      <c r="F114" s="238" t="s">
        <v>1216</v>
      </c>
      <c r="G114" s="239" t="s">
        <v>1025</v>
      </c>
      <c r="H114" s="240">
        <v>16</v>
      </c>
      <c r="I114" s="241"/>
      <c r="J114" s="242">
        <f>ROUND(I114*H114,2)</f>
        <v>0</v>
      </c>
      <c r="K114" s="238" t="s">
        <v>21</v>
      </c>
      <c r="L114" s="73"/>
      <c r="M114" s="243" t="s">
        <v>21</v>
      </c>
      <c r="N114" s="244" t="s">
        <v>42</v>
      </c>
      <c r="O114" s="48"/>
      <c r="P114" s="245">
        <f>O114*H114</f>
        <v>0</v>
      </c>
      <c r="Q114" s="245">
        <v>0</v>
      </c>
      <c r="R114" s="245">
        <f>Q114*H114</f>
        <v>0</v>
      </c>
      <c r="S114" s="245">
        <v>0</v>
      </c>
      <c r="T114" s="246">
        <f>S114*H114</f>
        <v>0</v>
      </c>
      <c r="AR114" s="25" t="s">
        <v>166</v>
      </c>
      <c r="AT114" s="25" t="s">
        <v>161</v>
      </c>
      <c r="AU114" s="25" t="s">
        <v>78</v>
      </c>
      <c r="AY114" s="25" t="s">
        <v>158</v>
      </c>
      <c r="BE114" s="247">
        <f>IF(N114="základní",J114,0)</f>
        <v>0</v>
      </c>
      <c r="BF114" s="247">
        <f>IF(N114="snížená",J114,0)</f>
        <v>0</v>
      </c>
      <c r="BG114" s="247">
        <f>IF(N114="zákl. přenesená",J114,0)</f>
        <v>0</v>
      </c>
      <c r="BH114" s="247">
        <f>IF(N114="sníž. přenesená",J114,0)</f>
        <v>0</v>
      </c>
      <c r="BI114" s="247">
        <f>IF(N114="nulová",J114,0)</f>
        <v>0</v>
      </c>
      <c r="BJ114" s="25" t="s">
        <v>78</v>
      </c>
      <c r="BK114" s="247">
        <f>ROUND(I114*H114,2)</f>
        <v>0</v>
      </c>
      <c r="BL114" s="25" t="s">
        <v>166</v>
      </c>
      <c r="BM114" s="25" t="s">
        <v>580</v>
      </c>
    </row>
    <row r="115" spans="2:65" s="1" customFormat="1" ht="16.5" customHeight="1">
      <c r="B115" s="47"/>
      <c r="C115" s="236" t="s">
        <v>415</v>
      </c>
      <c r="D115" s="236" t="s">
        <v>161</v>
      </c>
      <c r="E115" s="237" t="s">
        <v>1217</v>
      </c>
      <c r="F115" s="238" t="s">
        <v>1218</v>
      </c>
      <c r="G115" s="239" t="s">
        <v>1025</v>
      </c>
      <c r="H115" s="240">
        <v>2</v>
      </c>
      <c r="I115" s="241"/>
      <c r="J115" s="242">
        <f>ROUND(I115*H115,2)</f>
        <v>0</v>
      </c>
      <c r="K115" s="238" t="s">
        <v>21</v>
      </c>
      <c r="L115" s="73"/>
      <c r="M115" s="243" t="s">
        <v>21</v>
      </c>
      <c r="N115" s="244" t="s">
        <v>42</v>
      </c>
      <c r="O115" s="48"/>
      <c r="P115" s="245">
        <f>O115*H115</f>
        <v>0</v>
      </c>
      <c r="Q115" s="245">
        <v>0</v>
      </c>
      <c r="R115" s="245">
        <f>Q115*H115</f>
        <v>0</v>
      </c>
      <c r="S115" s="245">
        <v>0</v>
      </c>
      <c r="T115" s="246">
        <f>S115*H115</f>
        <v>0</v>
      </c>
      <c r="AR115" s="25" t="s">
        <v>166</v>
      </c>
      <c r="AT115" s="25" t="s">
        <v>161</v>
      </c>
      <c r="AU115" s="25" t="s">
        <v>78</v>
      </c>
      <c r="AY115" s="25" t="s">
        <v>158</v>
      </c>
      <c r="BE115" s="247">
        <f>IF(N115="základní",J115,0)</f>
        <v>0</v>
      </c>
      <c r="BF115" s="247">
        <f>IF(N115="snížená",J115,0)</f>
        <v>0</v>
      </c>
      <c r="BG115" s="247">
        <f>IF(N115="zákl. přenesená",J115,0)</f>
        <v>0</v>
      </c>
      <c r="BH115" s="247">
        <f>IF(N115="sníž. přenesená",J115,0)</f>
        <v>0</v>
      </c>
      <c r="BI115" s="247">
        <f>IF(N115="nulová",J115,0)</f>
        <v>0</v>
      </c>
      <c r="BJ115" s="25" t="s">
        <v>78</v>
      </c>
      <c r="BK115" s="247">
        <f>ROUND(I115*H115,2)</f>
        <v>0</v>
      </c>
      <c r="BL115" s="25" t="s">
        <v>166</v>
      </c>
      <c r="BM115" s="25" t="s">
        <v>590</v>
      </c>
    </row>
    <row r="116" spans="2:65" s="1" customFormat="1" ht="16.5" customHeight="1">
      <c r="B116" s="47"/>
      <c r="C116" s="236" t="s">
        <v>423</v>
      </c>
      <c r="D116" s="236" t="s">
        <v>161</v>
      </c>
      <c r="E116" s="237" t="s">
        <v>1219</v>
      </c>
      <c r="F116" s="238" t="s">
        <v>1220</v>
      </c>
      <c r="G116" s="239" t="s">
        <v>1025</v>
      </c>
      <c r="H116" s="240">
        <v>18</v>
      </c>
      <c r="I116" s="241"/>
      <c r="J116" s="242">
        <f>ROUND(I116*H116,2)</f>
        <v>0</v>
      </c>
      <c r="K116" s="238" t="s">
        <v>21</v>
      </c>
      <c r="L116" s="73"/>
      <c r="M116" s="243" t="s">
        <v>21</v>
      </c>
      <c r="N116" s="244" t="s">
        <v>42</v>
      </c>
      <c r="O116" s="48"/>
      <c r="P116" s="245">
        <f>O116*H116</f>
        <v>0</v>
      </c>
      <c r="Q116" s="245">
        <v>0</v>
      </c>
      <c r="R116" s="245">
        <f>Q116*H116</f>
        <v>0</v>
      </c>
      <c r="S116" s="245">
        <v>0</v>
      </c>
      <c r="T116" s="246">
        <f>S116*H116</f>
        <v>0</v>
      </c>
      <c r="AR116" s="25" t="s">
        <v>166</v>
      </c>
      <c r="AT116" s="25" t="s">
        <v>161</v>
      </c>
      <c r="AU116" s="25" t="s">
        <v>78</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598</v>
      </c>
    </row>
    <row r="117" spans="2:65" s="1" customFormat="1" ht="16.5" customHeight="1">
      <c r="B117" s="47"/>
      <c r="C117" s="236" t="s">
        <v>427</v>
      </c>
      <c r="D117" s="236" t="s">
        <v>161</v>
      </c>
      <c r="E117" s="237" t="s">
        <v>1221</v>
      </c>
      <c r="F117" s="238" t="s">
        <v>1222</v>
      </c>
      <c r="G117" s="239" t="s">
        <v>193</v>
      </c>
      <c r="H117" s="240">
        <v>395</v>
      </c>
      <c r="I117" s="241"/>
      <c r="J117" s="242">
        <f>ROUND(I117*H117,2)</f>
        <v>0</v>
      </c>
      <c r="K117" s="238" t="s">
        <v>21</v>
      </c>
      <c r="L117" s="73"/>
      <c r="M117" s="243" t="s">
        <v>21</v>
      </c>
      <c r="N117" s="244" t="s">
        <v>42</v>
      </c>
      <c r="O117" s="48"/>
      <c r="P117" s="245">
        <f>O117*H117</f>
        <v>0</v>
      </c>
      <c r="Q117" s="245">
        <v>0</v>
      </c>
      <c r="R117" s="245">
        <f>Q117*H117</f>
        <v>0</v>
      </c>
      <c r="S117" s="245">
        <v>0</v>
      </c>
      <c r="T117" s="246">
        <f>S117*H117</f>
        <v>0</v>
      </c>
      <c r="AR117" s="25" t="s">
        <v>166</v>
      </c>
      <c r="AT117" s="25" t="s">
        <v>161</v>
      </c>
      <c r="AU117" s="25" t="s">
        <v>78</v>
      </c>
      <c r="AY117" s="25" t="s">
        <v>158</v>
      </c>
      <c r="BE117" s="247">
        <f>IF(N117="základní",J117,0)</f>
        <v>0</v>
      </c>
      <c r="BF117" s="247">
        <f>IF(N117="snížená",J117,0)</f>
        <v>0</v>
      </c>
      <c r="BG117" s="247">
        <f>IF(N117="zákl. přenesená",J117,0)</f>
        <v>0</v>
      </c>
      <c r="BH117" s="247">
        <f>IF(N117="sníž. přenesená",J117,0)</f>
        <v>0</v>
      </c>
      <c r="BI117" s="247">
        <f>IF(N117="nulová",J117,0)</f>
        <v>0</v>
      </c>
      <c r="BJ117" s="25" t="s">
        <v>78</v>
      </c>
      <c r="BK117" s="247">
        <f>ROUND(I117*H117,2)</f>
        <v>0</v>
      </c>
      <c r="BL117" s="25" t="s">
        <v>166</v>
      </c>
      <c r="BM117" s="25" t="s">
        <v>610</v>
      </c>
    </row>
    <row r="118" spans="2:65" s="1" customFormat="1" ht="16.5" customHeight="1">
      <c r="B118" s="47"/>
      <c r="C118" s="236" t="s">
        <v>442</v>
      </c>
      <c r="D118" s="236" t="s">
        <v>161</v>
      </c>
      <c r="E118" s="237" t="s">
        <v>1223</v>
      </c>
      <c r="F118" s="238" t="s">
        <v>1224</v>
      </c>
      <c r="G118" s="239" t="s">
        <v>193</v>
      </c>
      <c r="H118" s="240">
        <v>40</v>
      </c>
      <c r="I118" s="241"/>
      <c r="J118" s="242">
        <f>ROUND(I118*H118,2)</f>
        <v>0</v>
      </c>
      <c r="K118" s="238" t="s">
        <v>21</v>
      </c>
      <c r="L118" s="73"/>
      <c r="M118" s="243" t="s">
        <v>21</v>
      </c>
      <c r="N118" s="244" t="s">
        <v>42</v>
      </c>
      <c r="O118" s="48"/>
      <c r="P118" s="245">
        <f>O118*H118</f>
        <v>0</v>
      </c>
      <c r="Q118" s="245">
        <v>0</v>
      </c>
      <c r="R118" s="245">
        <f>Q118*H118</f>
        <v>0</v>
      </c>
      <c r="S118" s="245">
        <v>0</v>
      </c>
      <c r="T118" s="246">
        <f>S118*H118</f>
        <v>0</v>
      </c>
      <c r="AR118" s="25" t="s">
        <v>166</v>
      </c>
      <c r="AT118" s="25" t="s">
        <v>161</v>
      </c>
      <c r="AU118" s="25" t="s">
        <v>78</v>
      </c>
      <c r="AY118" s="25" t="s">
        <v>158</v>
      </c>
      <c r="BE118" s="247">
        <f>IF(N118="základní",J118,0)</f>
        <v>0</v>
      </c>
      <c r="BF118" s="247">
        <f>IF(N118="snížená",J118,0)</f>
        <v>0</v>
      </c>
      <c r="BG118" s="247">
        <f>IF(N118="zákl. přenesená",J118,0)</f>
        <v>0</v>
      </c>
      <c r="BH118" s="247">
        <f>IF(N118="sníž. přenesená",J118,0)</f>
        <v>0</v>
      </c>
      <c r="BI118" s="247">
        <f>IF(N118="nulová",J118,0)</f>
        <v>0</v>
      </c>
      <c r="BJ118" s="25" t="s">
        <v>78</v>
      </c>
      <c r="BK118" s="247">
        <f>ROUND(I118*H118,2)</f>
        <v>0</v>
      </c>
      <c r="BL118" s="25" t="s">
        <v>166</v>
      </c>
      <c r="BM118" s="25" t="s">
        <v>217</v>
      </c>
    </row>
    <row r="119" spans="2:65" s="1" customFormat="1" ht="16.5" customHeight="1">
      <c r="B119" s="47"/>
      <c r="C119" s="236" t="s">
        <v>447</v>
      </c>
      <c r="D119" s="236" t="s">
        <v>161</v>
      </c>
      <c r="E119" s="237" t="s">
        <v>1225</v>
      </c>
      <c r="F119" s="238" t="s">
        <v>1226</v>
      </c>
      <c r="G119" s="239" t="s">
        <v>193</v>
      </c>
      <c r="H119" s="240">
        <v>350</v>
      </c>
      <c r="I119" s="241"/>
      <c r="J119" s="242">
        <f>ROUND(I119*H119,2)</f>
        <v>0</v>
      </c>
      <c r="K119" s="238" t="s">
        <v>21</v>
      </c>
      <c r="L119" s="73"/>
      <c r="M119" s="243" t="s">
        <v>21</v>
      </c>
      <c r="N119" s="244" t="s">
        <v>42</v>
      </c>
      <c r="O119" s="48"/>
      <c r="P119" s="245">
        <f>O119*H119</f>
        <v>0</v>
      </c>
      <c r="Q119" s="245">
        <v>0</v>
      </c>
      <c r="R119" s="245">
        <f>Q119*H119</f>
        <v>0</v>
      </c>
      <c r="S119" s="245">
        <v>0</v>
      </c>
      <c r="T119" s="246">
        <f>S119*H119</f>
        <v>0</v>
      </c>
      <c r="AR119" s="25" t="s">
        <v>166</v>
      </c>
      <c r="AT119" s="25" t="s">
        <v>161</v>
      </c>
      <c r="AU119" s="25" t="s">
        <v>78</v>
      </c>
      <c r="AY119" s="25" t="s">
        <v>158</v>
      </c>
      <c r="BE119" s="247">
        <f>IF(N119="základní",J119,0)</f>
        <v>0</v>
      </c>
      <c r="BF119" s="247">
        <f>IF(N119="snížená",J119,0)</f>
        <v>0</v>
      </c>
      <c r="BG119" s="247">
        <f>IF(N119="zákl. přenesená",J119,0)</f>
        <v>0</v>
      </c>
      <c r="BH119" s="247">
        <f>IF(N119="sníž. přenesená",J119,0)</f>
        <v>0</v>
      </c>
      <c r="BI119" s="247">
        <f>IF(N119="nulová",J119,0)</f>
        <v>0</v>
      </c>
      <c r="BJ119" s="25" t="s">
        <v>78</v>
      </c>
      <c r="BK119" s="247">
        <f>ROUND(I119*H119,2)</f>
        <v>0</v>
      </c>
      <c r="BL119" s="25" t="s">
        <v>166</v>
      </c>
      <c r="BM119" s="25" t="s">
        <v>631</v>
      </c>
    </row>
    <row r="120" spans="2:65" s="1" customFormat="1" ht="16.5" customHeight="1">
      <c r="B120" s="47"/>
      <c r="C120" s="236" t="s">
        <v>452</v>
      </c>
      <c r="D120" s="236" t="s">
        <v>161</v>
      </c>
      <c r="E120" s="237" t="s">
        <v>1227</v>
      </c>
      <c r="F120" s="238" t="s">
        <v>1204</v>
      </c>
      <c r="G120" s="239" t="s">
        <v>193</v>
      </c>
      <c r="H120" s="240">
        <v>220</v>
      </c>
      <c r="I120" s="241"/>
      <c r="J120" s="242">
        <f>ROUND(I120*H120,2)</f>
        <v>0</v>
      </c>
      <c r="K120" s="238" t="s">
        <v>21</v>
      </c>
      <c r="L120" s="73"/>
      <c r="M120" s="243" t="s">
        <v>21</v>
      </c>
      <c r="N120" s="244" t="s">
        <v>42</v>
      </c>
      <c r="O120" s="48"/>
      <c r="P120" s="245">
        <f>O120*H120</f>
        <v>0</v>
      </c>
      <c r="Q120" s="245">
        <v>0</v>
      </c>
      <c r="R120" s="245">
        <f>Q120*H120</f>
        <v>0</v>
      </c>
      <c r="S120" s="245">
        <v>0</v>
      </c>
      <c r="T120" s="246">
        <f>S120*H120</f>
        <v>0</v>
      </c>
      <c r="AR120" s="25" t="s">
        <v>166</v>
      </c>
      <c r="AT120" s="25" t="s">
        <v>161</v>
      </c>
      <c r="AU120" s="25" t="s">
        <v>78</v>
      </c>
      <c r="AY120" s="25" t="s">
        <v>158</v>
      </c>
      <c r="BE120" s="247">
        <f>IF(N120="základní",J120,0)</f>
        <v>0</v>
      </c>
      <c r="BF120" s="247">
        <f>IF(N120="snížená",J120,0)</f>
        <v>0</v>
      </c>
      <c r="BG120" s="247">
        <f>IF(N120="zákl. přenesená",J120,0)</f>
        <v>0</v>
      </c>
      <c r="BH120" s="247">
        <f>IF(N120="sníž. přenesená",J120,0)</f>
        <v>0</v>
      </c>
      <c r="BI120" s="247">
        <f>IF(N120="nulová",J120,0)</f>
        <v>0</v>
      </c>
      <c r="BJ120" s="25" t="s">
        <v>78</v>
      </c>
      <c r="BK120" s="247">
        <f>ROUND(I120*H120,2)</f>
        <v>0</v>
      </c>
      <c r="BL120" s="25" t="s">
        <v>166</v>
      </c>
      <c r="BM120" s="25" t="s">
        <v>643</v>
      </c>
    </row>
    <row r="121" spans="2:63" s="11" customFormat="1" ht="37.4" customHeight="1">
      <c r="B121" s="220"/>
      <c r="C121" s="221"/>
      <c r="D121" s="222" t="s">
        <v>70</v>
      </c>
      <c r="E121" s="223" t="s">
        <v>1137</v>
      </c>
      <c r="F121" s="223" t="s">
        <v>1138</v>
      </c>
      <c r="G121" s="221"/>
      <c r="H121" s="221"/>
      <c r="I121" s="224"/>
      <c r="J121" s="225">
        <f>BK121</f>
        <v>0</v>
      </c>
      <c r="K121" s="221"/>
      <c r="L121" s="226"/>
      <c r="M121" s="227"/>
      <c r="N121" s="228"/>
      <c r="O121" s="228"/>
      <c r="P121" s="229">
        <f>SUM(P122:P126)</f>
        <v>0</v>
      </c>
      <c r="Q121" s="228"/>
      <c r="R121" s="229">
        <f>SUM(R122:R126)</f>
        <v>0</v>
      </c>
      <c r="S121" s="228"/>
      <c r="T121" s="230">
        <f>SUM(T122:T126)</f>
        <v>0</v>
      </c>
      <c r="AR121" s="231" t="s">
        <v>78</v>
      </c>
      <c r="AT121" s="232" t="s">
        <v>70</v>
      </c>
      <c r="AU121" s="232" t="s">
        <v>71</v>
      </c>
      <c r="AY121" s="231" t="s">
        <v>158</v>
      </c>
      <c r="BK121" s="233">
        <f>SUM(BK122:BK126)</f>
        <v>0</v>
      </c>
    </row>
    <row r="122" spans="2:65" s="1" customFormat="1" ht="16.5" customHeight="1">
      <c r="B122" s="47"/>
      <c r="C122" s="236" t="s">
        <v>456</v>
      </c>
      <c r="D122" s="236" t="s">
        <v>161</v>
      </c>
      <c r="E122" s="237" t="s">
        <v>1139</v>
      </c>
      <c r="F122" s="238" t="s">
        <v>1140</v>
      </c>
      <c r="G122" s="239" t="s">
        <v>193</v>
      </c>
      <c r="H122" s="240">
        <v>360</v>
      </c>
      <c r="I122" s="241"/>
      <c r="J122" s="242">
        <f>ROUND(I122*H122,2)</f>
        <v>0</v>
      </c>
      <c r="K122" s="238" t="s">
        <v>21</v>
      </c>
      <c r="L122" s="73"/>
      <c r="M122" s="243" t="s">
        <v>21</v>
      </c>
      <c r="N122" s="244" t="s">
        <v>42</v>
      </c>
      <c r="O122" s="48"/>
      <c r="P122" s="245">
        <f>O122*H122</f>
        <v>0</v>
      </c>
      <c r="Q122" s="245">
        <v>0</v>
      </c>
      <c r="R122" s="245">
        <f>Q122*H122</f>
        <v>0</v>
      </c>
      <c r="S122" s="245">
        <v>0</v>
      </c>
      <c r="T122" s="246">
        <f>S122*H122</f>
        <v>0</v>
      </c>
      <c r="AR122" s="25" t="s">
        <v>166</v>
      </c>
      <c r="AT122" s="25" t="s">
        <v>161</v>
      </c>
      <c r="AU122" s="25" t="s">
        <v>78</v>
      </c>
      <c r="AY122" s="25" t="s">
        <v>158</v>
      </c>
      <c r="BE122" s="247">
        <f>IF(N122="základní",J122,0)</f>
        <v>0</v>
      </c>
      <c r="BF122" s="247">
        <f>IF(N122="snížená",J122,0)</f>
        <v>0</v>
      </c>
      <c r="BG122" s="247">
        <f>IF(N122="zákl. přenesená",J122,0)</f>
        <v>0</v>
      </c>
      <c r="BH122" s="247">
        <f>IF(N122="sníž. přenesená",J122,0)</f>
        <v>0</v>
      </c>
      <c r="BI122" s="247">
        <f>IF(N122="nulová",J122,0)</f>
        <v>0</v>
      </c>
      <c r="BJ122" s="25" t="s">
        <v>78</v>
      </c>
      <c r="BK122" s="247">
        <f>ROUND(I122*H122,2)</f>
        <v>0</v>
      </c>
      <c r="BL122" s="25" t="s">
        <v>166</v>
      </c>
      <c r="BM122" s="25" t="s">
        <v>652</v>
      </c>
    </row>
    <row r="123" spans="2:65" s="1" customFormat="1" ht="16.5" customHeight="1">
      <c r="B123" s="47"/>
      <c r="C123" s="236" t="s">
        <v>463</v>
      </c>
      <c r="D123" s="236" t="s">
        <v>161</v>
      </c>
      <c r="E123" s="237" t="s">
        <v>1141</v>
      </c>
      <c r="F123" s="238" t="s">
        <v>1228</v>
      </c>
      <c r="G123" s="239" t="s">
        <v>184</v>
      </c>
      <c r="H123" s="240">
        <v>35</v>
      </c>
      <c r="I123" s="241"/>
      <c r="J123" s="242">
        <f>ROUND(I123*H123,2)</f>
        <v>0</v>
      </c>
      <c r="K123" s="238" t="s">
        <v>21</v>
      </c>
      <c r="L123" s="73"/>
      <c r="M123" s="243" t="s">
        <v>21</v>
      </c>
      <c r="N123" s="244" t="s">
        <v>42</v>
      </c>
      <c r="O123" s="48"/>
      <c r="P123" s="245">
        <f>O123*H123</f>
        <v>0</v>
      </c>
      <c r="Q123" s="245">
        <v>0</v>
      </c>
      <c r="R123" s="245">
        <f>Q123*H123</f>
        <v>0</v>
      </c>
      <c r="S123" s="245">
        <v>0</v>
      </c>
      <c r="T123" s="246">
        <f>S123*H123</f>
        <v>0</v>
      </c>
      <c r="AR123" s="25" t="s">
        <v>166</v>
      </c>
      <c r="AT123" s="25" t="s">
        <v>161</v>
      </c>
      <c r="AU123" s="25" t="s">
        <v>78</v>
      </c>
      <c r="AY123" s="25" t="s">
        <v>158</v>
      </c>
      <c r="BE123" s="247">
        <f>IF(N123="základní",J123,0)</f>
        <v>0</v>
      </c>
      <c r="BF123" s="247">
        <f>IF(N123="snížená",J123,0)</f>
        <v>0</v>
      </c>
      <c r="BG123" s="247">
        <f>IF(N123="zákl. přenesená",J123,0)</f>
        <v>0</v>
      </c>
      <c r="BH123" s="247">
        <f>IF(N123="sníž. přenesená",J123,0)</f>
        <v>0</v>
      </c>
      <c r="BI123" s="247">
        <f>IF(N123="nulová",J123,0)</f>
        <v>0</v>
      </c>
      <c r="BJ123" s="25" t="s">
        <v>78</v>
      </c>
      <c r="BK123" s="247">
        <f>ROUND(I123*H123,2)</f>
        <v>0</v>
      </c>
      <c r="BL123" s="25" t="s">
        <v>166</v>
      </c>
      <c r="BM123" s="25" t="s">
        <v>664</v>
      </c>
    </row>
    <row r="124" spans="2:65" s="1" customFormat="1" ht="16.5" customHeight="1">
      <c r="B124" s="47"/>
      <c r="C124" s="236" t="s">
        <v>470</v>
      </c>
      <c r="D124" s="236" t="s">
        <v>161</v>
      </c>
      <c r="E124" s="237" t="s">
        <v>1143</v>
      </c>
      <c r="F124" s="238" t="s">
        <v>1144</v>
      </c>
      <c r="G124" s="239" t="s">
        <v>1025</v>
      </c>
      <c r="H124" s="240">
        <v>52</v>
      </c>
      <c r="I124" s="241"/>
      <c r="J124" s="242">
        <f>ROUND(I124*H124,2)</f>
        <v>0</v>
      </c>
      <c r="K124" s="238" t="s">
        <v>21</v>
      </c>
      <c r="L124" s="73"/>
      <c r="M124" s="243" t="s">
        <v>21</v>
      </c>
      <c r="N124" s="244" t="s">
        <v>42</v>
      </c>
      <c r="O124" s="48"/>
      <c r="P124" s="245">
        <f>O124*H124</f>
        <v>0</v>
      </c>
      <c r="Q124" s="245">
        <v>0</v>
      </c>
      <c r="R124" s="245">
        <f>Q124*H124</f>
        <v>0</v>
      </c>
      <c r="S124" s="245">
        <v>0</v>
      </c>
      <c r="T124" s="246">
        <f>S124*H124</f>
        <v>0</v>
      </c>
      <c r="AR124" s="25" t="s">
        <v>166</v>
      </c>
      <c r="AT124" s="25" t="s">
        <v>161</v>
      </c>
      <c r="AU124" s="25" t="s">
        <v>78</v>
      </c>
      <c r="AY124" s="25" t="s">
        <v>158</v>
      </c>
      <c r="BE124" s="247">
        <f>IF(N124="základní",J124,0)</f>
        <v>0</v>
      </c>
      <c r="BF124" s="247">
        <f>IF(N124="snížená",J124,0)</f>
        <v>0</v>
      </c>
      <c r="BG124" s="247">
        <f>IF(N124="zákl. přenesená",J124,0)</f>
        <v>0</v>
      </c>
      <c r="BH124" s="247">
        <f>IF(N124="sníž. přenesená",J124,0)</f>
        <v>0</v>
      </c>
      <c r="BI124" s="247">
        <f>IF(N124="nulová",J124,0)</f>
        <v>0</v>
      </c>
      <c r="BJ124" s="25" t="s">
        <v>78</v>
      </c>
      <c r="BK124" s="247">
        <f>ROUND(I124*H124,2)</f>
        <v>0</v>
      </c>
      <c r="BL124" s="25" t="s">
        <v>166</v>
      </c>
      <c r="BM124" s="25" t="s">
        <v>674</v>
      </c>
    </row>
    <row r="125" spans="2:65" s="1" customFormat="1" ht="16.5" customHeight="1">
      <c r="B125" s="47"/>
      <c r="C125" s="236" t="s">
        <v>483</v>
      </c>
      <c r="D125" s="236" t="s">
        <v>161</v>
      </c>
      <c r="E125" s="237" t="s">
        <v>1145</v>
      </c>
      <c r="F125" s="238" t="s">
        <v>1146</v>
      </c>
      <c r="G125" s="239" t="s">
        <v>184</v>
      </c>
      <c r="H125" s="240">
        <v>580</v>
      </c>
      <c r="I125" s="241"/>
      <c r="J125" s="242">
        <f>ROUND(I125*H125,2)</f>
        <v>0</v>
      </c>
      <c r="K125" s="238" t="s">
        <v>21</v>
      </c>
      <c r="L125" s="73"/>
      <c r="M125" s="243" t="s">
        <v>21</v>
      </c>
      <c r="N125" s="244" t="s">
        <v>42</v>
      </c>
      <c r="O125" s="48"/>
      <c r="P125" s="245">
        <f>O125*H125</f>
        <v>0</v>
      </c>
      <c r="Q125" s="245">
        <v>0</v>
      </c>
      <c r="R125" s="245">
        <f>Q125*H125</f>
        <v>0</v>
      </c>
      <c r="S125" s="245">
        <v>0</v>
      </c>
      <c r="T125" s="246">
        <f>S125*H125</f>
        <v>0</v>
      </c>
      <c r="AR125" s="25" t="s">
        <v>166</v>
      </c>
      <c r="AT125" s="25" t="s">
        <v>161</v>
      </c>
      <c r="AU125" s="25" t="s">
        <v>78</v>
      </c>
      <c r="AY125" s="25" t="s">
        <v>158</v>
      </c>
      <c r="BE125" s="247">
        <f>IF(N125="základní",J125,0)</f>
        <v>0</v>
      </c>
      <c r="BF125" s="247">
        <f>IF(N125="snížená",J125,0)</f>
        <v>0</v>
      </c>
      <c r="BG125" s="247">
        <f>IF(N125="zákl. přenesená",J125,0)</f>
        <v>0</v>
      </c>
      <c r="BH125" s="247">
        <f>IF(N125="sníž. přenesená",J125,0)</f>
        <v>0</v>
      </c>
      <c r="BI125" s="247">
        <f>IF(N125="nulová",J125,0)</f>
        <v>0</v>
      </c>
      <c r="BJ125" s="25" t="s">
        <v>78</v>
      </c>
      <c r="BK125" s="247">
        <f>ROUND(I125*H125,2)</f>
        <v>0</v>
      </c>
      <c r="BL125" s="25" t="s">
        <v>166</v>
      </c>
      <c r="BM125" s="25" t="s">
        <v>684</v>
      </c>
    </row>
    <row r="126" spans="2:65" s="1" customFormat="1" ht="16.5" customHeight="1">
      <c r="B126" s="47"/>
      <c r="C126" s="236" t="s">
        <v>488</v>
      </c>
      <c r="D126" s="236" t="s">
        <v>161</v>
      </c>
      <c r="E126" s="237" t="s">
        <v>1147</v>
      </c>
      <c r="F126" s="238" t="s">
        <v>1148</v>
      </c>
      <c r="G126" s="239" t="s">
        <v>184</v>
      </c>
      <c r="H126" s="240">
        <v>1</v>
      </c>
      <c r="I126" s="241"/>
      <c r="J126" s="242">
        <f>ROUND(I126*H126,2)</f>
        <v>0</v>
      </c>
      <c r="K126" s="238" t="s">
        <v>21</v>
      </c>
      <c r="L126" s="73"/>
      <c r="M126" s="243" t="s">
        <v>21</v>
      </c>
      <c r="N126" s="244" t="s">
        <v>42</v>
      </c>
      <c r="O126" s="48"/>
      <c r="P126" s="245">
        <f>O126*H126</f>
        <v>0</v>
      </c>
      <c r="Q126" s="245">
        <v>0</v>
      </c>
      <c r="R126" s="245">
        <f>Q126*H126</f>
        <v>0</v>
      </c>
      <c r="S126" s="245">
        <v>0</v>
      </c>
      <c r="T126" s="246">
        <f>S126*H126</f>
        <v>0</v>
      </c>
      <c r="AR126" s="25" t="s">
        <v>166</v>
      </c>
      <c r="AT126" s="25" t="s">
        <v>161</v>
      </c>
      <c r="AU126" s="25" t="s">
        <v>78</v>
      </c>
      <c r="AY126" s="25" t="s">
        <v>158</v>
      </c>
      <c r="BE126" s="247">
        <f>IF(N126="základní",J126,0)</f>
        <v>0</v>
      </c>
      <c r="BF126" s="247">
        <f>IF(N126="snížená",J126,0)</f>
        <v>0</v>
      </c>
      <c r="BG126" s="247">
        <f>IF(N126="zákl. přenesená",J126,0)</f>
        <v>0</v>
      </c>
      <c r="BH126" s="247">
        <f>IF(N126="sníž. přenesená",J126,0)</f>
        <v>0</v>
      </c>
      <c r="BI126" s="247">
        <f>IF(N126="nulová",J126,0)</f>
        <v>0</v>
      </c>
      <c r="BJ126" s="25" t="s">
        <v>78</v>
      </c>
      <c r="BK126" s="247">
        <f>ROUND(I126*H126,2)</f>
        <v>0</v>
      </c>
      <c r="BL126" s="25" t="s">
        <v>166</v>
      </c>
      <c r="BM126" s="25" t="s">
        <v>693</v>
      </c>
    </row>
    <row r="127" spans="2:63" s="11" customFormat="1" ht="37.4" customHeight="1">
      <c r="B127" s="220"/>
      <c r="C127" s="221"/>
      <c r="D127" s="222" t="s">
        <v>70</v>
      </c>
      <c r="E127" s="223" t="s">
        <v>70</v>
      </c>
      <c r="F127" s="223" t="s">
        <v>1149</v>
      </c>
      <c r="G127" s="221"/>
      <c r="H127" s="221"/>
      <c r="I127" s="224"/>
      <c r="J127" s="225">
        <f>BK127</f>
        <v>0</v>
      </c>
      <c r="K127" s="221"/>
      <c r="L127" s="226"/>
      <c r="M127" s="227"/>
      <c r="N127" s="228"/>
      <c r="O127" s="228"/>
      <c r="P127" s="229">
        <f>SUM(P128:P129)</f>
        <v>0</v>
      </c>
      <c r="Q127" s="228"/>
      <c r="R127" s="229">
        <f>SUM(R128:R129)</f>
        <v>0</v>
      </c>
      <c r="S127" s="228"/>
      <c r="T127" s="230">
        <f>SUM(T128:T129)</f>
        <v>0</v>
      </c>
      <c r="AR127" s="231" t="s">
        <v>78</v>
      </c>
      <c r="AT127" s="232" t="s">
        <v>70</v>
      </c>
      <c r="AU127" s="232" t="s">
        <v>71</v>
      </c>
      <c r="AY127" s="231" t="s">
        <v>158</v>
      </c>
      <c r="BK127" s="233">
        <f>SUM(BK128:BK129)</f>
        <v>0</v>
      </c>
    </row>
    <row r="128" spans="2:65" s="1" customFormat="1" ht="16.5" customHeight="1">
      <c r="B128" s="47"/>
      <c r="C128" s="236" t="s">
        <v>493</v>
      </c>
      <c r="D128" s="236" t="s">
        <v>161</v>
      </c>
      <c r="E128" s="237" t="s">
        <v>1150</v>
      </c>
      <c r="F128" s="238" t="s">
        <v>1229</v>
      </c>
      <c r="G128" s="239" t="s">
        <v>1136</v>
      </c>
      <c r="H128" s="240">
        <v>16</v>
      </c>
      <c r="I128" s="241"/>
      <c r="J128" s="242">
        <f>ROUND(I128*H128,2)</f>
        <v>0</v>
      </c>
      <c r="K128" s="238" t="s">
        <v>21</v>
      </c>
      <c r="L128" s="73"/>
      <c r="M128" s="243" t="s">
        <v>21</v>
      </c>
      <c r="N128" s="244" t="s">
        <v>42</v>
      </c>
      <c r="O128" s="48"/>
      <c r="P128" s="245">
        <f>O128*H128</f>
        <v>0</v>
      </c>
      <c r="Q128" s="245">
        <v>0</v>
      </c>
      <c r="R128" s="245">
        <f>Q128*H128</f>
        <v>0</v>
      </c>
      <c r="S128" s="245">
        <v>0</v>
      </c>
      <c r="T128" s="246">
        <f>S128*H128</f>
        <v>0</v>
      </c>
      <c r="AR128" s="25" t="s">
        <v>166</v>
      </c>
      <c r="AT128" s="25" t="s">
        <v>161</v>
      </c>
      <c r="AU128" s="25" t="s">
        <v>78</v>
      </c>
      <c r="AY128" s="25" t="s">
        <v>158</v>
      </c>
      <c r="BE128" s="247">
        <f>IF(N128="základní",J128,0)</f>
        <v>0</v>
      </c>
      <c r="BF128" s="247">
        <f>IF(N128="snížená",J128,0)</f>
        <v>0</v>
      </c>
      <c r="BG128" s="247">
        <f>IF(N128="zákl. přenesená",J128,0)</f>
        <v>0</v>
      </c>
      <c r="BH128" s="247">
        <f>IF(N128="sníž. přenesená",J128,0)</f>
        <v>0</v>
      </c>
      <c r="BI128" s="247">
        <f>IF(N128="nulová",J128,0)</f>
        <v>0</v>
      </c>
      <c r="BJ128" s="25" t="s">
        <v>78</v>
      </c>
      <c r="BK128" s="247">
        <f>ROUND(I128*H128,2)</f>
        <v>0</v>
      </c>
      <c r="BL128" s="25" t="s">
        <v>166</v>
      </c>
      <c r="BM128" s="25" t="s">
        <v>702</v>
      </c>
    </row>
    <row r="129" spans="2:65" s="1" customFormat="1" ht="16.5" customHeight="1">
      <c r="B129" s="47"/>
      <c r="C129" s="236" t="s">
        <v>498</v>
      </c>
      <c r="D129" s="236" t="s">
        <v>161</v>
      </c>
      <c r="E129" s="237" t="s">
        <v>1230</v>
      </c>
      <c r="F129" s="238" t="s">
        <v>1151</v>
      </c>
      <c r="G129" s="239" t="s">
        <v>728</v>
      </c>
      <c r="H129" s="240">
        <v>1500</v>
      </c>
      <c r="I129" s="241"/>
      <c r="J129" s="242">
        <f>ROUND(I129*H129,2)</f>
        <v>0</v>
      </c>
      <c r="K129" s="238" t="s">
        <v>21</v>
      </c>
      <c r="L129" s="73"/>
      <c r="M129" s="243" t="s">
        <v>21</v>
      </c>
      <c r="N129" s="308" t="s">
        <v>42</v>
      </c>
      <c r="O129" s="306"/>
      <c r="P129" s="309">
        <f>O129*H129</f>
        <v>0</v>
      </c>
      <c r="Q129" s="309">
        <v>0</v>
      </c>
      <c r="R129" s="309">
        <f>Q129*H129</f>
        <v>0</v>
      </c>
      <c r="S129" s="309">
        <v>0</v>
      </c>
      <c r="T129" s="310">
        <f>S129*H129</f>
        <v>0</v>
      </c>
      <c r="AR129" s="25" t="s">
        <v>166</v>
      </c>
      <c r="AT129" s="25" t="s">
        <v>161</v>
      </c>
      <c r="AU129" s="25" t="s">
        <v>78</v>
      </c>
      <c r="AY129" s="25" t="s">
        <v>158</v>
      </c>
      <c r="BE129" s="247">
        <f>IF(N129="základní",J129,0)</f>
        <v>0</v>
      </c>
      <c r="BF129" s="247">
        <f>IF(N129="snížená",J129,0)</f>
        <v>0</v>
      </c>
      <c r="BG129" s="247">
        <f>IF(N129="zákl. přenesená",J129,0)</f>
        <v>0</v>
      </c>
      <c r="BH129" s="247">
        <f>IF(N129="sníž. přenesená",J129,0)</f>
        <v>0</v>
      </c>
      <c r="BI129" s="247">
        <f>IF(N129="nulová",J129,0)</f>
        <v>0</v>
      </c>
      <c r="BJ129" s="25" t="s">
        <v>78</v>
      </c>
      <c r="BK129" s="247">
        <f>ROUND(I129*H129,2)</f>
        <v>0</v>
      </c>
      <c r="BL129" s="25" t="s">
        <v>166</v>
      </c>
      <c r="BM129" s="25" t="s">
        <v>711</v>
      </c>
    </row>
    <row r="130" spans="2:12" s="1" customFormat="1" ht="6.95" customHeight="1">
      <c r="B130" s="68"/>
      <c r="C130" s="69"/>
      <c r="D130" s="69"/>
      <c r="E130" s="69"/>
      <c r="F130" s="69"/>
      <c r="G130" s="69"/>
      <c r="H130" s="69"/>
      <c r="I130" s="179"/>
      <c r="J130" s="69"/>
      <c r="K130" s="69"/>
      <c r="L130" s="73"/>
    </row>
  </sheetData>
  <sheetProtection password="CC35" sheet="1" objects="1" scenarios="1" formatColumns="0" formatRows="0" autoFilter="0"/>
  <autoFilter ref="C85:K129"/>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7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98</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1231</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119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ROUND(J100,2)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ROUND(SUM(BE100:BE788),2)</f>
        <v>0</v>
      </c>
      <c r="G32" s="48"/>
      <c r="H32" s="48"/>
      <c r="I32" s="171">
        <v>0.21</v>
      </c>
      <c r="J32" s="170">
        <f>ROUND(ROUND((SUM(BE100:BE788)),2)*I32,2)</f>
        <v>0</v>
      </c>
      <c r="K32" s="52"/>
    </row>
    <row r="33" spans="2:11" s="1" customFormat="1" ht="14.4" customHeight="1">
      <c r="B33" s="47"/>
      <c r="C33" s="48"/>
      <c r="D33" s="48"/>
      <c r="E33" s="56" t="s">
        <v>43</v>
      </c>
      <c r="F33" s="170">
        <f>ROUND(SUM(BF100:BF788),2)</f>
        <v>0</v>
      </c>
      <c r="G33" s="48"/>
      <c r="H33" s="48"/>
      <c r="I33" s="171">
        <v>0.15</v>
      </c>
      <c r="J33" s="170">
        <f>ROUND(ROUND((SUM(BF100:BF788)),2)*I33,2)</f>
        <v>0</v>
      </c>
      <c r="K33" s="52"/>
    </row>
    <row r="34" spans="2:11" s="1" customFormat="1" ht="14.4" customHeight="1" hidden="1">
      <c r="B34" s="47"/>
      <c r="C34" s="48"/>
      <c r="D34" s="48"/>
      <c r="E34" s="56" t="s">
        <v>44</v>
      </c>
      <c r="F34" s="170">
        <f>ROUND(SUM(BG100:BG788),2)</f>
        <v>0</v>
      </c>
      <c r="G34" s="48"/>
      <c r="H34" s="48"/>
      <c r="I34" s="171">
        <v>0.21</v>
      </c>
      <c r="J34" s="170">
        <v>0</v>
      </c>
      <c r="K34" s="52"/>
    </row>
    <row r="35" spans="2:11" s="1" customFormat="1" ht="14.4" customHeight="1" hidden="1">
      <c r="B35" s="47"/>
      <c r="C35" s="48"/>
      <c r="D35" s="48"/>
      <c r="E35" s="56" t="s">
        <v>45</v>
      </c>
      <c r="F35" s="170">
        <f>ROUND(SUM(BH100:BH788),2)</f>
        <v>0</v>
      </c>
      <c r="G35" s="48"/>
      <c r="H35" s="48"/>
      <c r="I35" s="171">
        <v>0.15</v>
      </c>
      <c r="J35" s="170">
        <v>0</v>
      </c>
      <c r="K35" s="52"/>
    </row>
    <row r="36" spans="2:11" s="1" customFormat="1" ht="14.4" customHeight="1" hidden="1">
      <c r="B36" s="47"/>
      <c r="C36" s="48"/>
      <c r="D36" s="48"/>
      <c r="E36" s="56" t="s">
        <v>46</v>
      </c>
      <c r="F36" s="170">
        <f>ROUND(SUM(BI100:BI788),2)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1231</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ST -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J100</f>
        <v>0</v>
      </c>
      <c r="K60" s="52"/>
      <c r="AU60" s="25" t="s">
        <v>124</v>
      </c>
    </row>
    <row r="61" spans="2:11" s="8" customFormat="1" ht="24.95" customHeight="1">
      <c r="B61" s="190"/>
      <c r="C61" s="191"/>
      <c r="D61" s="192" t="s">
        <v>125</v>
      </c>
      <c r="E61" s="193"/>
      <c r="F61" s="193"/>
      <c r="G61" s="193"/>
      <c r="H61" s="193"/>
      <c r="I61" s="194"/>
      <c r="J61" s="195">
        <f>J101</f>
        <v>0</v>
      </c>
      <c r="K61" s="196"/>
    </row>
    <row r="62" spans="2:11" s="9" customFormat="1" ht="19.9" customHeight="1">
      <c r="B62" s="197"/>
      <c r="C62" s="198"/>
      <c r="D62" s="199" t="s">
        <v>126</v>
      </c>
      <c r="E62" s="200"/>
      <c r="F62" s="200"/>
      <c r="G62" s="200"/>
      <c r="H62" s="200"/>
      <c r="I62" s="201"/>
      <c r="J62" s="202">
        <f>J102</f>
        <v>0</v>
      </c>
      <c r="K62" s="203"/>
    </row>
    <row r="63" spans="2:11" s="9" customFormat="1" ht="19.9" customHeight="1">
      <c r="B63" s="197"/>
      <c r="C63" s="198"/>
      <c r="D63" s="199" t="s">
        <v>127</v>
      </c>
      <c r="E63" s="200"/>
      <c r="F63" s="200"/>
      <c r="G63" s="200"/>
      <c r="H63" s="200"/>
      <c r="I63" s="201"/>
      <c r="J63" s="202">
        <f>J116</f>
        <v>0</v>
      </c>
      <c r="K63" s="203"/>
    </row>
    <row r="64" spans="2:11" s="9" customFormat="1" ht="19.9" customHeight="1">
      <c r="B64" s="197"/>
      <c r="C64" s="198"/>
      <c r="D64" s="199" t="s">
        <v>128</v>
      </c>
      <c r="E64" s="200"/>
      <c r="F64" s="200"/>
      <c r="G64" s="200"/>
      <c r="H64" s="200"/>
      <c r="I64" s="201"/>
      <c r="J64" s="202">
        <f>J229</f>
        <v>0</v>
      </c>
      <c r="K64" s="203"/>
    </row>
    <row r="65" spans="2:11" s="9" customFormat="1" ht="19.9" customHeight="1">
      <c r="B65" s="197"/>
      <c r="C65" s="198"/>
      <c r="D65" s="199" t="s">
        <v>129</v>
      </c>
      <c r="E65" s="200"/>
      <c r="F65" s="200"/>
      <c r="G65" s="200"/>
      <c r="H65" s="200"/>
      <c r="I65" s="201"/>
      <c r="J65" s="202">
        <f>J305</f>
        <v>0</v>
      </c>
      <c r="K65" s="203"/>
    </row>
    <row r="66" spans="2:11" s="9" customFormat="1" ht="19.9" customHeight="1">
      <c r="B66" s="197"/>
      <c r="C66" s="198"/>
      <c r="D66" s="199" t="s">
        <v>130</v>
      </c>
      <c r="E66" s="200"/>
      <c r="F66" s="200"/>
      <c r="G66" s="200"/>
      <c r="H66" s="200"/>
      <c r="I66" s="201"/>
      <c r="J66" s="202">
        <f>J322</f>
        <v>0</v>
      </c>
      <c r="K66" s="203"/>
    </row>
    <row r="67" spans="2:11" s="8" customFormat="1" ht="24.95" customHeight="1">
      <c r="B67" s="190"/>
      <c r="C67" s="191"/>
      <c r="D67" s="192" t="s">
        <v>131</v>
      </c>
      <c r="E67" s="193"/>
      <c r="F67" s="193"/>
      <c r="G67" s="193"/>
      <c r="H67" s="193"/>
      <c r="I67" s="194"/>
      <c r="J67" s="195">
        <f>J325</f>
        <v>0</v>
      </c>
      <c r="K67" s="196"/>
    </row>
    <row r="68" spans="2:11" s="9" customFormat="1" ht="19.9" customHeight="1">
      <c r="B68" s="197"/>
      <c r="C68" s="198"/>
      <c r="D68" s="199" t="s">
        <v>1232</v>
      </c>
      <c r="E68" s="200"/>
      <c r="F68" s="200"/>
      <c r="G68" s="200"/>
      <c r="H68" s="200"/>
      <c r="I68" s="201"/>
      <c r="J68" s="202">
        <f>J326</f>
        <v>0</v>
      </c>
      <c r="K68" s="203"/>
    </row>
    <row r="69" spans="2:11" s="9" customFormat="1" ht="19.9" customHeight="1">
      <c r="B69" s="197"/>
      <c r="C69" s="198"/>
      <c r="D69" s="199" t="s">
        <v>133</v>
      </c>
      <c r="E69" s="200"/>
      <c r="F69" s="200"/>
      <c r="G69" s="200"/>
      <c r="H69" s="200"/>
      <c r="I69" s="201"/>
      <c r="J69" s="202">
        <f>J334</f>
        <v>0</v>
      </c>
      <c r="K69" s="203"/>
    </row>
    <row r="70" spans="2:11" s="9" customFormat="1" ht="19.9" customHeight="1">
      <c r="B70" s="197"/>
      <c r="C70" s="198"/>
      <c r="D70" s="199" t="s">
        <v>134</v>
      </c>
      <c r="E70" s="200"/>
      <c r="F70" s="200"/>
      <c r="G70" s="200"/>
      <c r="H70" s="200"/>
      <c r="I70" s="201"/>
      <c r="J70" s="202">
        <f>J387</f>
        <v>0</v>
      </c>
      <c r="K70" s="203"/>
    </row>
    <row r="71" spans="2:11" s="9" customFormat="1" ht="19.9" customHeight="1">
      <c r="B71" s="197"/>
      <c r="C71" s="198"/>
      <c r="D71" s="199" t="s">
        <v>135</v>
      </c>
      <c r="E71" s="200"/>
      <c r="F71" s="200"/>
      <c r="G71" s="200"/>
      <c r="H71" s="200"/>
      <c r="I71" s="201"/>
      <c r="J71" s="202">
        <f>J416</f>
        <v>0</v>
      </c>
      <c r="K71" s="203"/>
    </row>
    <row r="72" spans="2:11" s="9" customFormat="1" ht="19.9" customHeight="1">
      <c r="B72" s="197"/>
      <c r="C72" s="198"/>
      <c r="D72" s="199" t="s">
        <v>136</v>
      </c>
      <c r="E72" s="200"/>
      <c r="F72" s="200"/>
      <c r="G72" s="200"/>
      <c r="H72" s="200"/>
      <c r="I72" s="201"/>
      <c r="J72" s="202">
        <f>J421</f>
        <v>0</v>
      </c>
      <c r="K72" s="203"/>
    </row>
    <row r="73" spans="2:11" s="9" customFormat="1" ht="19.9" customHeight="1">
      <c r="B73" s="197"/>
      <c r="C73" s="198"/>
      <c r="D73" s="199" t="s">
        <v>1233</v>
      </c>
      <c r="E73" s="200"/>
      <c r="F73" s="200"/>
      <c r="G73" s="200"/>
      <c r="H73" s="200"/>
      <c r="I73" s="201"/>
      <c r="J73" s="202">
        <f>J450</f>
        <v>0</v>
      </c>
      <c r="K73" s="203"/>
    </row>
    <row r="74" spans="2:11" s="9" customFormat="1" ht="19.9" customHeight="1">
      <c r="B74" s="197"/>
      <c r="C74" s="198"/>
      <c r="D74" s="199" t="s">
        <v>137</v>
      </c>
      <c r="E74" s="200"/>
      <c r="F74" s="200"/>
      <c r="G74" s="200"/>
      <c r="H74" s="200"/>
      <c r="I74" s="201"/>
      <c r="J74" s="202">
        <f>J469</f>
        <v>0</v>
      </c>
      <c r="K74" s="203"/>
    </row>
    <row r="75" spans="2:11" s="9" customFormat="1" ht="19.9" customHeight="1">
      <c r="B75" s="197"/>
      <c r="C75" s="198"/>
      <c r="D75" s="199" t="s">
        <v>138</v>
      </c>
      <c r="E75" s="200"/>
      <c r="F75" s="200"/>
      <c r="G75" s="200"/>
      <c r="H75" s="200"/>
      <c r="I75" s="201"/>
      <c r="J75" s="202">
        <f>J589</f>
        <v>0</v>
      </c>
      <c r="K75" s="203"/>
    </row>
    <row r="76" spans="2:11" s="9" customFormat="1" ht="19.9" customHeight="1">
      <c r="B76" s="197"/>
      <c r="C76" s="198"/>
      <c r="D76" s="199" t="s">
        <v>139</v>
      </c>
      <c r="E76" s="200"/>
      <c r="F76" s="200"/>
      <c r="G76" s="200"/>
      <c r="H76" s="200"/>
      <c r="I76" s="201"/>
      <c r="J76" s="202">
        <f>J615</f>
        <v>0</v>
      </c>
      <c r="K76" s="203"/>
    </row>
    <row r="77" spans="2:11" s="9" customFormat="1" ht="19.9" customHeight="1">
      <c r="B77" s="197"/>
      <c r="C77" s="198"/>
      <c r="D77" s="199" t="s">
        <v>140</v>
      </c>
      <c r="E77" s="200"/>
      <c r="F77" s="200"/>
      <c r="G77" s="200"/>
      <c r="H77" s="200"/>
      <c r="I77" s="201"/>
      <c r="J77" s="202">
        <f>J637</f>
        <v>0</v>
      </c>
      <c r="K77" s="203"/>
    </row>
    <row r="78" spans="2:11" s="9" customFormat="1" ht="19.9" customHeight="1">
      <c r="B78" s="197"/>
      <c r="C78" s="198"/>
      <c r="D78" s="199" t="s">
        <v>141</v>
      </c>
      <c r="E78" s="200"/>
      <c r="F78" s="200"/>
      <c r="G78" s="200"/>
      <c r="H78" s="200"/>
      <c r="I78" s="201"/>
      <c r="J78" s="202">
        <f>J778</f>
        <v>0</v>
      </c>
      <c r="K78" s="203"/>
    </row>
    <row r="79" spans="2:11" s="1" customFormat="1" ht="21.8" customHeight="1">
      <c r="B79" s="47"/>
      <c r="C79" s="48"/>
      <c r="D79" s="48"/>
      <c r="E79" s="48"/>
      <c r="F79" s="48"/>
      <c r="G79" s="48"/>
      <c r="H79" s="48"/>
      <c r="I79" s="157"/>
      <c r="J79" s="48"/>
      <c r="K79" s="52"/>
    </row>
    <row r="80" spans="2:11" s="1" customFormat="1" ht="6.95" customHeight="1">
      <c r="B80" s="68"/>
      <c r="C80" s="69"/>
      <c r="D80" s="69"/>
      <c r="E80" s="69"/>
      <c r="F80" s="69"/>
      <c r="G80" s="69"/>
      <c r="H80" s="69"/>
      <c r="I80" s="179"/>
      <c r="J80" s="69"/>
      <c r="K80" s="70"/>
    </row>
    <row r="84" spans="2:12" s="1" customFormat="1" ht="6.95" customHeight="1">
      <c r="B84" s="71"/>
      <c r="C84" s="72"/>
      <c r="D84" s="72"/>
      <c r="E84" s="72"/>
      <c r="F84" s="72"/>
      <c r="G84" s="72"/>
      <c r="H84" s="72"/>
      <c r="I84" s="182"/>
      <c r="J84" s="72"/>
      <c r="K84" s="72"/>
      <c r="L84" s="73"/>
    </row>
    <row r="85" spans="2:12" s="1" customFormat="1" ht="36.95" customHeight="1">
      <c r="B85" s="47"/>
      <c r="C85" s="74" t="s">
        <v>142</v>
      </c>
      <c r="D85" s="75"/>
      <c r="E85" s="75"/>
      <c r="F85" s="75"/>
      <c r="G85" s="75"/>
      <c r="H85" s="75"/>
      <c r="I85" s="204"/>
      <c r="J85" s="75"/>
      <c r="K85" s="75"/>
      <c r="L85" s="73"/>
    </row>
    <row r="86" spans="2:12" s="1" customFormat="1" ht="6.95" customHeight="1">
      <c r="B86" s="47"/>
      <c r="C86" s="75"/>
      <c r="D86" s="75"/>
      <c r="E86" s="75"/>
      <c r="F86" s="75"/>
      <c r="G86" s="75"/>
      <c r="H86" s="75"/>
      <c r="I86" s="204"/>
      <c r="J86" s="75"/>
      <c r="K86" s="75"/>
      <c r="L86" s="73"/>
    </row>
    <row r="87" spans="2:12" s="1" customFormat="1" ht="14.4" customHeight="1">
      <c r="B87" s="47"/>
      <c r="C87" s="77" t="s">
        <v>18</v>
      </c>
      <c r="D87" s="75"/>
      <c r="E87" s="75"/>
      <c r="F87" s="75"/>
      <c r="G87" s="75"/>
      <c r="H87" s="75"/>
      <c r="I87" s="204"/>
      <c r="J87" s="75"/>
      <c r="K87" s="75"/>
      <c r="L87" s="73"/>
    </row>
    <row r="88" spans="2:12" s="1" customFormat="1" ht="16.5" customHeight="1">
      <c r="B88" s="47"/>
      <c r="C88" s="75"/>
      <c r="D88" s="75"/>
      <c r="E88" s="205" t="str">
        <f>E7</f>
        <v xml:space="preserve">Teoretické Ústavy  LF v Olomouci úpravy sekcí</v>
      </c>
      <c r="F88" s="77"/>
      <c r="G88" s="77"/>
      <c r="H88" s="77"/>
      <c r="I88" s="204"/>
      <c r="J88" s="75"/>
      <c r="K88" s="75"/>
      <c r="L88" s="73"/>
    </row>
    <row r="89" spans="2:12" ht="13.5">
      <c r="B89" s="29"/>
      <c r="C89" s="77" t="s">
        <v>116</v>
      </c>
      <c r="D89" s="206"/>
      <c r="E89" s="206"/>
      <c r="F89" s="206"/>
      <c r="G89" s="206"/>
      <c r="H89" s="206"/>
      <c r="I89" s="149"/>
      <c r="J89" s="206"/>
      <c r="K89" s="206"/>
      <c r="L89" s="207"/>
    </row>
    <row r="90" spans="2:12" s="1" customFormat="1" ht="16.5" customHeight="1">
      <c r="B90" s="47"/>
      <c r="C90" s="75"/>
      <c r="D90" s="75"/>
      <c r="E90" s="205" t="s">
        <v>1231</v>
      </c>
      <c r="F90" s="75"/>
      <c r="G90" s="75"/>
      <c r="H90" s="75"/>
      <c r="I90" s="204"/>
      <c r="J90" s="75"/>
      <c r="K90" s="75"/>
      <c r="L90" s="73"/>
    </row>
    <row r="91" spans="2:12" s="1" customFormat="1" ht="14.4" customHeight="1">
      <c r="B91" s="47"/>
      <c r="C91" s="77" t="s">
        <v>118</v>
      </c>
      <c r="D91" s="75"/>
      <c r="E91" s="75"/>
      <c r="F91" s="75"/>
      <c r="G91" s="75"/>
      <c r="H91" s="75"/>
      <c r="I91" s="204"/>
      <c r="J91" s="75"/>
      <c r="K91" s="75"/>
      <c r="L91" s="73"/>
    </row>
    <row r="92" spans="2:12" s="1" customFormat="1" ht="17.25" customHeight="1">
      <c r="B92" s="47"/>
      <c r="C92" s="75"/>
      <c r="D92" s="75"/>
      <c r="E92" s="83" t="str">
        <f>E11</f>
        <v>ST - Stavební část</v>
      </c>
      <c r="F92" s="75"/>
      <c r="G92" s="75"/>
      <c r="H92" s="75"/>
      <c r="I92" s="204"/>
      <c r="J92" s="75"/>
      <c r="K92" s="75"/>
      <c r="L92" s="73"/>
    </row>
    <row r="93" spans="2:12" s="1" customFormat="1" ht="6.95" customHeight="1">
      <c r="B93" s="47"/>
      <c r="C93" s="75"/>
      <c r="D93" s="75"/>
      <c r="E93" s="75"/>
      <c r="F93" s="75"/>
      <c r="G93" s="75"/>
      <c r="H93" s="75"/>
      <c r="I93" s="204"/>
      <c r="J93" s="75"/>
      <c r="K93" s="75"/>
      <c r="L93" s="73"/>
    </row>
    <row r="94" spans="2:12" s="1" customFormat="1" ht="18" customHeight="1">
      <c r="B94" s="47"/>
      <c r="C94" s="77" t="s">
        <v>23</v>
      </c>
      <c r="D94" s="75"/>
      <c r="E94" s="75"/>
      <c r="F94" s="208" t="str">
        <f>F14</f>
        <v>Olomouc</v>
      </c>
      <c r="G94" s="75"/>
      <c r="H94" s="75"/>
      <c r="I94" s="209" t="s">
        <v>25</v>
      </c>
      <c r="J94" s="86" t="str">
        <f>IF(J14="","",J14)</f>
        <v>11. 6. 2018</v>
      </c>
      <c r="K94" s="75"/>
      <c r="L94" s="73"/>
    </row>
    <row r="95" spans="2:12" s="1" customFormat="1" ht="6.95" customHeight="1">
      <c r="B95" s="47"/>
      <c r="C95" s="75"/>
      <c r="D95" s="75"/>
      <c r="E95" s="75"/>
      <c r="F95" s="75"/>
      <c r="G95" s="75"/>
      <c r="H95" s="75"/>
      <c r="I95" s="204"/>
      <c r="J95" s="75"/>
      <c r="K95" s="75"/>
      <c r="L95" s="73"/>
    </row>
    <row r="96" spans="2:12" s="1" customFormat="1" ht="13.5">
      <c r="B96" s="47"/>
      <c r="C96" s="77" t="s">
        <v>27</v>
      </c>
      <c r="D96" s="75"/>
      <c r="E96" s="75"/>
      <c r="F96" s="208" t="str">
        <f>E17</f>
        <v>Univerzita Palackého v Olomouci</v>
      </c>
      <c r="G96" s="75"/>
      <c r="H96" s="75"/>
      <c r="I96" s="209" t="s">
        <v>33</v>
      </c>
      <c r="J96" s="208" t="str">
        <f>E23</f>
        <v>Stavoprojekt Olomouc a.s.</v>
      </c>
      <c r="K96" s="75"/>
      <c r="L96" s="73"/>
    </row>
    <row r="97" spans="2:12" s="1" customFormat="1" ht="14.4" customHeight="1">
      <c r="B97" s="47"/>
      <c r="C97" s="77" t="s">
        <v>31</v>
      </c>
      <c r="D97" s="75"/>
      <c r="E97" s="75"/>
      <c r="F97" s="208" t="str">
        <f>IF(E20="","",E20)</f>
        <v/>
      </c>
      <c r="G97" s="75"/>
      <c r="H97" s="75"/>
      <c r="I97" s="204"/>
      <c r="J97" s="75"/>
      <c r="K97" s="75"/>
      <c r="L97" s="73"/>
    </row>
    <row r="98" spans="2:12" s="1" customFormat="1" ht="10.3" customHeight="1">
      <c r="B98" s="47"/>
      <c r="C98" s="75"/>
      <c r="D98" s="75"/>
      <c r="E98" s="75"/>
      <c r="F98" s="75"/>
      <c r="G98" s="75"/>
      <c r="H98" s="75"/>
      <c r="I98" s="204"/>
      <c r="J98" s="75"/>
      <c r="K98" s="75"/>
      <c r="L98" s="73"/>
    </row>
    <row r="99" spans="2:20" s="10" customFormat="1" ht="29.25" customHeight="1">
      <c r="B99" s="210"/>
      <c r="C99" s="211" t="s">
        <v>143</v>
      </c>
      <c r="D99" s="212" t="s">
        <v>56</v>
      </c>
      <c r="E99" s="212" t="s">
        <v>52</v>
      </c>
      <c r="F99" s="212" t="s">
        <v>144</v>
      </c>
      <c r="G99" s="212" t="s">
        <v>145</v>
      </c>
      <c r="H99" s="212" t="s">
        <v>146</v>
      </c>
      <c r="I99" s="213" t="s">
        <v>147</v>
      </c>
      <c r="J99" s="212" t="s">
        <v>122</v>
      </c>
      <c r="K99" s="214" t="s">
        <v>148</v>
      </c>
      <c r="L99" s="215"/>
      <c r="M99" s="103" t="s">
        <v>149</v>
      </c>
      <c r="N99" s="104" t="s">
        <v>41</v>
      </c>
      <c r="O99" s="104" t="s">
        <v>150</v>
      </c>
      <c r="P99" s="104" t="s">
        <v>151</v>
      </c>
      <c r="Q99" s="104" t="s">
        <v>152</v>
      </c>
      <c r="R99" s="104" t="s">
        <v>153</v>
      </c>
      <c r="S99" s="104" t="s">
        <v>154</v>
      </c>
      <c r="T99" s="105" t="s">
        <v>155</v>
      </c>
    </row>
    <row r="100" spans="2:63" s="1" customFormat="1" ht="29.25" customHeight="1">
      <c r="B100" s="47"/>
      <c r="C100" s="109" t="s">
        <v>123</v>
      </c>
      <c r="D100" s="75"/>
      <c r="E100" s="75"/>
      <c r="F100" s="75"/>
      <c r="G100" s="75"/>
      <c r="H100" s="75"/>
      <c r="I100" s="204"/>
      <c r="J100" s="216">
        <f>BK100</f>
        <v>0</v>
      </c>
      <c r="K100" s="75"/>
      <c r="L100" s="73"/>
      <c r="M100" s="106"/>
      <c r="N100" s="107"/>
      <c r="O100" s="107"/>
      <c r="P100" s="217">
        <f>P101+P325</f>
        <v>0</v>
      </c>
      <c r="Q100" s="107"/>
      <c r="R100" s="217">
        <f>R101+R325</f>
        <v>26.32147775</v>
      </c>
      <c r="S100" s="107"/>
      <c r="T100" s="218">
        <f>T101+T325</f>
        <v>25.91908248</v>
      </c>
      <c r="AT100" s="25" t="s">
        <v>70</v>
      </c>
      <c r="AU100" s="25" t="s">
        <v>124</v>
      </c>
      <c r="BK100" s="219">
        <f>BK101+BK325</f>
        <v>0</v>
      </c>
    </row>
    <row r="101" spans="2:63" s="11" customFormat="1" ht="37.4" customHeight="1">
      <c r="B101" s="220"/>
      <c r="C101" s="221"/>
      <c r="D101" s="222" t="s">
        <v>70</v>
      </c>
      <c r="E101" s="223" t="s">
        <v>156</v>
      </c>
      <c r="F101" s="223" t="s">
        <v>157</v>
      </c>
      <c r="G101" s="221"/>
      <c r="H101" s="221"/>
      <c r="I101" s="224"/>
      <c r="J101" s="225">
        <f>BK101</f>
        <v>0</v>
      </c>
      <c r="K101" s="221"/>
      <c r="L101" s="226"/>
      <c r="M101" s="227"/>
      <c r="N101" s="228"/>
      <c r="O101" s="228"/>
      <c r="P101" s="229">
        <f>P102+P116+P229+P305+P322</f>
        <v>0</v>
      </c>
      <c r="Q101" s="228"/>
      <c r="R101" s="229">
        <f>R102+R116+R229+R305+R322</f>
        <v>16.98476862</v>
      </c>
      <c r="S101" s="228"/>
      <c r="T101" s="230">
        <f>T102+T116+T229+T305+T322</f>
        <v>24.128289</v>
      </c>
      <c r="AR101" s="231" t="s">
        <v>78</v>
      </c>
      <c r="AT101" s="232" t="s">
        <v>70</v>
      </c>
      <c r="AU101" s="232" t="s">
        <v>71</v>
      </c>
      <c r="AY101" s="231" t="s">
        <v>158</v>
      </c>
      <c r="BK101" s="233">
        <f>BK102+BK116+BK229+BK305+BK322</f>
        <v>0</v>
      </c>
    </row>
    <row r="102" spans="2:63" s="11" customFormat="1" ht="19.9" customHeight="1">
      <c r="B102" s="220"/>
      <c r="C102" s="221"/>
      <c r="D102" s="222" t="s">
        <v>70</v>
      </c>
      <c r="E102" s="234" t="s">
        <v>159</v>
      </c>
      <c r="F102" s="234" t="s">
        <v>160</v>
      </c>
      <c r="G102" s="221"/>
      <c r="H102" s="221"/>
      <c r="I102" s="224"/>
      <c r="J102" s="235">
        <f>BK102</f>
        <v>0</v>
      </c>
      <c r="K102" s="221"/>
      <c r="L102" s="226"/>
      <c r="M102" s="227"/>
      <c r="N102" s="228"/>
      <c r="O102" s="228"/>
      <c r="P102" s="229">
        <f>SUM(P103:P115)</f>
        <v>0</v>
      </c>
      <c r="Q102" s="228"/>
      <c r="R102" s="229">
        <f>SUM(R103:R115)</f>
        <v>0.393676</v>
      </c>
      <c r="S102" s="228"/>
      <c r="T102" s="230">
        <f>SUM(T103:T115)</f>
        <v>0</v>
      </c>
      <c r="AR102" s="231" t="s">
        <v>78</v>
      </c>
      <c r="AT102" s="232" t="s">
        <v>70</v>
      </c>
      <c r="AU102" s="232" t="s">
        <v>78</v>
      </c>
      <c r="AY102" s="231" t="s">
        <v>158</v>
      </c>
      <c r="BK102" s="233">
        <f>SUM(BK103:BK115)</f>
        <v>0</v>
      </c>
    </row>
    <row r="103" spans="2:65" s="1" customFormat="1" ht="25.5" customHeight="1">
      <c r="B103" s="47"/>
      <c r="C103" s="236" t="s">
        <v>78</v>
      </c>
      <c r="D103" s="236" t="s">
        <v>161</v>
      </c>
      <c r="E103" s="237" t="s">
        <v>182</v>
      </c>
      <c r="F103" s="238" t="s">
        <v>183</v>
      </c>
      <c r="G103" s="239" t="s">
        <v>184</v>
      </c>
      <c r="H103" s="240">
        <v>3.6</v>
      </c>
      <c r="I103" s="241"/>
      <c r="J103" s="242">
        <f>ROUND(I103*H103,2)</f>
        <v>0</v>
      </c>
      <c r="K103" s="238" t="s">
        <v>165</v>
      </c>
      <c r="L103" s="73"/>
      <c r="M103" s="243" t="s">
        <v>21</v>
      </c>
      <c r="N103" s="244" t="s">
        <v>42</v>
      </c>
      <c r="O103" s="48"/>
      <c r="P103" s="245">
        <f>O103*H103</f>
        <v>0</v>
      </c>
      <c r="Q103" s="245">
        <v>0.10891</v>
      </c>
      <c r="R103" s="245">
        <f>Q103*H103</f>
        <v>0.39207600000000004</v>
      </c>
      <c r="S103" s="245">
        <v>0</v>
      </c>
      <c r="T103" s="246">
        <f>S103*H103</f>
        <v>0</v>
      </c>
      <c r="AR103" s="25" t="s">
        <v>166</v>
      </c>
      <c r="AT103" s="25" t="s">
        <v>161</v>
      </c>
      <c r="AU103" s="25" t="s">
        <v>80</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1234</v>
      </c>
    </row>
    <row r="104" spans="2:51" s="12" customFormat="1" ht="13.5">
      <c r="B104" s="251"/>
      <c r="C104" s="252"/>
      <c r="D104" s="248" t="s">
        <v>178</v>
      </c>
      <c r="E104" s="253" t="s">
        <v>21</v>
      </c>
      <c r="F104" s="254" t="s">
        <v>1235</v>
      </c>
      <c r="G104" s="252"/>
      <c r="H104" s="253" t="s">
        <v>21</v>
      </c>
      <c r="I104" s="255"/>
      <c r="J104" s="252"/>
      <c r="K104" s="252"/>
      <c r="L104" s="256"/>
      <c r="M104" s="257"/>
      <c r="N104" s="258"/>
      <c r="O104" s="258"/>
      <c r="P104" s="258"/>
      <c r="Q104" s="258"/>
      <c r="R104" s="258"/>
      <c r="S104" s="258"/>
      <c r="T104" s="259"/>
      <c r="AT104" s="260" t="s">
        <v>178</v>
      </c>
      <c r="AU104" s="260" t="s">
        <v>80</v>
      </c>
      <c r="AV104" s="12" t="s">
        <v>78</v>
      </c>
      <c r="AW104" s="12" t="s">
        <v>35</v>
      </c>
      <c r="AX104" s="12" t="s">
        <v>71</v>
      </c>
      <c r="AY104" s="260" t="s">
        <v>158</v>
      </c>
    </row>
    <row r="105" spans="2:51" s="13" customFormat="1" ht="13.5">
      <c r="B105" s="261"/>
      <c r="C105" s="262"/>
      <c r="D105" s="248" t="s">
        <v>178</v>
      </c>
      <c r="E105" s="263" t="s">
        <v>21</v>
      </c>
      <c r="F105" s="264" t="s">
        <v>187</v>
      </c>
      <c r="G105" s="262"/>
      <c r="H105" s="265">
        <v>1.8</v>
      </c>
      <c r="I105" s="266"/>
      <c r="J105" s="262"/>
      <c r="K105" s="262"/>
      <c r="L105" s="267"/>
      <c r="M105" s="268"/>
      <c r="N105" s="269"/>
      <c r="O105" s="269"/>
      <c r="P105" s="269"/>
      <c r="Q105" s="269"/>
      <c r="R105" s="269"/>
      <c r="S105" s="269"/>
      <c r="T105" s="270"/>
      <c r="AT105" s="271" t="s">
        <v>178</v>
      </c>
      <c r="AU105" s="271" t="s">
        <v>80</v>
      </c>
      <c r="AV105" s="13" t="s">
        <v>80</v>
      </c>
      <c r="AW105" s="13" t="s">
        <v>35</v>
      </c>
      <c r="AX105" s="13" t="s">
        <v>71</v>
      </c>
      <c r="AY105" s="271" t="s">
        <v>158</v>
      </c>
    </row>
    <row r="106" spans="2:51" s="12" customFormat="1" ht="13.5">
      <c r="B106" s="251"/>
      <c r="C106" s="252"/>
      <c r="D106" s="248" t="s">
        <v>178</v>
      </c>
      <c r="E106" s="253" t="s">
        <v>21</v>
      </c>
      <c r="F106" s="254" t="s">
        <v>1236</v>
      </c>
      <c r="G106" s="252"/>
      <c r="H106" s="253" t="s">
        <v>21</v>
      </c>
      <c r="I106" s="255"/>
      <c r="J106" s="252"/>
      <c r="K106" s="252"/>
      <c r="L106" s="256"/>
      <c r="M106" s="257"/>
      <c r="N106" s="258"/>
      <c r="O106" s="258"/>
      <c r="P106" s="258"/>
      <c r="Q106" s="258"/>
      <c r="R106" s="258"/>
      <c r="S106" s="258"/>
      <c r="T106" s="259"/>
      <c r="AT106" s="260" t="s">
        <v>178</v>
      </c>
      <c r="AU106" s="260" t="s">
        <v>80</v>
      </c>
      <c r="AV106" s="12" t="s">
        <v>78</v>
      </c>
      <c r="AW106" s="12" t="s">
        <v>35</v>
      </c>
      <c r="AX106" s="12" t="s">
        <v>71</v>
      </c>
      <c r="AY106" s="260" t="s">
        <v>158</v>
      </c>
    </row>
    <row r="107" spans="2:51" s="13" customFormat="1" ht="13.5">
      <c r="B107" s="261"/>
      <c r="C107" s="262"/>
      <c r="D107" s="248" t="s">
        <v>178</v>
      </c>
      <c r="E107" s="263" t="s">
        <v>21</v>
      </c>
      <c r="F107" s="264" t="s">
        <v>187</v>
      </c>
      <c r="G107" s="262"/>
      <c r="H107" s="265">
        <v>1.8</v>
      </c>
      <c r="I107" s="266"/>
      <c r="J107" s="262"/>
      <c r="K107" s="262"/>
      <c r="L107" s="267"/>
      <c r="M107" s="268"/>
      <c r="N107" s="269"/>
      <c r="O107" s="269"/>
      <c r="P107" s="269"/>
      <c r="Q107" s="269"/>
      <c r="R107" s="269"/>
      <c r="S107" s="269"/>
      <c r="T107" s="270"/>
      <c r="AT107" s="271" t="s">
        <v>178</v>
      </c>
      <c r="AU107" s="271" t="s">
        <v>80</v>
      </c>
      <c r="AV107" s="13" t="s">
        <v>80</v>
      </c>
      <c r="AW107" s="13" t="s">
        <v>35</v>
      </c>
      <c r="AX107" s="13" t="s">
        <v>71</v>
      </c>
      <c r="AY107" s="271" t="s">
        <v>158</v>
      </c>
    </row>
    <row r="108" spans="2:51" s="14" customFormat="1" ht="13.5">
      <c r="B108" s="272"/>
      <c r="C108" s="273"/>
      <c r="D108" s="248" t="s">
        <v>178</v>
      </c>
      <c r="E108" s="274" t="s">
        <v>21</v>
      </c>
      <c r="F108" s="275" t="s">
        <v>189</v>
      </c>
      <c r="G108" s="273"/>
      <c r="H108" s="276">
        <v>3.6</v>
      </c>
      <c r="I108" s="277"/>
      <c r="J108" s="273"/>
      <c r="K108" s="273"/>
      <c r="L108" s="278"/>
      <c r="M108" s="279"/>
      <c r="N108" s="280"/>
      <c r="O108" s="280"/>
      <c r="P108" s="280"/>
      <c r="Q108" s="280"/>
      <c r="R108" s="280"/>
      <c r="S108" s="280"/>
      <c r="T108" s="281"/>
      <c r="AT108" s="282" t="s">
        <v>178</v>
      </c>
      <c r="AU108" s="282" t="s">
        <v>80</v>
      </c>
      <c r="AV108" s="14" t="s">
        <v>166</v>
      </c>
      <c r="AW108" s="14" t="s">
        <v>35</v>
      </c>
      <c r="AX108" s="14" t="s">
        <v>78</v>
      </c>
      <c r="AY108" s="282" t="s">
        <v>158</v>
      </c>
    </row>
    <row r="109" spans="2:65" s="1" customFormat="1" ht="16.5" customHeight="1">
      <c r="B109" s="47"/>
      <c r="C109" s="236" t="s">
        <v>80</v>
      </c>
      <c r="D109" s="236" t="s">
        <v>161</v>
      </c>
      <c r="E109" s="237" t="s">
        <v>191</v>
      </c>
      <c r="F109" s="238" t="s">
        <v>192</v>
      </c>
      <c r="G109" s="239" t="s">
        <v>193</v>
      </c>
      <c r="H109" s="240">
        <v>8</v>
      </c>
      <c r="I109" s="241"/>
      <c r="J109" s="242">
        <f>ROUND(I109*H109,2)</f>
        <v>0</v>
      </c>
      <c r="K109" s="238" t="s">
        <v>165</v>
      </c>
      <c r="L109" s="73"/>
      <c r="M109" s="243" t="s">
        <v>21</v>
      </c>
      <c r="N109" s="244" t="s">
        <v>42</v>
      </c>
      <c r="O109" s="48"/>
      <c r="P109" s="245">
        <f>O109*H109</f>
        <v>0</v>
      </c>
      <c r="Q109" s="245">
        <v>0.0002</v>
      </c>
      <c r="R109" s="245">
        <f>Q109*H109</f>
        <v>0.0016</v>
      </c>
      <c r="S109" s="245">
        <v>0</v>
      </c>
      <c r="T109" s="246">
        <f>S109*H109</f>
        <v>0</v>
      </c>
      <c r="AR109" s="25" t="s">
        <v>166</v>
      </c>
      <c r="AT109" s="25" t="s">
        <v>161</v>
      </c>
      <c r="AU109" s="25" t="s">
        <v>80</v>
      </c>
      <c r="AY109" s="25" t="s">
        <v>158</v>
      </c>
      <c r="BE109" s="247">
        <f>IF(N109="základní",J109,0)</f>
        <v>0</v>
      </c>
      <c r="BF109" s="247">
        <f>IF(N109="snížená",J109,0)</f>
        <v>0</v>
      </c>
      <c r="BG109" s="247">
        <f>IF(N109="zákl. přenesená",J109,0)</f>
        <v>0</v>
      </c>
      <c r="BH109" s="247">
        <f>IF(N109="sníž. přenesená",J109,0)</f>
        <v>0</v>
      </c>
      <c r="BI109" s="247">
        <f>IF(N109="nulová",J109,0)</f>
        <v>0</v>
      </c>
      <c r="BJ109" s="25" t="s">
        <v>78</v>
      </c>
      <c r="BK109" s="247">
        <f>ROUND(I109*H109,2)</f>
        <v>0</v>
      </c>
      <c r="BL109" s="25" t="s">
        <v>166</v>
      </c>
      <c r="BM109" s="25" t="s">
        <v>1237</v>
      </c>
    </row>
    <row r="110" spans="2:47" s="1" customFormat="1" ht="13.5">
      <c r="B110" s="47"/>
      <c r="C110" s="75"/>
      <c r="D110" s="248" t="s">
        <v>171</v>
      </c>
      <c r="E110" s="75"/>
      <c r="F110" s="249" t="s">
        <v>195</v>
      </c>
      <c r="G110" s="75"/>
      <c r="H110" s="75"/>
      <c r="I110" s="204"/>
      <c r="J110" s="75"/>
      <c r="K110" s="75"/>
      <c r="L110" s="73"/>
      <c r="M110" s="250"/>
      <c r="N110" s="48"/>
      <c r="O110" s="48"/>
      <c r="P110" s="48"/>
      <c r="Q110" s="48"/>
      <c r="R110" s="48"/>
      <c r="S110" s="48"/>
      <c r="T110" s="96"/>
      <c r="AT110" s="25" t="s">
        <v>171</v>
      </c>
      <c r="AU110" s="25" t="s">
        <v>80</v>
      </c>
    </row>
    <row r="111" spans="2:51" s="12" customFormat="1" ht="13.5">
      <c r="B111" s="251"/>
      <c r="C111" s="252"/>
      <c r="D111" s="248" t="s">
        <v>178</v>
      </c>
      <c r="E111" s="253" t="s">
        <v>21</v>
      </c>
      <c r="F111" s="254" t="s">
        <v>1235</v>
      </c>
      <c r="G111" s="252"/>
      <c r="H111" s="253" t="s">
        <v>21</v>
      </c>
      <c r="I111" s="255"/>
      <c r="J111" s="252"/>
      <c r="K111" s="252"/>
      <c r="L111" s="256"/>
      <c r="M111" s="257"/>
      <c r="N111" s="258"/>
      <c r="O111" s="258"/>
      <c r="P111" s="258"/>
      <c r="Q111" s="258"/>
      <c r="R111" s="258"/>
      <c r="S111" s="258"/>
      <c r="T111" s="259"/>
      <c r="AT111" s="260" t="s">
        <v>178</v>
      </c>
      <c r="AU111" s="260" t="s">
        <v>80</v>
      </c>
      <c r="AV111" s="12" t="s">
        <v>78</v>
      </c>
      <c r="AW111" s="12" t="s">
        <v>35</v>
      </c>
      <c r="AX111" s="12" t="s">
        <v>71</v>
      </c>
      <c r="AY111" s="260" t="s">
        <v>158</v>
      </c>
    </row>
    <row r="112" spans="2:51" s="13" customFormat="1" ht="13.5">
      <c r="B112" s="261"/>
      <c r="C112" s="262"/>
      <c r="D112" s="248" t="s">
        <v>178</v>
      </c>
      <c r="E112" s="263" t="s">
        <v>21</v>
      </c>
      <c r="F112" s="264" t="s">
        <v>196</v>
      </c>
      <c r="G112" s="262"/>
      <c r="H112" s="265">
        <v>4</v>
      </c>
      <c r="I112" s="266"/>
      <c r="J112" s="262"/>
      <c r="K112" s="262"/>
      <c r="L112" s="267"/>
      <c r="M112" s="268"/>
      <c r="N112" s="269"/>
      <c r="O112" s="269"/>
      <c r="P112" s="269"/>
      <c r="Q112" s="269"/>
      <c r="R112" s="269"/>
      <c r="S112" s="269"/>
      <c r="T112" s="270"/>
      <c r="AT112" s="271" t="s">
        <v>178</v>
      </c>
      <c r="AU112" s="271" t="s">
        <v>80</v>
      </c>
      <c r="AV112" s="13" t="s">
        <v>80</v>
      </c>
      <c r="AW112" s="13" t="s">
        <v>35</v>
      </c>
      <c r="AX112" s="13" t="s">
        <v>71</v>
      </c>
      <c r="AY112" s="271" t="s">
        <v>158</v>
      </c>
    </row>
    <row r="113" spans="2:51" s="12" customFormat="1" ht="13.5">
      <c r="B113" s="251"/>
      <c r="C113" s="252"/>
      <c r="D113" s="248" t="s">
        <v>178</v>
      </c>
      <c r="E113" s="253" t="s">
        <v>21</v>
      </c>
      <c r="F113" s="254" t="s">
        <v>1236</v>
      </c>
      <c r="G113" s="252"/>
      <c r="H113" s="253" t="s">
        <v>21</v>
      </c>
      <c r="I113" s="255"/>
      <c r="J113" s="252"/>
      <c r="K113" s="252"/>
      <c r="L113" s="256"/>
      <c r="M113" s="257"/>
      <c r="N113" s="258"/>
      <c r="O113" s="258"/>
      <c r="P113" s="258"/>
      <c r="Q113" s="258"/>
      <c r="R113" s="258"/>
      <c r="S113" s="258"/>
      <c r="T113" s="259"/>
      <c r="AT113" s="260" t="s">
        <v>178</v>
      </c>
      <c r="AU113" s="260" t="s">
        <v>80</v>
      </c>
      <c r="AV113" s="12" t="s">
        <v>78</v>
      </c>
      <c r="AW113" s="12" t="s">
        <v>35</v>
      </c>
      <c r="AX113" s="12" t="s">
        <v>71</v>
      </c>
      <c r="AY113" s="260" t="s">
        <v>158</v>
      </c>
    </row>
    <row r="114" spans="2:51" s="13" customFormat="1" ht="13.5">
      <c r="B114" s="261"/>
      <c r="C114" s="262"/>
      <c r="D114" s="248" t="s">
        <v>178</v>
      </c>
      <c r="E114" s="263" t="s">
        <v>21</v>
      </c>
      <c r="F114" s="264" t="s">
        <v>196</v>
      </c>
      <c r="G114" s="262"/>
      <c r="H114" s="265">
        <v>4</v>
      </c>
      <c r="I114" s="266"/>
      <c r="J114" s="262"/>
      <c r="K114" s="262"/>
      <c r="L114" s="267"/>
      <c r="M114" s="268"/>
      <c r="N114" s="269"/>
      <c r="O114" s="269"/>
      <c r="P114" s="269"/>
      <c r="Q114" s="269"/>
      <c r="R114" s="269"/>
      <c r="S114" s="269"/>
      <c r="T114" s="270"/>
      <c r="AT114" s="271" t="s">
        <v>178</v>
      </c>
      <c r="AU114" s="271" t="s">
        <v>80</v>
      </c>
      <c r="AV114" s="13" t="s">
        <v>80</v>
      </c>
      <c r="AW114" s="13" t="s">
        <v>35</v>
      </c>
      <c r="AX114" s="13" t="s">
        <v>71</v>
      </c>
      <c r="AY114" s="271" t="s">
        <v>158</v>
      </c>
    </row>
    <row r="115" spans="2:51" s="14" customFormat="1" ht="13.5">
      <c r="B115" s="272"/>
      <c r="C115" s="273"/>
      <c r="D115" s="248" t="s">
        <v>178</v>
      </c>
      <c r="E115" s="274" t="s">
        <v>21</v>
      </c>
      <c r="F115" s="275" t="s">
        <v>189</v>
      </c>
      <c r="G115" s="273"/>
      <c r="H115" s="276">
        <v>8</v>
      </c>
      <c r="I115" s="277"/>
      <c r="J115" s="273"/>
      <c r="K115" s="273"/>
      <c r="L115" s="278"/>
      <c r="M115" s="279"/>
      <c r="N115" s="280"/>
      <c r="O115" s="280"/>
      <c r="P115" s="280"/>
      <c r="Q115" s="280"/>
      <c r="R115" s="280"/>
      <c r="S115" s="280"/>
      <c r="T115" s="281"/>
      <c r="AT115" s="282" t="s">
        <v>178</v>
      </c>
      <c r="AU115" s="282" t="s">
        <v>80</v>
      </c>
      <c r="AV115" s="14" t="s">
        <v>166</v>
      </c>
      <c r="AW115" s="14" t="s">
        <v>35</v>
      </c>
      <c r="AX115" s="14" t="s">
        <v>78</v>
      </c>
      <c r="AY115" s="282" t="s">
        <v>158</v>
      </c>
    </row>
    <row r="116" spans="2:63" s="11" customFormat="1" ht="29.85" customHeight="1">
      <c r="B116" s="220"/>
      <c r="C116" s="221"/>
      <c r="D116" s="222" t="s">
        <v>70</v>
      </c>
      <c r="E116" s="234" t="s">
        <v>197</v>
      </c>
      <c r="F116" s="234" t="s">
        <v>198</v>
      </c>
      <c r="G116" s="221"/>
      <c r="H116" s="221"/>
      <c r="I116" s="224"/>
      <c r="J116" s="235">
        <f>BK116</f>
        <v>0</v>
      </c>
      <c r="K116" s="221"/>
      <c r="L116" s="226"/>
      <c r="M116" s="227"/>
      <c r="N116" s="228"/>
      <c r="O116" s="228"/>
      <c r="P116" s="229">
        <f>SUM(P117:P228)</f>
        <v>0</v>
      </c>
      <c r="Q116" s="228"/>
      <c r="R116" s="229">
        <f>SUM(R117:R228)</f>
        <v>16.53104512</v>
      </c>
      <c r="S116" s="228"/>
      <c r="T116" s="230">
        <f>SUM(T117:T228)</f>
        <v>0</v>
      </c>
      <c r="AR116" s="231" t="s">
        <v>78</v>
      </c>
      <c r="AT116" s="232" t="s">
        <v>70</v>
      </c>
      <c r="AU116" s="232" t="s">
        <v>78</v>
      </c>
      <c r="AY116" s="231" t="s">
        <v>158</v>
      </c>
      <c r="BK116" s="233">
        <f>SUM(BK117:BK228)</f>
        <v>0</v>
      </c>
    </row>
    <row r="117" spans="2:65" s="1" customFormat="1" ht="25.5" customHeight="1">
      <c r="B117" s="47"/>
      <c r="C117" s="236" t="s">
        <v>159</v>
      </c>
      <c r="D117" s="236" t="s">
        <v>161</v>
      </c>
      <c r="E117" s="237" t="s">
        <v>199</v>
      </c>
      <c r="F117" s="238" t="s">
        <v>200</v>
      </c>
      <c r="G117" s="239" t="s">
        <v>184</v>
      </c>
      <c r="H117" s="240">
        <v>230.24</v>
      </c>
      <c r="I117" s="241"/>
      <c r="J117" s="242">
        <f>ROUND(I117*H117,2)</f>
        <v>0</v>
      </c>
      <c r="K117" s="238" t="s">
        <v>165</v>
      </c>
      <c r="L117" s="73"/>
      <c r="M117" s="243" t="s">
        <v>21</v>
      </c>
      <c r="N117" s="244" t="s">
        <v>42</v>
      </c>
      <c r="O117" s="48"/>
      <c r="P117" s="245">
        <f>O117*H117</f>
        <v>0</v>
      </c>
      <c r="Q117" s="245">
        <v>0.0057</v>
      </c>
      <c r="R117" s="245">
        <f>Q117*H117</f>
        <v>1.3123680000000002</v>
      </c>
      <c r="S117" s="245">
        <v>0</v>
      </c>
      <c r="T117" s="246">
        <f>S117*H117</f>
        <v>0</v>
      </c>
      <c r="AR117" s="25" t="s">
        <v>166</v>
      </c>
      <c r="AT117" s="25" t="s">
        <v>161</v>
      </c>
      <c r="AU117" s="25" t="s">
        <v>80</v>
      </c>
      <c r="AY117" s="25" t="s">
        <v>158</v>
      </c>
      <c r="BE117" s="247">
        <f>IF(N117="základní",J117,0)</f>
        <v>0</v>
      </c>
      <c r="BF117" s="247">
        <f>IF(N117="snížená",J117,0)</f>
        <v>0</v>
      </c>
      <c r="BG117" s="247">
        <f>IF(N117="zákl. přenesená",J117,0)</f>
        <v>0</v>
      </c>
      <c r="BH117" s="247">
        <f>IF(N117="sníž. přenesená",J117,0)</f>
        <v>0</v>
      </c>
      <c r="BI117" s="247">
        <f>IF(N117="nulová",J117,0)</f>
        <v>0</v>
      </c>
      <c r="BJ117" s="25" t="s">
        <v>78</v>
      </c>
      <c r="BK117" s="247">
        <f>ROUND(I117*H117,2)</f>
        <v>0</v>
      </c>
      <c r="BL117" s="25" t="s">
        <v>166</v>
      </c>
      <c r="BM117" s="25" t="s">
        <v>1238</v>
      </c>
    </row>
    <row r="118" spans="2:47" s="1" customFormat="1" ht="13.5">
      <c r="B118" s="47"/>
      <c r="C118" s="75"/>
      <c r="D118" s="248" t="s">
        <v>171</v>
      </c>
      <c r="E118" s="75"/>
      <c r="F118" s="249" t="s">
        <v>202</v>
      </c>
      <c r="G118" s="75"/>
      <c r="H118" s="75"/>
      <c r="I118" s="204"/>
      <c r="J118" s="75"/>
      <c r="K118" s="75"/>
      <c r="L118" s="73"/>
      <c r="M118" s="250"/>
      <c r="N118" s="48"/>
      <c r="O118" s="48"/>
      <c r="P118" s="48"/>
      <c r="Q118" s="48"/>
      <c r="R118" s="48"/>
      <c r="S118" s="48"/>
      <c r="T118" s="96"/>
      <c r="AT118" s="25" t="s">
        <v>171</v>
      </c>
      <c r="AU118" s="25" t="s">
        <v>80</v>
      </c>
    </row>
    <row r="119" spans="2:51" s="12" customFormat="1" ht="13.5">
      <c r="B119" s="251"/>
      <c r="C119" s="252"/>
      <c r="D119" s="248" t="s">
        <v>178</v>
      </c>
      <c r="E119" s="253" t="s">
        <v>21</v>
      </c>
      <c r="F119" s="254" t="s">
        <v>203</v>
      </c>
      <c r="G119" s="252"/>
      <c r="H119" s="253" t="s">
        <v>21</v>
      </c>
      <c r="I119" s="255"/>
      <c r="J119" s="252"/>
      <c r="K119" s="252"/>
      <c r="L119" s="256"/>
      <c r="M119" s="257"/>
      <c r="N119" s="258"/>
      <c r="O119" s="258"/>
      <c r="P119" s="258"/>
      <c r="Q119" s="258"/>
      <c r="R119" s="258"/>
      <c r="S119" s="258"/>
      <c r="T119" s="259"/>
      <c r="AT119" s="260" t="s">
        <v>178</v>
      </c>
      <c r="AU119" s="260" t="s">
        <v>80</v>
      </c>
      <c r="AV119" s="12" t="s">
        <v>78</v>
      </c>
      <c r="AW119" s="12" t="s">
        <v>35</v>
      </c>
      <c r="AX119" s="12" t="s">
        <v>71</v>
      </c>
      <c r="AY119" s="260" t="s">
        <v>158</v>
      </c>
    </row>
    <row r="120" spans="2:51" s="13" customFormat="1" ht="13.5">
      <c r="B120" s="261"/>
      <c r="C120" s="262"/>
      <c r="D120" s="248" t="s">
        <v>178</v>
      </c>
      <c r="E120" s="263" t="s">
        <v>21</v>
      </c>
      <c r="F120" s="264" t="s">
        <v>1239</v>
      </c>
      <c r="G120" s="262"/>
      <c r="H120" s="265">
        <v>230.24</v>
      </c>
      <c r="I120" s="266"/>
      <c r="J120" s="262"/>
      <c r="K120" s="262"/>
      <c r="L120" s="267"/>
      <c r="M120" s="268"/>
      <c r="N120" s="269"/>
      <c r="O120" s="269"/>
      <c r="P120" s="269"/>
      <c r="Q120" s="269"/>
      <c r="R120" s="269"/>
      <c r="S120" s="269"/>
      <c r="T120" s="270"/>
      <c r="AT120" s="271" t="s">
        <v>178</v>
      </c>
      <c r="AU120" s="271" t="s">
        <v>80</v>
      </c>
      <c r="AV120" s="13" t="s">
        <v>80</v>
      </c>
      <c r="AW120" s="13" t="s">
        <v>35</v>
      </c>
      <c r="AX120" s="13" t="s">
        <v>78</v>
      </c>
      <c r="AY120" s="271" t="s">
        <v>158</v>
      </c>
    </row>
    <row r="121" spans="2:65" s="1" customFormat="1" ht="16.5" customHeight="1">
      <c r="B121" s="47"/>
      <c r="C121" s="236" t="s">
        <v>166</v>
      </c>
      <c r="D121" s="236" t="s">
        <v>161</v>
      </c>
      <c r="E121" s="237" t="s">
        <v>207</v>
      </c>
      <c r="F121" s="238" t="s">
        <v>208</v>
      </c>
      <c r="G121" s="239" t="s">
        <v>184</v>
      </c>
      <c r="H121" s="240">
        <v>20</v>
      </c>
      <c r="I121" s="241"/>
      <c r="J121" s="242">
        <f>ROUND(I121*H121,2)</f>
        <v>0</v>
      </c>
      <c r="K121" s="238" t="s">
        <v>165</v>
      </c>
      <c r="L121" s="73"/>
      <c r="M121" s="243" t="s">
        <v>21</v>
      </c>
      <c r="N121" s="244" t="s">
        <v>42</v>
      </c>
      <c r="O121" s="48"/>
      <c r="P121" s="245">
        <f>O121*H121</f>
        <v>0</v>
      </c>
      <c r="Q121" s="245">
        <v>0.04</v>
      </c>
      <c r="R121" s="245">
        <f>Q121*H121</f>
        <v>0.8</v>
      </c>
      <c r="S121" s="245">
        <v>0</v>
      </c>
      <c r="T121" s="246">
        <f>S121*H121</f>
        <v>0</v>
      </c>
      <c r="AR121" s="25" t="s">
        <v>166</v>
      </c>
      <c r="AT121" s="25" t="s">
        <v>161</v>
      </c>
      <c r="AU121" s="25" t="s">
        <v>80</v>
      </c>
      <c r="AY121" s="25" t="s">
        <v>158</v>
      </c>
      <c r="BE121" s="247">
        <f>IF(N121="základní",J121,0)</f>
        <v>0</v>
      </c>
      <c r="BF121" s="247">
        <f>IF(N121="snížená",J121,0)</f>
        <v>0</v>
      </c>
      <c r="BG121" s="247">
        <f>IF(N121="zákl. přenesená",J121,0)</f>
        <v>0</v>
      </c>
      <c r="BH121" s="247">
        <f>IF(N121="sníž. přenesená",J121,0)</f>
        <v>0</v>
      </c>
      <c r="BI121" s="247">
        <f>IF(N121="nulová",J121,0)</f>
        <v>0</v>
      </c>
      <c r="BJ121" s="25" t="s">
        <v>78</v>
      </c>
      <c r="BK121" s="247">
        <f>ROUND(I121*H121,2)</f>
        <v>0</v>
      </c>
      <c r="BL121" s="25" t="s">
        <v>166</v>
      </c>
      <c r="BM121" s="25" t="s">
        <v>1240</v>
      </c>
    </row>
    <row r="122" spans="2:47" s="1" customFormat="1" ht="13.5">
      <c r="B122" s="47"/>
      <c r="C122" s="75"/>
      <c r="D122" s="248" t="s">
        <v>171</v>
      </c>
      <c r="E122" s="75"/>
      <c r="F122" s="249" t="s">
        <v>210</v>
      </c>
      <c r="G122" s="75"/>
      <c r="H122" s="75"/>
      <c r="I122" s="204"/>
      <c r="J122" s="75"/>
      <c r="K122" s="75"/>
      <c r="L122" s="73"/>
      <c r="M122" s="250"/>
      <c r="N122" s="48"/>
      <c r="O122" s="48"/>
      <c r="P122" s="48"/>
      <c r="Q122" s="48"/>
      <c r="R122" s="48"/>
      <c r="S122" s="48"/>
      <c r="T122" s="96"/>
      <c r="AT122" s="25" t="s">
        <v>171</v>
      </c>
      <c r="AU122" s="25" t="s">
        <v>80</v>
      </c>
    </row>
    <row r="123" spans="2:65" s="1" customFormat="1" ht="25.5" customHeight="1">
      <c r="B123" s="47"/>
      <c r="C123" s="236" t="s">
        <v>190</v>
      </c>
      <c r="D123" s="236" t="s">
        <v>161</v>
      </c>
      <c r="E123" s="237" t="s">
        <v>212</v>
      </c>
      <c r="F123" s="238" t="s">
        <v>213</v>
      </c>
      <c r="G123" s="239" t="s">
        <v>184</v>
      </c>
      <c r="H123" s="240">
        <v>40</v>
      </c>
      <c r="I123" s="241"/>
      <c r="J123" s="242">
        <f>ROUND(I123*H123,2)</f>
        <v>0</v>
      </c>
      <c r="K123" s="238" t="s">
        <v>165</v>
      </c>
      <c r="L123" s="73"/>
      <c r="M123" s="243" t="s">
        <v>21</v>
      </c>
      <c r="N123" s="244" t="s">
        <v>42</v>
      </c>
      <c r="O123" s="48"/>
      <c r="P123" s="245">
        <f>O123*H123</f>
        <v>0</v>
      </c>
      <c r="Q123" s="245">
        <v>0.00489</v>
      </c>
      <c r="R123" s="245">
        <f>Q123*H123</f>
        <v>0.1956</v>
      </c>
      <c r="S123" s="245">
        <v>0</v>
      </c>
      <c r="T123" s="246">
        <f>S123*H123</f>
        <v>0</v>
      </c>
      <c r="AR123" s="25" t="s">
        <v>166</v>
      </c>
      <c r="AT123" s="25" t="s">
        <v>161</v>
      </c>
      <c r="AU123" s="25" t="s">
        <v>80</v>
      </c>
      <c r="AY123" s="25" t="s">
        <v>158</v>
      </c>
      <c r="BE123" s="247">
        <f>IF(N123="základní",J123,0)</f>
        <v>0</v>
      </c>
      <c r="BF123" s="247">
        <f>IF(N123="snížená",J123,0)</f>
        <v>0</v>
      </c>
      <c r="BG123" s="247">
        <f>IF(N123="zákl. přenesená",J123,0)</f>
        <v>0</v>
      </c>
      <c r="BH123" s="247">
        <f>IF(N123="sníž. přenesená",J123,0)</f>
        <v>0</v>
      </c>
      <c r="BI123" s="247">
        <f>IF(N123="nulová",J123,0)</f>
        <v>0</v>
      </c>
      <c r="BJ123" s="25" t="s">
        <v>78</v>
      </c>
      <c r="BK123" s="247">
        <f>ROUND(I123*H123,2)</f>
        <v>0</v>
      </c>
      <c r="BL123" s="25" t="s">
        <v>166</v>
      </c>
      <c r="BM123" s="25" t="s">
        <v>1241</v>
      </c>
    </row>
    <row r="124" spans="2:47" s="1" customFormat="1" ht="13.5">
      <c r="B124" s="47"/>
      <c r="C124" s="75"/>
      <c r="D124" s="248" t="s">
        <v>171</v>
      </c>
      <c r="E124" s="75"/>
      <c r="F124" s="249" t="s">
        <v>215</v>
      </c>
      <c r="G124" s="75"/>
      <c r="H124" s="75"/>
      <c r="I124" s="204"/>
      <c r="J124" s="75"/>
      <c r="K124" s="75"/>
      <c r="L124" s="73"/>
      <c r="M124" s="250"/>
      <c r="N124" s="48"/>
      <c r="O124" s="48"/>
      <c r="P124" s="48"/>
      <c r="Q124" s="48"/>
      <c r="R124" s="48"/>
      <c r="S124" s="48"/>
      <c r="T124" s="96"/>
      <c r="AT124" s="25" t="s">
        <v>171</v>
      </c>
      <c r="AU124" s="25" t="s">
        <v>80</v>
      </c>
    </row>
    <row r="125" spans="2:51" s="12" customFormat="1" ht="13.5">
      <c r="B125" s="251"/>
      <c r="C125" s="252"/>
      <c r="D125" s="248" t="s">
        <v>178</v>
      </c>
      <c r="E125" s="253" t="s">
        <v>21</v>
      </c>
      <c r="F125" s="254" t="s">
        <v>216</v>
      </c>
      <c r="G125" s="252"/>
      <c r="H125" s="253" t="s">
        <v>21</v>
      </c>
      <c r="I125" s="255"/>
      <c r="J125" s="252"/>
      <c r="K125" s="252"/>
      <c r="L125" s="256"/>
      <c r="M125" s="257"/>
      <c r="N125" s="258"/>
      <c r="O125" s="258"/>
      <c r="P125" s="258"/>
      <c r="Q125" s="258"/>
      <c r="R125" s="258"/>
      <c r="S125" s="258"/>
      <c r="T125" s="259"/>
      <c r="AT125" s="260" t="s">
        <v>178</v>
      </c>
      <c r="AU125" s="260" t="s">
        <v>80</v>
      </c>
      <c r="AV125" s="12" t="s">
        <v>78</v>
      </c>
      <c r="AW125" s="12" t="s">
        <v>35</v>
      </c>
      <c r="AX125" s="12" t="s">
        <v>71</v>
      </c>
      <c r="AY125" s="260" t="s">
        <v>158</v>
      </c>
    </row>
    <row r="126" spans="2:51" s="13" customFormat="1" ht="13.5">
      <c r="B126" s="261"/>
      <c r="C126" s="262"/>
      <c r="D126" s="248" t="s">
        <v>178</v>
      </c>
      <c r="E126" s="263" t="s">
        <v>21</v>
      </c>
      <c r="F126" s="264" t="s">
        <v>503</v>
      </c>
      <c r="G126" s="262"/>
      <c r="H126" s="265">
        <v>40</v>
      </c>
      <c r="I126" s="266"/>
      <c r="J126" s="262"/>
      <c r="K126" s="262"/>
      <c r="L126" s="267"/>
      <c r="M126" s="268"/>
      <c r="N126" s="269"/>
      <c r="O126" s="269"/>
      <c r="P126" s="269"/>
      <c r="Q126" s="269"/>
      <c r="R126" s="269"/>
      <c r="S126" s="269"/>
      <c r="T126" s="270"/>
      <c r="AT126" s="271" t="s">
        <v>178</v>
      </c>
      <c r="AU126" s="271" t="s">
        <v>80</v>
      </c>
      <c r="AV126" s="13" t="s">
        <v>80</v>
      </c>
      <c r="AW126" s="13" t="s">
        <v>35</v>
      </c>
      <c r="AX126" s="13" t="s">
        <v>78</v>
      </c>
      <c r="AY126" s="271" t="s">
        <v>158</v>
      </c>
    </row>
    <row r="127" spans="2:65" s="1" customFormat="1" ht="16.5" customHeight="1">
      <c r="B127" s="47"/>
      <c r="C127" s="236" t="s">
        <v>197</v>
      </c>
      <c r="D127" s="236" t="s">
        <v>161</v>
      </c>
      <c r="E127" s="237" t="s">
        <v>219</v>
      </c>
      <c r="F127" s="238" t="s">
        <v>220</v>
      </c>
      <c r="G127" s="239" t="s">
        <v>184</v>
      </c>
      <c r="H127" s="240">
        <v>19.6</v>
      </c>
      <c r="I127" s="241"/>
      <c r="J127" s="242">
        <f>ROUND(I127*H127,2)</f>
        <v>0</v>
      </c>
      <c r="K127" s="238" t="s">
        <v>165</v>
      </c>
      <c r="L127" s="73"/>
      <c r="M127" s="243" t="s">
        <v>21</v>
      </c>
      <c r="N127" s="244" t="s">
        <v>42</v>
      </c>
      <c r="O127" s="48"/>
      <c r="P127" s="245">
        <f>O127*H127</f>
        <v>0</v>
      </c>
      <c r="Q127" s="245">
        <v>0.01838</v>
      </c>
      <c r="R127" s="245">
        <f>Q127*H127</f>
        <v>0.360248</v>
      </c>
      <c r="S127" s="245">
        <v>0</v>
      </c>
      <c r="T127" s="246">
        <f>S127*H127</f>
        <v>0</v>
      </c>
      <c r="AR127" s="25" t="s">
        <v>166</v>
      </c>
      <c r="AT127" s="25" t="s">
        <v>161</v>
      </c>
      <c r="AU127" s="25" t="s">
        <v>80</v>
      </c>
      <c r="AY127" s="25" t="s">
        <v>158</v>
      </c>
      <c r="BE127" s="247">
        <f>IF(N127="základní",J127,0)</f>
        <v>0</v>
      </c>
      <c r="BF127" s="247">
        <f>IF(N127="snížená",J127,0)</f>
        <v>0</v>
      </c>
      <c r="BG127" s="247">
        <f>IF(N127="zákl. přenesená",J127,0)</f>
        <v>0</v>
      </c>
      <c r="BH127" s="247">
        <f>IF(N127="sníž. přenesená",J127,0)</f>
        <v>0</v>
      </c>
      <c r="BI127" s="247">
        <f>IF(N127="nulová",J127,0)</f>
        <v>0</v>
      </c>
      <c r="BJ127" s="25" t="s">
        <v>78</v>
      </c>
      <c r="BK127" s="247">
        <f>ROUND(I127*H127,2)</f>
        <v>0</v>
      </c>
      <c r="BL127" s="25" t="s">
        <v>166</v>
      </c>
      <c r="BM127" s="25" t="s">
        <v>1242</v>
      </c>
    </row>
    <row r="128" spans="2:47" s="1" customFormat="1" ht="13.5">
      <c r="B128" s="47"/>
      <c r="C128" s="75"/>
      <c r="D128" s="248" t="s">
        <v>171</v>
      </c>
      <c r="E128" s="75"/>
      <c r="F128" s="249" t="s">
        <v>222</v>
      </c>
      <c r="G128" s="75"/>
      <c r="H128" s="75"/>
      <c r="I128" s="204"/>
      <c r="J128" s="75"/>
      <c r="K128" s="75"/>
      <c r="L128" s="73"/>
      <c r="M128" s="250"/>
      <c r="N128" s="48"/>
      <c r="O128" s="48"/>
      <c r="P128" s="48"/>
      <c r="Q128" s="48"/>
      <c r="R128" s="48"/>
      <c r="S128" s="48"/>
      <c r="T128" s="96"/>
      <c r="AT128" s="25" t="s">
        <v>171</v>
      </c>
      <c r="AU128" s="25" t="s">
        <v>80</v>
      </c>
    </row>
    <row r="129" spans="2:51" s="12" customFormat="1" ht="13.5">
      <c r="B129" s="251"/>
      <c r="C129" s="252"/>
      <c r="D129" s="248" t="s">
        <v>178</v>
      </c>
      <c r="E129" s="253" t="s">
        <v>21</v>
      </c>
      <c r="F129" s="254" t="s">
        <v>223</v>
      </c>
      <c r="G129" s="252"/>
      <c r="H129" s="253" t="s">
        <v>21</v>
      </c>
      <c r="I129" s="255"/>
      <c r="J129" s="252"/>
      <c r="K129" s="252"/>
      <c r="L129" s="256"/>
      <c r="M129" s="257"/>
      <c r="N129" s="258"/>
      <c r="O129" s="258"/>
      <c r="P129" s="258"/>
      <c r="Q129" s="258"/>
      <c r="R129" s="258"/>
      <c r="S129" s="258"/>
      <c r="T129" s="259"/>
      <c r="AT129" s="260" t="s">
        <v>178</v>
      </c>
      <c r="AU129" s="260" t="s">
        <v>80</v>
      </c>
      <c r="AV129" s="12" t="s">
        <v>78</v>
      </c>
      <c r="AW129" s="12" t="s">
        <v>35</v>
      </c>
      <c r="AX129" s="12" t="s">
        <v>71</v>
      </c>
      <c r="AY129" s="260" t="s">
        <v>158</v>
      </c>
    </row>
    <row r="130" spans="2:51" s="12" customFormat="1" ht="13.5">
      <c r="B130" s="251"/>
      <c r="C130" s="252"/>
      <c r="D130" s="248" t="s">
        <v>178</v>
      </c>
      <c r="E130" s="253" t="s">
        <v>21</v>
      </c>
      <c r="F130" s="254" t="s">
        <v>1243</v>
      </c>
      <c r="G130" s="252"/>
      <c r="H130" s="253" t="s">
        <v>21</v>
      </c>
      <c r="I130" s="255"/>
      <c r="J130" s="252"/>
      <c r="K130" s="252"/>
      <c r="L130" s="256"/>
      <c r="M130" s="257"/>
      <c r="N130" s="258"/>
      <c r="O130" s="258"/>
      <c r="P130" s="258"/>
      <c r="Q130" s="258"/>
      <c r="R130" s="258"/>
      <c r="S130" s="258"/>
      <c r="T130" s="259"/>
      <c r="AT130" s="260" t="s">
        <v>178</v>
      </c>
      <c r="AU130" s="260" t="s">
        <v>80</v>
      </c>
      <c r="AV130" s="12" t="s">
        <v>78</v>
      </c>
      <c r="AW130" s="12" t="s">
        <v>35</v>
      </c>
      <c r="AX130" s="12" t="s">
        <v>71</v>
      </c>
      <c r="AY130" s="260" t="s">
        <v>158</v>
      </c>
    </row>
    <row r="131" spans="2:51" s="13" customFormat="1" ht="13.5">
      <c r="B131" s="261"/>
      <c r="C131" s="262"/>
      <c r="D131" s="248" t="s">
        <v>178</v>
      </c>
      <c r="E131" s="263" t="s">
        <v>21</v>
      </c>
      <c r="F131" s="264" t="s">
        <v>1244</v>
      </c>
      <c r="G131" s="262"/>
      <c r="H131" s="265">
        <v>14.2</v>
      </c>
      <c r="I131" s="266"/>
      <c r="J131" s="262"/>
      <c r="K131" s="262"/>
      <c r="L131" s="267"/>
      <c r="M131" s="268"/>
      <c r="N131" s="269"/>
      <c r="O131" s="269"/>
      <c r="P131" s="269"/>
      <c r="Q131" s="269"/>
      <c r="R131" s="269"/>
      <c r="S131" s="269"/>
      <c r="T131" s="270"/>
      <c r="AT131" s="271" t="s">
        <v>178</v>
      </c>
      <c r="AU131" s="271" t="s">
        <v>80</v>
      </c>
      <c r="AV131" s="13" t="s">
        <v>80</v>
      </c>
      <c r="AW131" s="13" t="s">
        <v>35</v>
      </c>
      <c r="AX131" s="13" t="s">
        <v>71</v>
      </c>
      <c r="AY131" s="271" t="s">
        <v>158</v>
      </c>
    </row>
    <row r="132" spans="2:51" s="12" customFormat="1" ht="13.5">
      <c r="B132" s="251"/>
      <c r="C132" s="252"/>
      <c r="D132" s="248" t="s">
        <v>178</v>
      </c>
      <c r="E132" s="253" t="s">
        <v>21</v>
      </c>
      <c r="F132" s="254" t="s">
        <v>1236</v>
      </c>
      <c r="G132" s="252"/>
      <c r="H132" s="253" t="s">
        <v>21</v>
      </c>
      <c r="I132" s="255"/>
      <c r="J132" s="252"/>
      <c r="K132" s="252"/>
      <c r="L132" s="256"/>
      <c r="M132" s="257"/>
      <c r="N132" s="258"/>
      <c r="O132" s="258"/>
      <c r="P132" s="258"/>
      <c r="Q132" s="258"/>
      <c r="R132" s="258"/>
      <c r="S132" s="258"/>
      <c r="T132" s="259"/>
      <c r="AT132" s="260" t="s">
        <v>178</v>
      </c>
      <c r="AU132" s="260" t="s">
        <v>80</v>
      </c>
      <c r="AV132" s="12" t="s">
        <v>78</v>
      </c>
      <c r="AW132" s="12" t="s">
        <v>35</v>
      </c>
      <c r="AX132" s="12" t="s">
        <v>71</v>
      </c>
      <c r="AY132" s="260" t="s">
        <v>158</v>
      </c>
    </row>
    <row r="133" spans="2:51" s="13" customFormat="1" ht="13.5">
      <c r="B133" s="261"/>
      <c r="C133" s="262"/>
      <c r="D133" s="248" t="s">
        <v>178</v>
      </c>
      <c r="E133" s="263" t="s">
        <v>21</v>
      </c>
      <c r="F133" s="264" t="s">
        <v>1245</v>
      </c>
      <c r="G133" s="262"/>
      <c r="H133" s="265">
        <v>1.8</v>
      </c>
      <c r="I133" s="266"/>
      <c r="J133" s="262"/>
      <c r="K133" s="262"/>
      <c r="L133" s="267"/>
      <c r="M133" s="268"/>
      <c r="N133" s="269"/>
      <c r="O133" s="269"/>
      <c r="P133" s="269"/>
      <c r="Q133" s="269"/>
      <c r="R133" s="269"/>
      <c r="S133" s="269"/>
      <c r="T133" s="270"/>
      <c r="AT133" s="271" t="s">
        <v>178</v>
      </c>
      <c r="AU133" s="271" t="s">
        <v>80</v>
      </c>
      <c r="AV133" s="13" t="s">
        <v>80</v>
      </c>
      <c r="AW133" s="13" t="s">
        <v>35</v>
      </c>
      <c r="AX133" s="13" t="s">
        <v>71</v>
      </c>
      <c r="AY133" s="271" t="s">
        <v>158</v>
      </c>
    </row>
    <row r="134" spans="2:51" s="12" customFormat="1" ht="13.5">
      <c r="B134" s="251"/>
      <c r="C134" s="252"/>
      <c r="D134" s="248" t="s">
        <v>178</v>
      </c>
      <c r="E134" s="253" t="s">
        <v>21</v>
      </c>
      <c r="F134" s="254" t="s">
        <v>1246</v>
      </c>
      <c r="G134" s="252"/>
      <c r="H134" s="253" t="s">
        <v>21</v>
      </c>
      <c r="I134" s="255"/>
      <c r="J134" s="252"/>
      <c r="K134" s="252"/>
      <c r="L134" s="256"/>
      <c r="M134" s="257"/>
      <c r="N134" s="258"/>
      <c r="O134" s="258"/>
      <c r="P134" s="258"/>
      <c r="Q134" s="258"/>
      <c r="R134" s="258"/>
      <c r="S134" s="258"/>
      <c r="T134" s="259"/>
      <c r="AT134" s="260" t="s">
        <v>178</v>
      </c>
      <c r="AU134" s="260" t="s">
        <v>80</v>
      </c>
      <c r="AV134" s="12" t="s">
        <v>78</v>
      </c>
      <c r="AW134" s="12" t="s">
        <v>35</v>
      </c>
      <c r="AX134" s="12" t="s">
        <v>71</v>
      </c>
      <c r="AY134" s="260" t="s">
        <v>158</v>
      </c>
    </row>
    <row r="135" spans="2:51" s="13" customFormat="1" ht="13.5">
      <c r="B135" s="261"/>
      <c r="C135" s="262"/>
      <c r="D135" s="248" t="s">
        <v>178</v>
      </c>
      <c r="E135" s="263" t="s">
        <v>21</v>
      </c>
      <c r="F135" s="264" t="s">
        <v>1245</v>
      </c>
      <c r="G135" s="262"/>
      <c r="H135" s="265">
        <v>1.8</v>
      </c>
      <c r="I135" s="266"/>
      <c r="J135" s="262"/>
      <c r="K135" s="262"/>
      <c r="L135" s="267"/>
      <c r="M135" s="268"/>
      <c r="N135" s="269"/>
      <c r="O135" s="269"/>
      <c r="P135" s="269"/>
      <c r="Q135" s="269"/>
      <c r="R135" s="269"/>
      <c r="S135" s="269"/>
      <c r="T135" s="270"/>
      <c r="AT135" s="271" t="s">
        <v>178</v>
      </c>
      <c r="AU135" s="271" t="s">
        <v>80</v>
      </c>
      <c r="AV135" s="13" t="s">
        <v>80</v>
      </c>
      <c r="AW135" s="13" t="s">
        <v>35</v>
      </c>
      <c r="AX135" s="13" t="s">
        <v>71</v>
      </c>
      <c r="AY135" s="271" t="s">
        <v>158</v>
      </c>
    </row>
    <row r="136" spans="2:51" s="12" customFormat="1" ht="13.5">
      <c r="B136" s="251"/>
      <c r="C136" s="252"/>
      <c r="D136" s="248" t="s">
        <v>178</v>
      </c>
      <c r="E136" s="253" t="s">
        <v>21</v>
      </c>
      <c r="F136" s="254" t="s">
        <v>1247</v>
      </c>
      <c r="G136" s="252"/>
      <c r="H136" s="253" t="s">
        <v>21</v>
      </c>
      <c r="I136" s="255"/>
      <c r="J136" s="252"/>
      <c r="K136" s="252"/>
      <c r="L136" s="256"/>
      <c r="M136" s="257"/>
      <c r="N136" s="258"/>
      <c r="O136" s="258"/>
      <c r="P136" s="258"/>
      <c r="Q136" s="258"/>
      <c r="R136" s="258"/>
      <c r="S136" s="258"/>
      <c r="T136" s="259"/>
      <c r="AT136" s="260" t="s">
        <v>178</v>
      </c>
      <c r="AU136" s="260" t="s">
        <v>80</v>
      </c>
      <c r="AV136" s="12" t="s">
        <v>78</v>
      </c>
      <c r="AW136" s="12" t="s">
        <v>35</v>
      </c>
      <c r="AX136" s="12" t="s">
        <v>71</v>
      </c>
      <c r="AY136" s="260" t="s">
        <v>158</v>
      </c>
    </row>
    <row r="137" spans="2:51" s="13" customFormat="1" ht="13.5">
      <c r="B137" s="261"/>
      <c r="C137" s="262"/>
      <c r="D137" s="248" t="s">
        <v>178</v>
      </c>
      <c r="E137" s="263" t="s">
        <v>21</v>
      </c>
      <c r="F137" s="264" t="s">
        <v>1245</v>
      </c>
      <c r="G137" s="262"/>
      <c r="H137" s="265">
        <v>1.8</v>
      </c>
      <c r="I137" s="266"/>
      <c r="J137" s="262"/>
      <c r="K137" s="262"/>
      <c r="L137" s="267"/>
      <c r="M137" s="268"/>
      <c r="N137" s="269"/>
      <c r="O137" s="269"/>
      <c r="P137" s="269"/>
      <c r="Q137" s="269"/>
      <c r="R137" s="269"/>
      <c r="S137" s="269"/>
      <c r="T137" s="270"/>
      <c r="AT137" s="271" t="s">
        <v>178</v>
      </c>
      <c r="AU137" s="271" t="s">
        <v>80</v>
      </c>
      <c r="AV137" s="13" t="s">
        <v>80</v>
      </c>
      <c r="AW137" s="13" t="s">
        <v>35</v>
      </c>
      <c r="AX137" s="13" t="s">
        <v>71</v>
      </c>
      <c r="AY137" s="271" t="s">
        <v>158</v>
      </c>
    </row>
    <row r="138" spans="2:51" s="14" customFormat="1" ht="13.5">
      <c r="B138" s="272"/>
      <c r="C138" s="273"/>
      <c r="D138" s="248" t="s">
        <v>178</v>
      </c>
      <c r="E138" s="274" t="s">
        <v>21</v>
      </c>
      <c r="F138" s="275" t="s">
        <v>189</v>
      </c>
      <c r="G138" s="273"/>
      <c r="H138" s="276">
        <v>19.6</v>
      </c>
      <c r="I138" s="277"/>
      <c r="J138" s="273"/>
      <c r="K138" s="273"/>
      <c r="L138" s="278"/>
      <c r="M138" s="279"/>
      <c r="N138" s="280"/>
      <c r="O138" s="280"/>
      <c r="P138" s="280"/>
      <c r="Q138" s="280"/>
      <c r="R138" s="280"/>
      <c r="S138" s="280"/>
      <c r="T138" s="281"/>
      <c r="AT138" s="282" t="s">
        <v>178</v>
      </c>
      <c r="AU138" s="282" t="s">
        <v>80</v>
      </c>
      <c r="AV138" s="14" t="s">
        <v>166</v>
      </c>
      <c r="AW138" s="14" t="s">
        <v>35</v>
      </c>
      <c r="AX138" s="14" t="s">
        <v>78</v>
      </c>
      <c r="AY138" s="282" t="s">
        <v>158</v>
      </c>
    </row>
    <row r="139" spans="2:65" s="1" customFormat="1" ht="25.5" customHeight="1">
      <c r="B139" s="47"/>
      <c r="C139" s="236" t="s">
        <v>206</v>
      </c>
      <c r="D139" s="236" t="s">
        <v>161</v>
      </c>
      <c r="E139" s="237" t="s">
        <v>255</v>
      </c>
      <c r="F139" s="238" t="s">
        <v>256</v>
      </c>
      <c r="G139" s="239" t="s">
        <v>184</v>
      </c>
      <c r="H139" s="240">
        <v>19.6</v>
      </c>
      <c r="I139" s="241"/>
      <c r="J139" s="242">
        <f>ROUND(I139*H139,2)</f>
        <v>0</v>
      </c>
      <c r="K139" s="238" t="s">
        <v>165</v>
      </c>
      <c r="L139" s="73"/>
      <c r="M139" s="243" t="s">
        <v>21</v>
      </c>
      <c r="N139" s="244" t="s">
        <v>42</v>
      </c>
      <c r="O139" s="48"/>
      <c r="P139" s="245">
        <f>O139*H139</f>
        <v>0</v>
      </c>
      <c r="Q139" s="245">
        <v>0.0079</v>
      </c>
      <c r="R139" s="245">
        <f>Q139*H139</f>
        <v>0.15484000000000003</v>
      </c>
      <c r="S139" s="245">
        <v>0</v>
      </c>
      <c r="T139" s="246">
        <f>S139*H139</f>
        <v>0</v>
      </c>
      <c r="AR139" s="25" t="s">
        <v>166</v>
      </c>
      <c r="AT139" s="25" t="s">
        <v>161</v>
      </c>
      <c r="AU139" s="25" t="s">
        <v>80</v>
      </c>
      <c r="AY139" s="25" t="s">
        <v>158</v>
      </c>
      <c r="BE139" s="247">
        <f>IF(N139="základní",J139,0)</f>
        <v>0</v>
      </c>
      <c r="BF139" s="247">
        <f>IF(N139="snížená",J139,0)</f>
        <v>0</v>
      </c>
      <c r="BG139" s="247">
        <f>IF(N139="zákl. přenesená",J139,0)</f>
        <v>0</v>
      </c>
      <c r="BH139" s="247">
        <f>IF(N139="sníž. přenesená",J139,0)</f>
        <v>0</v>
      </c>
      <c r="BI139" s="247">
        <f>IF(N139="nulová",J139,0)</f>
        <v>0</v>
      </c>
      <c r="BJ139" s="25" t="s">
        <v>78</v>
      </c>
      <c r="BK139" s="247">
        <f>ROUND(I139*H139,2)</f>
        <v>0</v>
      </c>
      <c r="BL139" s="25" t="s">
        <v>166</v>
      </c>
      <c r="BM139" s="25" t="s">
        <v>1248</v>
      </c>
    </row>
    <row r="140" spans="2:47" s="1" customFormat="1" ht="13.5">
      <c r="B140" s="47"/>
      <c r="C140" s="75"/>
      <c r="D140" s="248" t="s">
        <v>171</v>
      </c>
      <c r="E140" s="75"/>
      <c r="F140" s="249" t="s">
        <v>222</v>
      </c>
      <c r="G140" s="75"/>
      <c r="H140" s="75"/>
      <c r="I140" s="204"/>
      <c r="J140" s="75"/>
      <c r="K140" s="75"/>
      <c r="L140" s="73"/>
      <c r="M140" s="250"/>
      <c r="N140" s="48"/>
      <c r="O140" s="48"/>
      <c r="P140" s="48"/>
      <c r="Q140" s="48"/>
      <c r="R140" s="48"/>
      <c r="S140" s="48"/>
      <c r="T140" s="96"/>
      <c r="AT140" s="25" t="s">
        <v>171</v>
      </c>
      <c r="AU140" s="25" t="s">
        <v>80</v>
      </c>
    </row>
    <row r="141" spans="2:65" s="1" customFormat="1" ht="25.5" customHeight="1">
      <c r="B141" s="47"/>
      <c r="C141" s="236" t="s">
        <v>211</v>
      </c>
      <c r="D141" s="236" t="s">
        <v>161</v>
      </c>
      <c r="E141" s="237" t="s">
        <v>259</v>
      </c>
      <c r="F141" s="238" t="s">
        <v>260</v>
      </c>
      <c r="G141" s="239" t="s">
        <v>184</v>
      </c>
      <c r="H141" s="240">
        <v>803.768</v>
      </c>
      <c r="I141" s="241"/>
      <c r="J141" s="242">
        <f>ROUND(I141*H141,2)</f>
        <v>0</v>
      </c>
      <c r="K141" s="238" t="s">
        <v>165</v>
      </c>
      <c r="L141" s="73"/>
      <c r="M141" s="243" t="s">
        <v>21</v>
      </c>
      <c r="N141" s="244" t="s">
        <v>42</v>
      </c>
      <c r="O141" s="48"/>
      <c r="P141" s="245">
        <f>O141*H141</f>
        <v>0</v>
      </c>
      <c r="Q141" s="245">
        <v>0.017</v>
      </c>
      <c r="R141" s="245">
        <f>Q141*H141</f>
        <v>13.664056000000002</v>
      </c>
      <c r="S141" s="245">
        <v>0</v>
      </c>
      <c r="T141" s="246">
        <f>S141*H141</f>
        <v>0</v>
      </c>
      <c r="AR141" s="25" t="s">
        <v>166</v>
      </c>
      <c r="AT141" s="25" t="s">
        <v>161</v>
      </c>
      <c r="AU141" s="25" t="s">
        <v>80</v>
      </c>
      <c r="AY141" s="25" t="s">
        <v>158</v>
      </c>
      <c r="BE141" s="247">
        <f>IF(N141="základní",J141,0)</f>
        <v>0</v>
      </c>
      <c r="BF141" s="247">
        <f>IF(N141="snížená",J141,0)</f>
        <v>0</v>
      </c>
      <c r="BG141" s="247">
        <f>IF(N141="zákl. přenesená",J141,0)</f>
        <v>0</v>
      </c>
      <c r="BH141" s="247">
        <f>IF(N141="sníž. přenesená",J141,0)</f>
        <v>0</v>
      </c>
      <c r="BI141" s="247">
        <f>IF(N141="nulová",J141,0)</f>
        <v>0</v>
      </c>
      <c r="BJ141" s="25" t="s">
        <v>78</v>
      </c>
      <c r="BK141" s="247">
        <f>ROUND(I141*H141,2)</f>
        <v>0</v>
      </c>
      <c r="BL141" s="25" t="s">
        <v>166</v>
      </c>
      <c r="BM141" s="25" t="s">
        <v>1249</v>
      </c>
    </row>
    <row r="142" spans="2:47" s="1" customFormat="1" ht="13.5">
      <c r="B142" s="47"/>
      <c r="C142" s="75"/>
      <c r="D142" s="248" t="s">
        <v>171</v>
      </c>
      <c r="E142" s="75"/>
      <c r="F142" s="249" t="s">
        <v>202</v>
      </c>
      <c r="G142" s="75"/>
      <c r="H142" s="75"/>
      <c r="I142" s="204"/>
      <c r="J142" s="75"/>
      <c r="K142" s="75"/>
      <c r="L142" s="73"/>
      <c r="M142" s="250"/>
      <c r="N142" s="48"/>
      <c r="O142" s="48"/>
      <c r="P142" s="48"/>
      <c r="Q142" s="48"/>
      <c r="R142" s="48"/>
      <c r="S142" s="48"/>
      <c r="T142" s="96"/>
      <c r="AT142" s="25" t="s">
        <v>171</v>
      </c>
      <c r="AU142" s="25" t="s">
        <v>80</v>
      </c>
    </row>
    <row r="143" spans="2:51" s="12" customFormat="1" ht="13.5">
      <c r="B143" s="251"/>
      <c r="C143" s="252"/>
      <c r="D143" s="248" t="s">
        <v>178</v>
      </c>
      <c r="E143" s="253" t="s">
        <v>21</v>
      </c>
      <c r="F143" s="254" t="s">
        <v>1243</v>
      </c>
      <c r="G143" s="252"/>
      <c r="H143" s="253" t="s">
        <v>21</v>
      </c>
      <c r="I143" s="255"/>
      <c r="J143" s="252"/>
      <c r="K143" s="252"/>
      <c r="L143" s="256"/>
      <c r="M143" s="257"/>
      <c r="N143" s="258"/>
      <c r="O143" s="258"/>
      <c r="P143" s="258"/>
      <c r="Q143" s="258"/>
      <c r="R143" s="258"/>
      <c r="S143" s="258"/>
      <c r="T143" s="259"/>
      <c r="AT143" s="260" t="s">
        <v>178</v>
      </c>
      <c r="AU143" s="260" t="s">
        <v>80</v>
      </c>
      <c r="AV143" s="12" t="s">
        <v>78</v>
      </c>
      <c r="AW143" s="12" t="s">
        <v>35</v>
      </c>
      <c r="AX143" s="12" t="s">
        <v>71</v>
      </c>
      <c r="AY143" s="260" t="s">
        <v>158</v>
      </c>
    </row>
    <row r="144" spans="2:51" s="13" customFormat="1" ht="13.5">
      <c r="B144" s="261"/>
      <c r="C144" s="262"/>
      <c r="D144" s="248" t="s">
        <v>178</v>
      </c>
      <c r="E144" s="263" t="s">
        <v>21</v>
      </c>
      <c r="F144" s="264" t="s">
        <v>1250</v>
      </c>
      <c r="G144" s="262"/>
      <c r="H144" s="265">
        <v>23.146</v>
      </c>
      <c r="I144" s="266"/>
      <c r="J144" s="262"/>
      <c r="K144" s="262"/>
      <c r="L144" s="267"/>
      <c r="M144" s="268"/>
      <c r="N144" s="269"/>
      <c r="O144" s="269"/>
      <c r="P144" s="269"/>
      <c r="Q144" s="269"/>
      <c r="R144" s="269"/>
      <c r="S144" s="269"/>
      <c r="T144" s="270"/>
      <c r="AT144" s="271" t="s">
        <v>178</v>
      </c>
      <c r="AU144" s="271" t="s">
        <v>80</v>
      </c>
      <c r="AV144" s="13" t="s">
        <v>80</v>
      </c>
      <c r="AW144" s="13" t="s">
        <v>35</v>
      </c>
      <c r="AX144" s="13" t="s">
        <v>71</v>
      </c>
      <c r="AY144" s="271" t="s">
        <v>158</v>
      </c>
    </row>
    <row r="145" spans="2:51" s="13" customFormat="1" ht="13.5">
      <c r="B145" s="261"/>
      <c r="C145" s="262"/>
      <c r="D145" s="248" t="s">
        <v>178</v>
      </c>
      <c r="E145" s="263" t="s">
        <v>21</v>
      </c>
      <c r="F145" s="264" t="s">
        <v>237</v>
      </c>
      <c r="G145" s="262"/>
      <c r="H145" s="265">
        <v>-1.6</v>
      </c>
      <c r="I145" s="266"/>
      <c r="J145" s="262"/>
      <c r="K145" s="262"/>
      <c r="L145" s="267"/>
      <c r="M145" s="268"/>
      <c r="N145" s="269"/>
      <c r="O145" s="269"/>
      <c r="P145" s="269"/>
      <c r="Q145" s="269"/>
      <c r="R145" s="269"/>
      <c r="S145" s="269"/>
      <c r="T145" s="270"/>
      <c r="AT145" s="271" t="s">
        <v>178</v>
      </c>
      <c r="AU145" s="271" t="s">
        <v>80</v>
      </c>
      <c r="AV145" s="13" t="s">
        <v>80</v>
      </c>
      <c r="AW145" s="13" t="s">
        <v>35</v>
      </c>
      <c r="AX145" s="13" t="s">
        <v>71</v>
      </c>
      <c r="AY145" s="271" t="s">
        <v>158</v>
      </c>
    </row>
    <row r="146" spans="2:51" s="12" customFormat="1" ht="13.5">
      <c r="B146" s="251"/>
      <c r="C146" s="252"/>
      <c r="D146" s="248" t="s">
        <v>178</v>
      </c>
      <c r="E146" s="253" t="s">
        <v>21</v>
      </c>
      <c r="F146" s="254" t="s">
        <v>1251</v>
      </c>
      <c r="G146" s="252"/>
      <c r="H146" s="253" t="s">
        <v>21</v>
      </c>
      <c r="I146" s="255"/>
      <c r="J146" s="252"/>
      <c r="K146" s="252"/>
      <c r="L146" s="256"/>
      <c r="M146" s="257"/>
      <c r="N146" s="258"/>
      <c r="O146" s="258"/>
      <c r="P146" s="258"/>
      <c r="Q146" s="258"/>
      <c r="R146" s="258"/>
      <c r="S146" s="258"/>
      <c r="T146" s="259"/>
      <c r="AT146" s="260" t="s">
        <v>178</v>
      </c>
      <c r="AU146" s="260" t="s">
        <v>80</v>
      </c>
      <c r="AV146" s="12" t="s">
        <v>78</v>
      </c>
      <c r="AW146" s="12" t="s">
        <v>35</v>
      </c>
      <c r="AX146" s="12" t="s">
        <v>71</v>
      </c>
      <c r="AY146" s="260" t="s">
        <v>158</v>
      </c>
    </row>
    <row r="147" spans="2:51" s="13" customFormat="1" ht="13.5">
      <c r="B147" s="261"/>
      <c r="C147" s="262"/>
      <c r="D147" s="248" t="s">
        <v>178</v>
      </c>
      <c r="E147" s="263" t="s">
        <v>21</v>
      </c>
      <c r="F147" s="264" t="s">
        <v>1252</v>
      </c>
      <c r="G147" s="262"/>
      <c r="H147" s="265">
        <v>42.217</v>
      </c>
      <c r="I147" s="266"/>
      <c r="J147" s="262"/>
      <c r="K147" s="262"/>
      <c r="L147" s="267"/>
      <c r="M147" s="268"/>
      <c r="N147" s="269"/>
      <c r="O147" s="269"/>
      <c r="P147" s="269"/>
      <c r="Q147" s="269"/>
      <c r="R147" s="269"/>
      <c r="S147" s="269"/>
      <c r="T147" s="270"/>
      <c r="AT147" s="271" t="s">
        <v>178</v>
      </c>
      <c r="AU147" s="271" t="s">
        <v>80</v>
      </c>
      <c r="AV147" s="13" t="s">
        <v>80</v>
      </c>
      <c r="AW147" s="13" t="s">
        <v>35</v>
      </c>
      <c r="AX147" s="13" t="s">
        <v>71</v>
      </c>
      <c r="AY147" s="271" t="s">
        <v>158</v>
      </c>
    </row>
    <row r="148" spans="2:51" s="13" customFormat="1" ht="13.5">
      <c r="B148" s="261"/>
      <c r="C148" s="262"/>
      <c r="D148" s="248" t="s">
        <v>178</v>
      </c>
      <c r="E148" s="263" t="s">
        <v>21</v>
      </c>
      <c r="F148" s="264" t="s">
        <v>1253</v>
      </c>
      <c r="G148" s="262"/>
      <c r="H148" s="265">
        <v>1.538</v>
      </c>
      <c r="I148" s="266"/>
      <c r="J148" s="262"/>
      <c r="K148" s="262"/>
      <c r="L148" s="267"/>
      <c r="M148" s="268"/>
      <c r="N148" s="269"/>
      <c r="O148" s="269"/>
      <c r="P148" s="269"/>
      <c r="Q148" s="269"/>
      <c r="R148" s="269"/>
      <c r="S148" s="269"/>
      <c r="T148" s="270"/>
      <c r="AT148" s="271" t="s">
        <v>178</v>
      </c>
      <c r="AU148" s="271" t="s">
        <v>80</v>
      </c>
      <c r="AV148" s="13" t="s">
        <v>80</v>
      </c>
      <c r="AW148" s="13" t="s">
        <v>35</v>
      </c>
      <c r="AX148" s="13" t="s">
        <v>71</v>
      </c>
      <c r="AY148" s="271" t="s">
        <v>158</v>
      </c>
    </row>
    <row r="149" spans="2:51" s="13" customFormat="1" ht="13.5">
      <c r="B149" s="261"/>
      <c r="C149" s="262"/>
      <c r="D149" s="248" t="s">
        <v>178</v>
      </c>
      <c r="E149" s="263" t="s">
        <v>21</v>
      </c>
      <c r="F149" s="264" t="s">
        <v>1254</v>
      </c>
      <c r="G149" s="262"/>
      <c r="H149" s="265">
        <v>-4.59</v>
      </c>
      <c r="I149" s="266"/>
      <c r="J149" s="262"/>
      <c r="K149" s="262"/>
      <c r="L149" s="267"/>
      <c r="M149" s="268"/>
      <c r="N149" s="269"/>
      <c r="O149" s="269"/>
      <c r="P149" s="269"/>
      <c r="Q149" s="269"/>
      <c r="R149" s="269"/>
      <c r="S149" s="269"/>
      <c r="T149" s="270"/>
      <c r="AT149" s="271" t="s">
        <v>178</v>
      </c>
      <c r="AU149" s="271" t="s">
        <v>80</v>
      </c>
      <c r="AV149" s="13" t="s">
        <v>80</v>
      </c>
      <c r="AW149" s="13" t="s">
        <v>35</v>
      </c>
      <c r="AX149" s="13" t="s">
        <v>71</v>
      </c>
      <c r="AY149" s="271" t="s">
        <v>158</v>
      </c>
    </row>
    <row r="150" spans="2:51" s="13" customFormat="1" ht="13.5">
      <c r="B150" s="261"/>
      <c r="C150" s="262"/>
      <c r="D150" s="248" t="s">
        <v>178</v>
      </c>
      <c r="E150" s="263" t="s">
        <v>21</v>
      </c>
      <c r="F150" s="264" t="s">
        <v>237</v>
      </c>
      <c r="G150" s="262"/>
      <c r="H150" s="265">
        <v>-1.6</v>
      </c>
      <c r="I150" s="266"/>
      <c r="J150" s="262"/>
      <c r="K150" s="262"/>
      <c r="L150" s="267"/>
      <c r="M150" s="268"/>
      <c r="N150" s="269"/>
      <c r="O150" s="269"/>
      <c r="P150" s="269"/>
      <c r="Q150" s="269"/>
      <c r="R150" s="269"/>
      <c r="S150" s="269"/>
      <c r="T150" s="270"/>
      <c r="AT150" s="271" t="s">
        <v>178</v>
      </c>
      <c r="AU150" s="271" t="s">
        <v>80</v>
      </c>
      <c r="AV150" s="13" t="s">
        <v>80</v>
      </c>
      <c r="AW150" s="13" t="s">
        <v>35</v>
      </c>
      <c r="AX150" s="13" t="s">
        <v>71</v>
      </c>
      <c r="AY150" s="271" t="s">
        <v>158</v>
      </c>
    </row>
    <row r="151" spans="2:51" s="12" customFormat="1" ht="13.5">
      <c r="B151" s="251"/>
      <c r="C151" s="252"/>
      <c r="D151" s="248" t="s">
        <v>178</v>
      </c>
      <c r="E151" s="253" t="s">
        <v>21</v>
      </c>
      <c r="F151" s="254" t="s">
        <v>1235</v>
      </c>
      <c r="G151" s="252"/>
      <c r="H151" s="253" t="s">
        <v>21</v>
      </c>
      <c r="I151" s="255"/>
      <c r="J151" s="252"/>
      <c r="K151" s="252"/>
      <c r="L151" s="256"/>
      <c r="M151" s="257"/>
      <c r="N151" s="258"/>
      <c r="O151" s="258"/>
      <c r="P151" s="258"/>
      <c r="Q151" s="258"/>
      <c r="R151" s="258"/>
      <c r="S151" s="258"/>
      <c r="T151" s="259"/>
      <c r="AT151" s="260" t="s">
        <v>178</v>
      </c>
      <c r="AU151" s="260" t="s">
        <v>80</v>
      </c>
      <c r="AV151" s="12" t="s">
        <v>78</v>
      </c>
      <c r="AW151" s="12" t="s">
        <v>35</v>
      </c>
      <c r="AX151" s="12" t="s">
        <v>71</v>
      </c>
      <c r="AY151" s="260" t="s">
        <v>158</v>
      </c>
    </row>
    <row r="152" spans="2:51" s="13" customFormat="1" ht="13.5">
      <c r="B152" s="261"/>
      <c r="C152" s="262"/>
      <c r="D152" s="248" t="s">
        <v>178</v>
      </c>
      <c r="E152" s="263" t="s">
        <v>21</v>
      </c>
      <c r="F152" s="264" t="s">
        <v>1255</v>
      </c>
      <c r="G152" s="262"/>
      <c r="H152" s="265">
        <v>88.998</v>
      </c>
      <c r="I152" s="266"/>
      <c r="J152" s="262"/>
      <c r="K152" s="262"/>
      <c r="L152" s="267"/>
      <c r="M152" s="268"/>
      <c r="N152" s="269"/>
      <c r="O152" s="269"/>
      <c r="P152" s="269"/>
      <c r="Q152" s="269"/>
      <c r="R152" s="269"/>
      <c r="S152" s="269"/>
      <c r="T152" s="270"/>
      <c r="AT152" s="271" t="s">
        <v>178</v>
      </c>
      <c r="AU152" s="271" t="s">
        <v>80</v>
      </c>
      <c r="AV152" s="13" t="s">
        <v>80</v>
      </c>
      <c r="AW152" s="13" t="s">
        <v>35</v>
      </c>
      <c r="AX152" s="13" t="s">
        <v>71</v>
      </c>
      <c r="AY152" s="271" t="s">
        <v>158</v>
      </c>
    </row>
    <row r="153" spans="2:51" s="13" customFormat="1" ht="13.5">
      <c r="B153" s="261"/>
      <c r="C153" s="262"/>
      <c r="D153" s="248" t="s">
        <v>178</v>
      </c>
      <c r="E153" s="263" t="s">
        <v>21</v>
      </c>
      <c r="F153" s="264" t="s">
        <v>1256</v>
      </c>
      <c r="G153" s="262"/>
      <c r="H153" s="265">
        <v>3.075</v>
      </c>
      <c r="I153" s="266"/>
      <c r="J153" s="262"/>
      <c r="K153" s="262"/>
      <c r="L153" s="267"/>
      <c r="M153" s="268"/>
      <c r="N153" s="269"/>
      <c r="O153" s="269"/>
      <c r="P153" s="269"/>
      <c r="Q153" s="269"/>
      <c r="R153" s="269"/>
      <c r="S153" s="269"/>
      <c r="T153" s="270"/>
      <c r="AT153" s="271" t="s">
        <v>178</v>
      </c>
      <c r="AU153" s="271" t="s">
        <v>80</v>
      </c>
      <c r="AV153" s="13" t="s">
        <v>80</v>
      </c>
      <c r="AW153" s="13" t="s">
        <v>35</v>
      </c>
      <c r="AX153" s="13" t="s">
        <v>71</v>
      </c>
      <c r="AY153" s="271" t="s">
        <v>158</v>
      </c>
    </row>
    <row r="154" spans="2:51" s="13" customFormat="1" ht="13.5">
      <c r="B154" s="261"/>
      <c r="C154" s="262"/>
      <c r="D154" s="248" t="s">
        <v>178</v>
      </c>
      <c r="E154" s="263" t="s">
        <v>21</v>
      </c>
      <c r="F154" s="264" t="s">
        <v>1257</v>
      </c>
      <c r="G154" s="262"/>
      <c r="H154" s="265">
        <v>-9.18</v>
      </c>
      <c r="I154" s="266"/>
      <c r="J154" s="262"/>
      <c r="K154" s="262"/>
      <c r="L154" s="267"/>
      <c r="M154" s="268"/>
      <c r="N154" s="269"/>
      <c r="O154" s="269"/>
      <c r="P154" s="269"/>
      <c r="Q154" s="269"/>
      <c r="R154" s="269"/>
      <c r="S154" s="269"/>
      <c r="T154" s="270"/>
      <c r="AT154" s="271" t="s">
        <v>178</v>
      </c>
      <c r="AU154" s="271" t="s">
        <v>80</v>
      </c>
      <c r="AV154" s="13" t="s">
        <v>80</v>
      </c>
      <c r="AW154" s="13" t="s">
        <v>35</v>
      </c>
      <c r="AX154" s="13" t="s">
        <v>71</v>
      </c>
      <c r="AY154" s="271" t="s">
        <v>158</v>
      </c>
    </row>
    <row r="155" spans="2:51" s="13" customFormat="1" ht="13.5">
      <c r="B155" s="261"/>
      <c r="C155" s="262"/>
      <c r="D155" s="248" t="s">
        <v>178</v>
      </c>
      <c r="E155" s="263" t="s">
        <v>21</v>
      </c>
      <c r="F155" s="264" t="s">
        <v>237</v>
      </c>
      <c r="G155" s="262"/>
      <c r="H155" s="265">
        <v>-1.6</v>
      </c>
      <c r="I155" s="266"/>
      <c r="J155" s="262"/>
      <c r="K155" s="262"/>
      <c r="L155" s="267"/>
      <c r="M155" s="268"/>
      <c r="N155" s="269"/>
      <c r="O155" s="269"/>
      <c r="P155" s="269"/>
      <c r="Q155" s="269"/>
      <c r="R155" s="269"/>
      <c r="S155" s="269"/>
      <c r="T155" s="270"/>
      <c r="AT155" s="271" t="s">
        <v>178</v>
      </c>
      <c r="AU155" s="271" t="s">
        <v>80</v>
      </c>
      <c r="AV155" s="13" t="s">
        <v>80</v>
      </c>
      <c r="AW155" s="13" t="s">
        <v>35</v>
      </c>
      <c r="AX155" s="13" t="s">
        <v>71</v>
      </c>
      <c r="AY155" s="271" t="s">
        <v>158</v>
      </c>
    </row>
    <row r="156" spans="2:51" s="13" customFormat="1" ht="13.5">
      <c r="B156" s="261"/>
      <c r="C156" s="262"/>
      <c r="D156" s="248" t="s">
        <v>178</v>
      </c>
      <c r="E156" s="263" t="s">
        <v>21</v>
      </c>
      <c r="F156" s="264" t="s">
        <v>231</v>
      </c>
      <c r="G156" s="262"/>
      <c r="H156" s="265">
        <v>-1.8</v>
      </c>
      <c r="I156" s="266"/>
      <c r="J156" s="262"/>
      <c r="K156" s="262"/>
      <c r="L156" s="267"/>
      <c r="M156" s="268"/>
      <c r="N156" s="269"/>
      <c r="O156" s="269"/>
      <c r="P156" s="269"/>
      <c r="Q156" s="269"/>
      <c r="R156" s="269"/>
      <c r="S156" s="269"/>
      <c r="T156" s="270"/>
      <c r="AT156" s="271" t="s">
        <v>178</v>
      </c>
      <c r="AU156" s="271" t="s">
        <v>80</v>
      </c>
      <c r="AV156" s="13" t="s">
        <v>80</v>
      </c>
      <c r="AW156" s="13" t="s">
        <v>35</v>
      </c>
      <c r="AX156" s="13" t="s">
        <v>71</v>
      </c>
      <c r="AY156" s="271" t="s">
        <v>158</v>
      </c>
    </row>
    <row r="157" spans="2:51" s="12" customFormat="1" ht="13.5">
      <c r="B157" s="251"/>
      <c r="C157" s="252"/>
      <c r="D157" s="248" t="s">
        <v>178</v>
      </c>
      <c r="E157" s="253" t="s">
        <v>21</v>
      </c>
      <c r="F157" s="254" t="s">
        <v>1236</v>
      </c>
      <c r="G157" s="252"/>
      <c r="H157" s="253" t="s">
        <v>21</v>
      </c>
      <c r="I157" s="255"/>
      <c r="J157" s="252"/>
      <c r="K157" s="252"/>
      <c r="L157" s="256"/>
      <c r="M157" s="257"/>
      <c r="N157" s="258"/>
      <c r="O157" s="258"/>
      <c r="P157" s="258"/>
      <c r="Q157" s="258"/>
      <c r="R157" s="258"/>
      <c r="S157" s="258"/>
      <c r="T157" s="259"/>
      <c r="AT157" s="260" t="s">
        <v>178</v>
      </c>
      <c r="AU157" s="260" t="s">
        <v>80</v>
      </c>
      <c r="AV157" s="12" t="s">
        <v>78</v>
      </c>
      <c r="AW157" s="12" t="s">
        <v>35</v>
      </c>
      <c r="AX157" s="12" t="s">
        <v>71</v>
      </c>
      <c r="AY157" s="260" t="s">
        <v>158</v>
      </c>
    </row>
    <row r="158" spans="2:51" s="13" customFormat="1" ht="13.5">
      <c r="B158" s="261"/>
      <c r="C158" s="262"/>
      <c r="D158" s="248" t="s">
        <v>178</v>
      </c>
      <c r="E158" s="263" t="s">
        <v>21</v>
      </c>
      <c r="F158" s="264" t="s">
        <v>1255</v>
      </c>
      <c r="G158" s="262"/>
      <c r="H158" s="265">
        <v>88.998</v>
      </c>
      <c r="I158" s="266"/>
      <c r="J158" s="262"/>
      <c r="K158" s="262"/>
      <c r="L158" s="267"/>
      <c r="M158" s="268"/>
      <c r="N158" s="269"/>
      <c r="O158" s="269"/>
      <c r="P158" s="269"/>
      <c r="Q158" s="269"/>
      <c r="R158" s="269"/>
      <c r="S158" s="269"/>
      <c r="T158" s="270"/>
      <c r="AT158" s="271" t="s">
        <v>178</v>
      </c>
      <c r="AU158" s="271" t="s">
        <v>80</v>
      </c>
      <c r="AV158" s="13" t="s">
        <v>80</v>
      </c>
      <c r="AW158" s="13" t="s">
        <v>35</v>
      </c>
      <c r="AX158" s="13" t="s">
        <v>71</v>
      </c>
      <c r="AY158" s="271" t="s">
        <v>158</v>
      </c>
    </row>
    <row r="159" spans="2:51" s="13" customFormat="1" ht="13.5">
      <c r="B159" s="261"/>
      <c r="C159" s="262"/>
      <c r="D159" s="248" t="s">
        <v>178</v>
      </c>
      <c r="E159" s="263" t="s">
        <v>21</v>
      </c>
      <c r="F159" s="264" t="s">
        <v>1256</v>
      </c>
      <c r="G159" s="262"/>
      <c r="H159" s="265">
        <v>3.075</v>
      </c>
      <c r="I159" s="266"/>
      <c r="J159" s="262"/>
      <c r="K159" s="262"/>
      <c r="L159" s="267"/>
      <c r="M159" s="268"/>
      <c r="N159" s="269"/>
      <c r="O159" s="269"/>
      <c r="P159" s="269"/>
      <c r="Q159" s="269"/>
      <c r="R159" s="269"/>
      <c r="S159" s="269"/>
      <c r="T159" s="270"/>
      <c r="AT159" s="271" t="s">
        <v>178</v>
      </c>
      <c r="AU159" s="271" t="s">
        <v>80</v>
      </c>
      <c r="AV159" s="13" t="s">
        <v>80</v>
      </c>
      <c r="AW159" s="13" t="s">
        <v>35</v>
      </c>
      <c r="AX159" s="13" t="s">
        <v>71</v>
      </c>
      <c r="AY159" s="271" t="s">
        <v>158</v>
      </c>
    </row>
    <row r="160" spans="2:51" s="13" customFormat="1" ht="13.5">
      <c r="B160" s="261"/>
      <c r="C160" s="262"/>
      <c r="D160" s="248" t="s">
        <v>178</v>
      </c>
      <c r="E160" s="263" t="s">
        <v>21</v>
      </c>
      <c r="F160" s="264" t="s">
        <v>1257</v>
      </c>
      <c r="G160" s="262"/>
      <c r="H160" s="265">
        <v>-9.18</v>
      </c>
      <c r="I160" s="266"/>
      <c r="J160" s="262"/>
      <c r="K160" s="262"/>
      <c r="L160" s="267"/>
      <c r="M160" s="268"/>
      <c r="N160" s="269"/>
      <c r="O160" s="269"/>
      <c r="P160" s="269"/>
      <c r="Q160" s="269"/>
      <c r="R160" s="269"/>
      <c r="S160" s="269"/>
      <c r="T160" s="270"/>
      <c r="AT160" s="271" t="s">
        <v>178</v>
      </c>
      <c r="AU160" s="271" t="s">
        <v>80</v>
      </c>
      <c r="AV160" s="13" t="s">
        <v>80</v>
      </c>
      <c r="AW160" s="13" t="s">
        <v>35</v>
      </c>
      <c r="AX160" s="13" t="s">
        <v>71</v>
      </c>
      <c r="AY160" s="271" t="s">
        <v>158</v>
      </c>
    </row>
    <row r="161" spans="2:51" s="13" customFormat="1" ht="13.5">
      <c r="B161" s="261"/>
      <c r="C161" s="262"/>
      <c r="D161" s="248" t="s">
        <v>178</v>
      </c>
      <c r="E161" s="263" t="s">
        <v>21</v>
      </c>
      <c r="F161" s="264" t="s">
        <v>231</v>
      </c>
      <c r="G161" s="262"/>
      <c r="H161" s="265">
        <v>-1.8</v>
      </c>
      <c r="I161" s="266"/>
      <c r="J161" s="262"/>
      <c r="K161" s="262"/>
      <c r="L161" s="267"/>
      <c r="M161" s="268"/>
      <c r="N161" s="269"/>
      <c r="O161" s="269"/>
      <c r="P161" s="269"/>
      <c r="Q161" s="269"/>
      <c r="R161" s="269"/>
      <c r="S161" s="269"/>
      <c r="T161" s="270"/>
      <c r="AT161" s="271" t="s">
        <v>178</v>
      </c>
      <c r="AU161" s="271" t="s">
        <v>80</v>
      </c>
      <c r="AV161" s="13" t="s">
        <v>80</v>
      </c>
      <c r="AW161" s="13" t="s">
        <v>35</v>
      </c>
      <c r="AX161" s="13" t="s">
        <v>71</v>
      </c>
      <c r="AY161" s="271" t="s">
        <v>158</v>
      </c>
    </row>
    <row r="162" spans="2:51" s="12" customFormat="1" ht="13.5">
      <c r="B162" s="251"/>
      <c r="C162" s="252"/>
      <c r="D162" s="248" t="s">
        <v>178</v>
      </c>
      <c r="E162" s="253" t="s">
        <v>21</v>
      </c>
      <c r="F162" s="254" t="s">
        <v>1258</v>
      </c>
      <c r="G162" s="252"/>
      <c r="H162" s="253" t="s">
        <v>21</v>
      </c>
      <c r="I162" s="255"/>
      <c r="J162" s="252"/>
      <c r="K162" s="252"/>
      <c r="L162" s="256"/>
      <c r="M162" s="257"/>
      <c r="N162" s="258"/>
      <c r="O162" s="258"/>
      <c r="P162" s="258"/>
      <c r="Q162" s="258"/>
      <c r="R162" s="258"/>
      <c r="S162" s="258"/>
      <c r="T162" s="259"/>
      <c r="AT162" s="260" t="s">
        <v>178</v>
      </c>
      <c r="AU162" s="260" t="s">
        <v>80</v>
      </c>
      <c r="AV162" s="12" t="s">
        <v>78</v>
      </c>
      <c r="AW162" s="12" t="s">
        <v>35</v>
      </c>
      <c r="AX162" s="12" t="s">
        <v>71</v>
      </c>
      <c r="AY162" s="260" t="s">
        <v>158</v>
      </c>
    </row>
    <row r="163" spans="2:51" s="13" customFormat="1" ht="13.5">
      <c r="B163" s="261"/>
      <c r="C163" s="262"/>
      <c r="D163" s="248" t="s">
        <v>178</v>
      </c>
      <c r="E163" s="263" t="s">
        <v>21</v>
      </c>
      <c r="F163" s="264" t="s">
        <v>1259</v>
      </c>
      <c r="G163" s="262"/>
      <c r="H163" s="265">
        <v>62.266</v>
      </c>
      <c r="I163" s="266"/>
      <c r="J163" s="262"/>
      <c r="K163" s="262"/>
      <c r="L163" s="267"/>
      <c r="M163" s="268"/>
      <c r="N163" s="269"/>
      <c r="O163" s="269"/>
      <c r="P163" s="269"/>
      <c r="Q163" s="269"/>
      <c r="R163" s="269"/>
      <c r="S163" s="269"/>
      <c r="T163" s="270"/>
      <c r="AT163" s="271" t="s">
        <v>178</v>
      </c>
      <c r="AU163" s="271" t="s">
        <v>80</v>
      </c>
      <c r="AV163" s="13" t="s">
        <v>80</v>
      </c>
      <c r="AW163" s="13" t="s">
        <v>35</v>
      </c>
      <c r="AX163" s="13" t="s">
        <v>71</v>
      </c>
      <c r="AY163" s="271" t="s">
        <v>158</v>
      </c>
    </row>
    <row r="164" spans="2:51" s="13" customFormat="1" ht="13.5">
      <c r="B164" s="261"/>
      <c r="C164" s="262"/>
      <c r="D164" s="248" t="s">
        <v>178</v>
      </c>
      <c r="E164" s="263" t="s">
        <v>21</v>
      </c>
      <c r="F164" s="264" t="s">
        <v>1253</v>
      </c>
      <c r="G164" s="262"/>
      <c r="H164" s="265">
        <v>1.538</v>
      </c>
      <c r="I164" s="266"/>
      <c r="J164" s="262"/>
      <c r="K164" s="262"/>
      <c r="L164" s="267"/>
      <c r="M164" s="268"/>
      <c r="N164" s="269"/>
      <c r="O164" s="269"/>
      <c r="P164" s="269"/>
      <c r="Q164" s="269"/>
      <c r="R164" s="269"/>
      <c r="S164" s="269"/>
      <c r="T164" s="270"/>
      <c r="AT164" s="271" t="s">
        <v>178</v>
      </c>
      <c r="AU164" s="271" t="s">
        <v>80</v>
      </c>
      <c r="AV164" s="13" t="s">
        <v>80</v>
      </c>
      <c r="AW164" s="13" t="s">
        <v>35</v>
      </c>
      <c r="AX164" s="13" t="s">
        <v>71</v>
      </c>
      <c r="AY164" s="271" t="s">
        <v>158</v>
      </c>
    </row>
    <row r="165" spans="2:51" s="13" customFormat="1" ht="13.5">
      <c r="B165" s="261"/>
      <c r="C165" s="262"/>
      <c r="D165" s="248" t="s">
        <v>178</v>
      </c>
      <c r="E165" s="263" t="s">
        <v>21</v>
      </c>
      <c r="F165" s="264" t="s">
        <v>1254</v>
      </c>
      <c r="G165" s="262"/>
      <c r="H165" s="265">
        <v>-4.59</v>
      </c>
      <c r="I165" s="266"/>
      <c r="J165" s="262"/>
      <c r="K165" s="262"/>
      <c r="L165" s="267"/>
      <c r="M165" s="268"/>
      <c r="N165" s="269"/>
      <c r="O165" s="269"/>
      <c r="P165" s="269"/>
      <c r="Q165" s="269"/>
      <c r="R165" s="269"/>
      <c r="S165" s="269"/>
      <c r="T165" s="270"/>
      <c r="AT165" s="271" t="s">
        <v>178</v>
      </c>
      <c r="AU165" s="271" t="s">
        <v>80</v>
      </c>
      <c r="AV165" s="13" t="s">
        <v>80</v>
      </c>
      <c r="AW165" s="13" t="s">
        <v>35</v>
      </c>
      <c r="AX165" s="13" t="s">
        <v>71</v>
      </c>
      <c r="AY165" s="271" t="s">
        <v>158</v>
      </c>
    </row>
    <row r="166" spans="2:51" s="13" customFormat="1" ht="13.5">
      <c r="B166" s="261"/>
      <c r="C166" s="262"/>
      <c r="D166" s="248" t="s">
        <v>178</v>
      </c>
      <c r="E166" s="263" t="s">
        <v>21</v>
      </c>
      <c r="F166" s="264" t="s">
        <v>231</v>
      </c>
      <c r="G166" s="262"/>
      <c r="H166" s="265">
        <v>-1.8</v>
      </c>
      <c r="I166" s="266"/>
      <c r="J166" s="262"/>
      <c r="K166" s="262"/>
      <c r="L166" s="267"/>
      <c r="M166" s="268"/>
      <c r="N166" s="269"/>
      <c r="O166" s="269"/>
      <c r="P166" s="269"/>
      <c r="Q166" s="269"/>
      <c r="R166" s="269"/>
      <c r="S166" s="269"/>
      <c r="T166" s="270"/>
      <c r="AT166" s="271" t="s">
        <v>178</v>
      </c>
      <c r="AU166" s="271" t="s">
        <v>80</v>
      </c>
      <c r="AV166" s="13" t="s">
        <v>80</v>
      </c>
      <c r="AW166" s="13" t="s">
        <v>35</v>
      </c>
      <c r="AX166" s="13" t="s">
        <v>71</v>
      </c>
      <c r="AY166" s="271" t="s">
        <v>158</v>
      </c>
    </row>
    <row r="167" spans="2:51" s="12" customFormat="1" ht="13.5">
      <c r="B167" s="251"/>
      <c r="C167" s="252"/>
      <c r="D167" s="248" t="s">
        <v>178</v>
      </c>
      <c r="E167" s="253" t="s">
        <v>21</v>
      </c>
      <c r="F167" s="254" t="s">
        <v>1260</v>
      </c>
      <c r="G167" s="252"/>
      <c r="H167" s="253" t="s">
        <v>21</v>
      </c>
      <c r="I167" s="255"/>
      <c r="J167" s="252"/>
      <c r="K167" s="252"/>
      <c r="L167" s="256"/>
      <c r="M167" s="257"/>
      <c r="N167" s="258"/>
      <c r="O167" s="258"/>
      <c r="P167" s="258"/>
      <c r="Q167" s="258"/>
      <c r="R167" s="258"/>
      <c r="S167" s="258"/>
      <c r="T167" s="259"/>
      <c r="AT167" s="260" t="s">
        <v>178</v>
      </c>
      <c r="AU167" s="260" t="s">
        <v>80</v>
      </c>
      <c r="AV167" s="12" t="s">
        <v>78</v>
      </c>
      <c r="AW167" s="12" t="s">
        <v>35</v>
      </c>
      <c r="AX167" s="12" t="s">
        <v>71</v>
      </c>
      <c r="AY167" s="260" t="s">
        <v>158</v>
      </c>
    </row>
    <row r="168" spans="2:51" s="13" customFormat="1" ht="13.5">
      <c r="B168" s="261"/>
      <c r="C168" s="262"/>
      <c r="D168" s="248" t="s">
        <v>178</v>
      </c>
      <c r="E168" s="263" t="s">
        <v>21</v>
      </c>
      <c r="F168" s="264" t="s">
        <v>1261</v>
      </c>
      <c r="G168" s="262"/>
      <c r="H168" s="265">
        <v>63.896</v>
      </c>
      <c r="I168" s="266"/>
      <c r="J168" s="262"/>
      <c r="K168" s="262"/>
      <c r="L168" s="267"/>
      <c r="M168" s="268"/>
      <c r="N168" s="269"/>
      <c r="O168" s="269"/>
      <c r="P168" s="269"/>
      <c r="Q168" s="269"/>
      <c r="R168" s="269"/>
      <c r="S168" s="269"/>
      <c r="T168" s="270"/>
      <c r="AT168" s="271" t="s">
        <v>178</v>
      </c>
      <c r="AU168" s="271" t="s">
        <v>80</v>
      </c>
      <c r="AV168" s="13" t="s">
        <v>80</v>
      </c>
      <c r="AW168" s="13" t="s">
        <v>35</v>
      </c>
      <c r="AX168" s="13" t="s">
        <v>71</v>
      </c>
      <c r="AY168" s="271" t="s">
        <v>158</v>
      </c>
    </row>
    <row r="169" spans="2:51" s="13" customFormat="1" ht="13.5">
      <c r="B169" s="261"/>
      <c r="C169" s="262"/>
      <c r="D169" s="248" t="s">
        <v>178</v>
      </c>
      <c r="E169" s="263" t="s">
        <v>21</v>
      </c>
      <c r="F169" s="264" t="s">
        <v>1253</v>
      </c>
      <c r="G169" s="262"/>
      <c r="H169" s="265">
        <v>1.538</v>
      </c>
      <c r="I169" s="266"/>
      <c r="J169" s="262"/>
      <c r="K169" s="262"/>
      <c r="L169" s="267"/>
      <c r="M169" s="268"/>
      <c r="N169" s="269"/>
      <c r="O169" s="269"/>
      <c r="P169" s="269"/>
      <c r="Q169" s="269"/>
      <c r="R169" s="269"/>
      <c r="S169" s="269"/>
      <c r="T169" s="270"/>
      <c r="AT169" s="271" t="s">
        <v>178</v>
      </c>
      <c r="AU169" s="271" t="s">
        <v>80</v>
      </c>
      <c r="AV169" s="13" t="s">
        <v>80</v>
      </c>
      <c r="AW169" s="13" t="s">
        <v>35</v>
      </c>
      <c r="AX169" s="13" t="s">
        <v>71</v>
      </c>
      <c r="AY169" s="271" t="s">
        <v>158</v>
      </c>
    </row>
    <row r="170" spans="2:51" s="13" customFormat="1" ht="13.5">
      <c r="B170" s="261"/>
      <c r="C170" s="262"/>
      <c r="D170" s="248" t="s">
        <v>178</v>
      </c>
      <c r="E170" s="263" t="s">
        <v>21</v>
      </c>
      <c r="F170" s="264" t="s">
        <v>1254</v>
      </c>
      <c r="G170" s="262"/>
      <c r="H170" s="265">
        <v>-4.59</v>
      </c>
      <c r="I170" s="266"/>
      <c r="J170" s="262"/>
      <c r="K170" s="262"/>
      <c r="L170" s="267"/>
      <c r="M170" s="268"/>
      <c r="N170" s="269"/>
      <c r="O170" s="269"/>
      <c r="P170" s="269"/>
      <c r="Q170" s="269"/>
      <c r="R170" s="269"/>
      <c r="S170" s="269"/>
      <c r="T170" s="270"/>
      <c r="AT170" s="271" t="s">
        <v>178</v>
      </c>
      <c r="AU170" s="271" t="s">
        <v>80</v>
      </c>
      <c r="AV170" s="13" t="s">
        <v>80</v>
      </c>
      <c r="AW170" s="13" t="s">
        <v>35</v>
      </c>
      <c r="AX170" s="13" t="s">
        <v>71</v>
      </c>
      <c r="AY170" s="271" t="s">
        <v>158</v>
      </c>
    </row>
    <row r="171" spans="2:51" s="13" customFormat="1" ht="13.5">
      <c r="B171" s="261"/>
      <c r="C171" s="262"/>
      <c r="D171" s="248" t="s">
        <v>178</v>
      </c>
      <c r="E171" s="263" t="s">
        <v>21</v>
      </c>
      <c r="F171" s="264" t="s">
        <v>231</v>
      </c>
      <c r="G171" s="262"/>
      <c r="H171" s="265">
        <v>-1.8</v>
      </c>
      <c r="I171" s="266"/>
      <c r="J171" s="262"/>
      <c r="K171" s="262"/>
      <c r="L171" s="267"/>
      <c r="M171" s="268"/>
      <c r="N171" s="269"/>
      <c r="O171" s="269"/>
      <c r="P171" s="269"/>
      <c r="Q171" s="269"/>
      <c r="R171" s="269"/>
      <c r="S171" s="269"/>
      <c r="T171" s="270"/>
      <c r="AT171" s="271" t="s">
        <v>178</v>
      </c>
      <c r="AU171" s="271" t="s">
        <v>80</v>
      </c>
      <c r="AV171" s="13" t="s">
        <v>80</v>
      </c>
      <c r="AW171" s="13" t="s">
        <v>35</v>
      </c>
      <c r="AX171" s="13" t="s">
        <v>71</v>
      </c>
      <c r="AY171" s="271" t="s">
        <v>158</v>
      </c>
    </row>
    <row r="172" spans="2:51" s="12" customFormat="1" ht="13.5">
      <c r="B172" s="251"/>
      <c r="C172" s="252"/>
      <c r="D172" s="248" t="s">
        <v>178</v>
      </c>
      <c r="E172" s="253" t="s">
        <v>21</v>
      </c>
      <c r="F172" s="254" t="s">
        <v>1262</v>
      </c>
      <c r="G172" s="252"/>
      <c r="H172" s="253" t="s">
        <v>21</v>
      </c>
      <c r="I172" s="255"/>
      <c r="J172" s="252"/>
      <c r="K172" s="252"/>
      <c r="L172" s="256"/>
      <c r="M172" s="257"/>
      <c r="N172" s="258"/>
      <c r="O172" s="258"/>
      <c r="P172" s="258"/>
      <c r="Q172" s="258"/>
      <c r="R172" s="258"/>
      <c r="S172" s="258"/>
      <c r="T172" s="259"/>
      <c r="AT172" s="260" t="s">
        <v>178</v>
      </c>
      <c r="AU172" s="260" t="s">
        <v>80</v>
      </c>
      <c r="AV172" s="12" t="s">
        <v>78</v>
      </c>
      <c r="AW172" s="12" t="s">
        <v>35</v>
      </c>
      <c r="AX172" s="12" t="s">
        <v>71</v>
      </c>
      <c r="AY172" s="260" t="s">
        <v>158</v>
      </c>
    </row>
    <row r="173" spans="2:51" s="13" customFormat="1" ht="13.5">
      <c r="B173" s="261"/>
      <c r="C173" s="262"/>
      <c r="D173" s="248" t="s">
        <v>178</v>
      </c>
      <c r="E173" s="263" t="s">
        <v>21</v>
      </c>
      <c r="F173" s="264" t="s">
        <v>1263</v>
      </c>
      <c r="G173" s="262"/>
      <c r="H173" s="265">
        <v>92.91</v>
      </c>
      <c r="I173" s="266"/>
      <c r="J173" s="262"/>
      <c r="K173" s="262"/>
      <c r="L173" s="267"/>
      <c r="M173" s="268"/>
      <c r="N173" s="269"/>
      <c r="O173" s="269"/>
      <c r="P173" s="269"/>
      <c r="Q173" s="269"/>
      <c r="R173" s="269"/>
      <c r="S173" s="269"/>
      <c r="T173" s="270"/>
      <c r="AT173" s="271" t="s">
        <v>178</v>
      </c>
      <c r="AU173" s="271" t="s">
        <v>80</v>
      </c>
      <c r="AV173" s="13" t="s">
        <v>80</v>
      </c>
      <c r="AW173" s="13" t="s">
        <v>35</v>
      </c>
      <c r="AX173" s="13" t="s">
        <v>71</v>
      </c>
      <c r="AY173" s="271" t="s">
        <v>158</v>
      </c>
    </row>
    <row r="174" spans="2:51" s="13" customFormat="1" ht="13.5">
      <c r="B174" s="261"/>
      <c r="C174" s="262"/>
      <c r="D174" s="248" t="s">
        <v>178</v>
      </c>
      <c r="E174" s="263" t="s">
        <v>21</v>
      </c>
      <c r="F174" s="264" t="s">
        <v>1264</v>
      </c>
      <c r="G174" s="262"/>
      <c r="H174" s="265">
        <v>-12.6</v>
      </c>
      <c r="I174" s="266"/>
      <c r="J174" s="262"/>
      <c r="K174" s="262"/>
      <c r="L174" s="267"/>
      <c r="M174" s="268"/>
      <c r="N174" s="269"/>
      <c r="O174" s="269"/>
      <c r="P174" s="269"/>
      <c r="Q174" s="269"/>
      <c r="R174" s="269"/>
      <c r="S174" s="269"/>
      <c r="T174" s="270"/>
      <c r="AT174" s="271" t="s">
        <v>178</v>
      </c>
      <c r="AU174" s="271" t="s">
        <v>80</v>
      </c>
      <c r="AV174" s="13" t="s">
        <v>80</v>
      </c>
      <c r="AW174" s="13" t="s">
        <v>35</v>
      </c>
      <c r="AX174" s="13" t="s">
        <v>71</v>
      </c>
      <c r="AY174" s="271" t="s">
        <v>158</v>
      </c>
    </row>
    <row r="175" spans="2:51" s="12" customFormat="1" ht="13.5">
      <c r="B175" s="251"/>
      <c r="C175" s="252"/>
      <c r="D175" s="248" t="s">
        <v>178</v>
      </c>
      <c r="E175" s="253" t="s">
        <v>21</v>
      </c>
      <c r="F175" s="254" t="s">
        <v>1265</v>
      </c>
      <c r="G175" s="252"/>
      <c r="H175" s="253" t="s">
        <v>21</v>
      </c>
      <c r="I175" s="255"/>
      <c r="J175" s="252"/>
      <c r="K175" s="252"/>
      <c r="L175" s="256"/>
      <c r="M175" s="257"/>
      <c r="N175" s="258"/>
      <c r="O175" s="258"/>
      <c r="P175" s="258"/>
      <c r="Q175" s="258"/>
      <c r="R175" s="258"/>
      <c r="S175" s="258"/>
      <c r="T175" s="259"/>
      <c r="AT175" s="260" t="s">
        <v>178</v>
      </c>
      <c r="AU175" s="260" t="s">
        <v>80</v>
      </c>
      <c r="AV175" s="12" t="s">
        <v>78</v>
      </c>
      <c r="AW175" s="12" t="s">
        <v>35</v>
      </c>
      <c r="AX175" s="12" t="s">
        <v>71</v>
      </c>
      <c r="AY175" s="260" t="s">
        <v>158</v>
      </c>
    </row>
    <row r="176" spans="2:51" s="13" customFormat="1" ht="13.5">
      <c r="B176" s="261"/>
      <c r="C176" s="262"/>
      <c r="D176" s="248" t="s">
        <v>178</v>
      </c>
      <c r="E176" s="263" t="s">
        <v>21</v>
      </c>
      <c r="F176" s="264" t="s">
        <v>1266</v>
      </c>
      <c r="G176" s="262"/>
      <c r="H176" s="265">
        <v>71.72</v>
      </c>
      <c r="I176" s="266"/>
      <c r="J176" s="262"/>
      <c r="K176" s="262"/>
      <c r="L176" s="267"/>
      <c r="M176" s="268"/>
      <c r="N176" s="269"/>
      <c r="O176" s="269"/>
      <c r="P176" s="269"/>
      <c r="Q176" s="269"/>
      <c r="R176" s="269"/>
      <c r="S176" s="269"/>
      <c r="T176" s="270"/>
      <c r="AT176" s="271" t="s">
        <v>178</v>
      </c>
      <c r="AU176" s="271" t="s">
        <v>80</v>
      </c>
      <c r="AV176" s="13" t="s">
        <v>80</v>
      </c>
      <c r="AW176" s="13" t="s">
        <v>35</v>
      </c>
      <c r="AX176" s="13" t="s">
        <v>71</v>
      </c>
      <c r="AY176" s="271" t="s">
        <v>158</v>
      </c>
    </row>
    <row r="177" spans="2:51" s="13" customFormat="1" ht="13.5">
      <c r="B177" s="261"/>
      <c r="C177" s="262"/>
      <c r="D177" s="248" t="s">
        <v>178</v>
      </c>
      <c r="E177" s="263" t="s">
        <v>21</v>
      </c>
      <c r="F177" s="264" t="s">
        <v>1267</v>
      </c>
      <c r="G177" s="262"/>
      <c r="H177" s="265">
        <v>-7.2</v>
      </c>
      <c r="I177" s="266"/>
      <c r="J177" s="262"/>
      <c r="K177" s="262"/>
      <c r="L177" s="267"/>
      <c r="M177" s="268"/>
      <c r="N177" s="269"/>
      <c r="O177" s="269"/>
      <c r="P177" s="269"/>
      <c r="Q177" s="269"/>
      <c r="R177" s="269"/>
      <c r="S177" s="269"/>
      <c r="T177" s="270"/>
      <c r="AT177" s="271" t="s">
        <v>178</v>
      </c>
      <c r="AU177" s="271" t="s">
        <v>80</v>
      </c>
      <c r="AV177" s="13" t="s">
        <v>80</v>
      </c>
      <c r="AW177" s="13" t="s">
        <v>35</v>
      </c>
      <c r="AX177" s="13" t="s">
        <v>71</v>
      </c>
      <c r="AY177" s="271" t="s">
        <v>158</v>
      </c>
    </row>
    <row r="178" spans="2:51" s="12" customFormat="1" ht="13.5">
      <c r="B178" s="251"/>
      <c r="C178" s="252"/>
      <c r="D178" s="248" t="s">
        <v>178</v>
      </c>
      <c r="E178" s="253" t="s">
        <v>21</v>
      </c>
      <c r="F178" s="254" t="s">
        <v>1247</v>
      </c>
      <c r="G178" s="252"/>
      <c r="H178" s="253" t="s">
        <v>21</v>
      </c>
      <c r="I178" s="255"/>
      <c r="J178" s="252"/>
      <c r="K178" s="252"/>
      <c r="L178" s="256"/>
      <c r="M178" s="257"/>
      <c r="N178" s="258"/>
      <c r="O178" s="258"/>
      <c r="P178" s="258"/>
      <c r="Q178" s="258"/>
      <c r="R178" s="258"/>
      <c r="S178" s="258"/>
      <c r="T178" s="259"/>
      <c r="AT178" s="260" t="s">
        <v>178</v>
      </c>
      <c r="AU178" s="260" t="s">
        <v>80</v>
      </c>
      <c r="AV178" s="12" t="s">
        <v>78</v>
      </c>
      <c r="AW178" s="12" t="s">
        <v>35</v>
      </c>
      <c r="AX178" s="12" t="s">
        <v>71</v>
      </c>
      <c r="AY178" s="260" t="s">
        <v>158</v>
      </c>
    </row>
    <row r="179" spans="2:51" s="13" customFormat="1" ht="13.5">
      <c r="B179" s="261"/>
      <c r="C179" s="262"/>
      <c r="D179" s="248" t="s">
        <v>178</v>
      </c>
      <c r="E179" s="263" t="s">
        <v>21</v>
      </c>
      <c r="F179" s="264" t="s">
        <v>1268</v>
      </c>
      <c r="G179" s="262"/>
      <c r="H179" s="265">
        <v>67.743</v>
      </c>
      <c r="I179" s="266"/>
      <c r="J179" s="262"/>
      <c r="K179" s="262"/>
      <c r="L179" s="267"/>
      <c r="M179" s="268"/>
      <c r="N179" s="269"/>
      <c r="O179" s="269"/>
      <c r="P179" s="269"/>
      <c r="Q179" s="269"/>
      <c r="R179" s="269"/>
      <c r="S179" s="269"/>
      <c r="T179" s="270"/>
      <c r="AT179" s="271" t="s">
        <v>178</v>
      </c>
      <c r="AU179" s="271" t="s">
        <v>80</v>
      </c>
      <c r="AV179" s="13" t="s">
        <v>80</v>
      </c>
      <c r="AW179" s="13" t="s">
        <v>35</v>
      </c>
      <c r="AX179" s="13" t="s">
        <v>71</v>
      </c>
      <c r="AY179" s="271" t="s">
        <v>158</v>
      </c>
    </row>
    <row r="180" spans="2:51" s="13" customFormat="1" ht="13.5">
      <c r="B180" s="261"/>
      <c r="C180" s="262"/>
      <c r="D180" s="248" t="s">
        <v>178</v>
      </c>
      <c r="E180" s="263" t="s">
        <v>21</v>
      </c>
      <c r="F180" s="264" t="s">
        <v>1253</v>
      </c>
      <c r="G180" s="262"/>
      <c r="H180" s="265">
        <v>1.538</v>
      </c>
      <c r="I180" s="266"/>
      <c r="J180" s="262"/>
      <c r="K180" s="262"/>
      <c r="L180" s="267"/>
      <c r="M180" s="268"/>
      <c r="N180" s="269"/>
      <c r="O180" s="269"/>
      <c r="P180" s="269"/>
      <c r="Q180" s="269"/>
      <c r="R180" s="269"/>
      <c r="S180" s="269"/>
      <c r="T180" s="270"/>
      <c r="AT180" s="271" t="s">
        <v>178</v>
      </c>
      <c r="AU180" s="271" t="s">
        <v>80</v>
      </c>
      <c r="AV180" s="13" t="s">
        <v>80</v>
      </c>
      <c r="AW180" s="13" t="s">
        <v>35</v>
      </c>
      <c r="AX180" s="13" t="s">
        <v>71</v>
      </c>
      <c r="AY180" s="271" t="s">
        <v>158</v>
      </c>
    </row>
    <row r="181" spans="2:51" s="13" customFormat="1" ht="13.5">
      <c r="B181" s="261"/>
      <c r="C181" s="262"/>
      <c r="D181" s="248" t="s">
        <v>178</v>
      </c>
      <c r="E181" s="263" t="s">
        <v>21</v>
      </c>
      <c r="F181" s="264" t="s">
        <v>1254</v>
      </c>
      <c r="G181" s="262"/>
      <c r="H181" s="265">
        <v>-4.59</v>
      </c>
      <c r="I181" s="266"/>
      <c r="J181" s="262"/>
      <c r="K181" s="262"/>
      <c r="L181" s="267"/>
      <c r="M181" s="268"/>
      <c r="N181" s="269"/>
      <c r="O181" s="269"/>
      <c r="P181" s="269"/>
      <c r="Q181" s="269"/>
      <c r="R181" s="269"/>
      <c r="S181" s="269"/>
      <c r="T181" s="270"/>
      <c r="AT181" s="271" t="s">
        <v>178</v>
      </c>
      <c r="AU181" s="271" t="s">
        <v>80</v>
      </c>
      <c r="AV181" s="13" t="s">
        <v>80</v>
      </c>
      <c r="AW181" s="13" t="s">
        <v>35</v>
      </c>
      <c r="AX181" s="13" t="s">
        <v>71</v>
      </c>
      <c r="AY181" s="271" t="s">
        <v>158</v>
      </c>
    </row>
    <row r="182" spans="2:51" s="13" customFormat="1" ht="13.5">
      <c r="B182" s="261"/>
      <c r="C182" s="262"/>
      <c r="D182" s="248" t="s">
        <v>178</v>
      </c>
      <c r="E182" s="263" t="s">
        <v>21</v>
      </c>
      <c r="F182" s="264" t="s">
        <v>231</v>
      </c>
      <c r="G182" s="262"/>
      <c r="H182" s="265">
        <v>-1.8</v>
      </c>
      <c r="I182" s="266"/>
      <c r="J182" s="262"/>
      <c r="K182" s="262"/>
      <c r="L182" s="267"/>
      <c r="M182" s="268"/>
      <c r="N182" s="269"/>
      <c r="O182" s="269"/>
      <c r="P182" s="269"/>
      <c r="Q182" s="269"/>
      <c r="R182" s="269"/>
      <c r="S182" s="269"/>
      <c r="T182" s="270"/>
      <c r="AT182" s="271" t="s">
        <v>178</v>
      </c>
      <c r="AU182" s="271" t="s">
        <v>80</v>
      </c>
      <c r="AV182" s="13" t="s">
        <v>80</v>
      </c>
      <c r="AW182" s="13" t="s">
        <v>35</v>
      </c>
      <c r="AX182" s="13" t="s">
        <v>71</v>
      </c>
      <c r="AY182" s="271" t="s">
        <v>158</v>
      </c>
    </row>
    <row r="183" spans="2:51" s="12" customFormat="1" ht="13.5">
      <c r="B183" s="251"/>
      <c r="C183" s="252"/>
      <c r="D183" s="248" t="s">
        <v>178</v>
      </c>
      <c r="E183" s="253" t="s">
        <v>21</v>
      </c>
      <c r="F183" s="254" t="s">
        <v>1269</v>
      </c>
      <c r="G183" s="252"/>
      <c r="H183" s="253" t="s">
        <v>21</v>
      </c>
      <c r="I183" s="255"/>
      <c r="J183" s="252"/>
      <c r="K183" s="252"/>
      <c r="L183" s="256"/>
      <c r="M183" s="257"/>
      <c r="N183" s="258"/>
      <c r="O183" s="258"/>
      <c r="P183" s="258"/>
      <c r="Q183" s="258"/>
      <c r="R183" s="258"/>
      <c r="S183" s="258"/>
      <c r="T183" s="259"/>
      <c r="AT183" s="260" t="s">
        <v>178</v>
      </c>
      <c r="AU183" s="260" t="s">
        <v>80</v>
      </c>
      <c r="AV183" s="12" t="s">
        <v>78</v>
      </c>
      <c r="AW183" s="12" t="s">
        <v>35</v>
      </c>
      <c r="AX183" s="12" t="s">
        <v>71</v>
      </c>
      <c r="AY183" s="260" t="s">
        <v>158</v>
      </c>
    </row>
    <row r="184" spans="2:51" s="13" customFormat="1" ht="13.5">
      <c r="B184" s="261"/>
      <c r="C184" s="262"/>
      <c r="D184" s="248" t="s">
        <v>178</v>
      </c>
      <c r="E184" s="263" t="s">
        <v>21</v>
      </c>
      <c r="F184" s="264" t="s">
        <v>1270</v>
      </c>
      <c r="G184" s="262"/>
      <c r="H184" s="265">
        <v>89.422</v>
      </c>
      <c r="I184" s="266"/>
      <c r="J184" s="262"/>
      <c r="K184" s="262"/>
      <c r="L184" s="267"/>
      <c r="M184" s="268"/>
      <c r="N184" s="269"/>
      <c r="O184" s="269"/>
      <c r="P184" s="269"/>
      <c r="Q184" s="269"/>
      <c r="R184" s="269"/>
      <c r="S184" s="269"/>
      <c r="T184" s="270"/>
      <c r="AT184" s="271" t="s">
        <v>178</v>
      </c>
      <c r="AU184" s="271" t="s">
        <v>80</v>
      </c>
      <c r="AV184" s="13" t="s">
        <v>80</v>
      </c>
      <c r="AW184" s="13" t="s">
        <v>35</v>
      </c>
      <c r="AX184" s="13" t="s">
        <v>71</v>
      </c>
      <c r="AY184" s="271" t="s">
        <v>158</v>
      </c>
    </row>
    <row r="185" spans="2:51" s="13" customFormat="1" ht="13.5">
      <c r="B185" s="261"/>
      <c r="C185" s="262"/>
      <c r="D185" s="248" t="s">
        <v>178</v>
      </c>
      <c r="E185" s="263" t="s">
        <v>21</v>
      </c>
      <c r="F185" s="264" t="s">
        <v>1256</v>
      </c>
      <c r="G185" s="262"/>
      <c r="H185" s="265">
        <v>3.075</v>
      </c>
      <c r="I185" s="266"/>
      <c r="J185" s="262"/>
      <c r="K185" s="262"/>
      <c r="L185" s="267"/>
      <c r="M185" s="268"/>
      <c r="N185" s="269"/>
      <c r="O185" s="269"/>
      <c r="P185" s="269"/>
      <c r="Q185" s="269"/>
      <c r="R185" s="269"/>
      <c r="S185" s="269"/>
      <c r="T185" s="270"/>
      <c r="AT185" s="271" t="s">
        <v>178</v>
      </c>
      <c r="AU185" s="271" t="s">
        <v>80</v>
      </c>
      <c r="AV185" s="13" t="s">
        <v>80</v>
      </c>
      <c r="AW185" s="13" t="s">
        <v>35</v>
      </c>
      <c r="AX185" s="13" t="s">
        <v>71</v>
      </c>
      <c r="AY185" s="271" t="s">
        <v>158</v>
      </c>
    </row>
    <row r="186" spans="2:51" s="13" customFormat="1" ht="13.5">
      <c r="B186" s="261"/>
      <c r="C186" s="262"/>
      <c r="D186" s="248" t="s">
        <v>178</v>
      </c>
      <c r="E186" s="263" t="s">
        <v>21</v>
      </c>
      <c r="F186" s="264" t="s">
        <v>1257</v>
      </c>
      <c r="G186" s="262"/>
      <c r="H186" s="265">
        <v>-9.18</v>
      </c>
      <c r="I186" s="266"/>
      <c r="J186" s="262"/>
      <c r="K186" s="262"/>
      <c r="L186" s="267"/>
      <c r="M186" s="268"/>
      <c r="N186" s="269"/>
      <c r="O186" s="269"/>
      <c r="P186" s="269"/>
      <c r="Q186" s="269"/>
      <c r="R186" s="269"/>
      <c r="S186" s="269"/>
      <c r="T186" s="270"/>
      <c r="AT186" s="271" t="s">
        <v>178</v>
      </c>
      <c r="AU186" s="271" t="s">
        <v>80</v>
      </c>
      <c r="AV186" s="13" t="s">
        <v>80</v>
      </c>
      <c r="AW186" s="13" t="s">
        <v>35</v>
      </c>
      <c r="AX186" s="13" t="s">
        <v>71</v>
      </c>
      <c r="AY186" s="271" t="s">
        <v>158</v>
      </c>
    </row>
    <row r="187" spans="2:51" s="13" customFormat="1" ht="13.5">
      <c r="B187" s="261"/>
      <c r="C187" s="262"/>
      <c r="D187" s="248" t="s">
        <v>178</v>
      </c>
      <c r="E187" s="263" t="s">
        <v>21</v>
      </c>
      <c r="F187" s="264" t="s">
        <v>231</v>
      </c>
      <c r="G187" s="262"/>
      <c r="H187" s="265">
        <v>-1.8</v>
      </c>
      <c r="I187" s="266"/>
      <c r="J187" s="262"/>
      <c r="K187" s="262"/>
      <c r="L187" s="267"/>
      <c r="M187" s="268"/>
      <c r="N187" s="269"/>
      <c r="O187" s="269"/>
      <c r="P187" s="269"/>
      <c r="Q187" s="269"/>
      <c r="R187" s="269"/>
      <c r="S187" s="269"/>
      <c r="T187" s="270"/>
      <c r="AT187" s="271" t="s">
        <v>178</v>
      </c>
      <c r="AU187" s="271" t="s">
        <v>80</v>
      </c>
      <c r="AV187" s="13" t="s">
        <v>80</v>
      </c>
      <c r="AW187" s="13" t="s">
        <v>35</v>
      </c>
      <c r="AX187" s="13" t="s">
        <v>71</v>
      </c>
      <c r="AY187" s="271" t="s">
        <v>158</v>
      </c>
    </row>
    <row r="188" spans="2:51" s="12" customFormat="1" ht="13.5">
      <c r="B188" s="251"/>
      <c r="C188" s="252"/>
      <c r="D188" s="248" t="s">
        <v>178</v>
      </c>
      <c r="E188" s="253" t="s">
        <v>21</v>
      </c>
      <c r="F188" s="254" t="s">
        <v>1271</v>
      </c>
      <c r="G188" s="252"/>
      <c r="H188" s="253" t="s">
        <v>21</v>
      </c>
      <c r="I188" s="255"/>
      <c r="J188" s="252"/>
      <c r="K188" s="252"/>
      <c r="L188" s="256"/>
      <c r="M188" s="257"/>
      <c r="N188" s="258"/>
      <c r="O188" s="258"/>
      <c r="P188" s="258"/>
      <c r="Q188" s="258"/>
      <c r="R188" s="258"/>
      <c r="S188" s="258"/>
      <c r="T188" s="259"/>
      <c r="AT188" s="260" t="s">
        <v>178</v>
      </c>
      <c r="AU188" s="260" t="s">
        <v>80</v>
      </c>
      <c r="AV188" s="12" t="s">
        <v>78</v>
      </c>
      <c r="AW188" s="12" t="s">
        <v>35</v>
      </c>
      <c r="AX188" s="12" t="s">
        <v>71</v>
      </c>
      <c r="AY188" s="260" t="s">
        <v>158</v>
      </c>
    </row>
    <row r="189" spans="2:51" s="13" customFormat="1" ht="13.5">
      <c r="B189" s="261"/>
      <c r="C189" s="262"/>
      <c r="D189" s="248" t="s">
        <v>178</v>
      </c>
      <c r="E189" s="263" t="s">
        <v>21</v>
      </c>
      <c r="F189" s="264" t="s">
        <v>1270</v>
      </c>
      <c r="G189" s="262"/>
      <c r="H189" s="265">
        <v>89.422</v>
      </c>
      <c r="I189" s="266"/>
      <c r="J189" s="262"/>
      <c r="K189" s="262"/>
      <c r="L189" s="267"/>
      <c r="M189" s="268"/>
      <c r="N189" s="269"/>
      <c r="O189" s="269"/>
      <c r="P189" s="269"/>
      <c r="Q189" s="269"/>
      <c r="R189" s="269"/>
      <c r="S189" s="269"/>
      <c r="T189" s="270"/>
      <c r="AT189" s="271" t="s">
        <v>178</v>
      </c>
      <c r="AU189" s="271" t="s">
        <v>80</v>
      </c>
      <c r="AV189" s="13" t="s">
        <v>80</v>
      </c>
      <c r="AW189" s="13" t="s">
        <v>35</v>
      </c>
      <c r="AX189" s="13" t="s">
        <v>71</v>
      </c>
      <c r="AY189" s="271" t="s">
        <v>158</v>
      </c>
    </row>
    <row r="190" spans="2:51" s="13" customFormat="1" ht="13.5">
      <c r="B190" s="261"/>
      <c r="C190" s="262"/>
      <c r="D190" s="248" t="s">
        <v>178</v>
      </c>
      <c r="E190" s="263" t="s">
        <v>21</v>
      </c>
      <c r="F190" s="264" t="s">
        <v>1256</v>
      </c>
      <c r="G190" s="262"/>
      <c r="H190" s="265">
        <v>3.075</v>
      </c>
      <c r="I190" s="266"/>
      <c r="J190" s="262"/>
      <c r="K190" s="262"/>
      <c r="L190" s="267"/>
      <c r="M190" s="268"/>
      <c r="N190" s="269"/>
      <c r="O190" s="269"/>
      <c r="P190" s="269"/>
      <c r="Q190" s="269"/>
      <c r="R190" s="269"/>
      <c r="S190" s="269"/>
      <c r="T190" s="270"/>
      <c r="AT190" s="271" t="s">
        <v>178</v>
      </c>
      <c r="AU190" s="271" t="s">
        <v>80</v>
      </c>
      <c r="AV190" s="13" t="s">
        <v>80</v>
      </c>
      <c r="AW190" s="13" t="s">
        <v>35</v>
      </c>
      <c r="AX190" s="13" t="s">
        <v>71</v>
      </c>
      <c r="AY190" s="271" t="s">
        <v>158</v>
      </c>
    </row>
    <row r="191" spans="2:51" s="13" customFormat="1" ht="13.5">
      <c r="B191" s="261"/>
      <c r="C191" s="262"/>
      <c r="D191" s="248" t="s">
        <v>178</v>
      </c>
      <c r="E191" s="263" t="s">
        <v>21</v>
      </c>
      <c r="F191" s="264" t="s">
        <v>1257</v>
      </c>
      <c r="G191" s="262"/>
      <c r="H191" s="265">
        <v>-9.18</v>
      </c>
      <c r="I191" s="266"/>
      <c r="J191" s="262"/>
      <c r="K191" s="262"/>
      <c r="L191" s="267"/>
      <c r="M191" s="268"/>
      <c r="N191" s="269"/>
      <c r="O191" s="269"/>
      <c r="P191" s="269"/>
      <c r="Q191" s="269"/>
      <c r="R191" s="269"/>
      <c r="S191" s="269"/>
      <c r="T191" s="270"/>
      <c r="AT191" s="271" t="s">
        <v>178</v>
      </c>
      <c r="AU191" s="271" t="s">
        <v>80</v>
      </c>
      <c r="AV191" s="13" t="s">
        <v>80</v>
      </c>
      <c r="AW191" s="13" t="s">
        <v>35</v>
      </c>
      <c r="AX191" s="13" t="s">
        <v>71</v>
      </c>
      <c r="AY191" s="271" t="s">
        <v>158</v>
      </c>
    </row>
    <row r="192" spans="2:51" s="13" customFormat="1" ht="13.5">
      <c r="B192" s="261"/>
      <c r="C192" s="262"/>
      <c r="D192" s="248" t="s">
        <v>178</v>
      </c>
      <c r="E192" s="263" t="s">
        <v>21</v>
      </c>
      <c r="F192" s="264" t="s">
        <v>231</v>
      </c>
      <c r="G192" s="262"/>
      <c r="H192" s="265">
        <v>-1.8</v>
      </c>
      <c r="I192" s="266"/>
      <c r="J192" s="262"/>
      <c r="K192" s="262"/>
      <c r="L192" s="267"/>
      <c r="M192" s="268"/>
      <c r="N192" s="269"/>
      <c r="O192" s="269"/>
      <c r="P192" s="269"/>
      <c r="Q192" s="269"/>
      <c r="R192" s="269"/>
      <c r="S192" s="269"/>
      <c r="T192" s="270"/>
      <c r="AT192" s="271" t="s">
        <v>178</v>
      </c>
      <c r="AU192" s="271" t="s">
        <v>80</v>
      </c>
      <c r="AV192" s="13" t="s">
        <v>80</v>
      </c>
      <c r="AW192" s="13" t="s">
        <v>35</v>
      </c>
      <c r="AX192" s="13" t="s">
        <v>71</v>
      </c>
      <c r="AY192" s="271" t="s">
        <v>158</v>
      </c>
    </row>
    <row r="193" spans="2:51" s="12" customFormat="1" ht="13.5">
      <c r="B193" s="251"/>
      <c r="C193" s="252"/>
      <c r="D193" s="248" t="s">
        <v>178</v>
      </c>
      <c r="E193" s="253" t="s">
        <v>21</v>
      </c>
      <c r="F193" s="254" t="s">
        <v>1272</v>
      </c>
      <c r="G193" s="252"/>
      <c r="H193" s="253" t="s">
        <v>21</v>
      </c>
      <c r="I193" s="255"/>
      <c r="J193" s="252"/>
      <c r="K193" s="252"/>
      <c r="L193" s="256"/>
      <c r="M193" s="257"/>
      <c r="N193" s="258"/>
      <c r="O193" s="258"/>
      <c r="P193" s="258"/>
      <c r="Q193" s="258"/>
      <c r="R193" s="258"/>
      <c r="S193" s="258"/>
      <c r="T193" s="259"/>
      <c r="AT193" s="260" t="s">
        <v>178</v>
      </c>
      <c r="AU193" s="260" t="s">
        <v>80</v>
      </c>
      <c r="AV193" s="12" t="s">
        <v>78</v>
      </c>
      <c r="AW193" s="12" t="s">
        <v>35</v>
      </c>
      <c r="AX193" s="12" t="s">
        <v>71</v>
      </c>
      <c r="AY193" s="260" t="s">
        <v>158</v>
      </c>
    </row>
    <row r="194" spans="2:51" s="13" customFormat="1" ht="13.5">
      <c r="B194" s="261"/>
      <c r="C194" s="262"/>
      <c r="D194" s="248" t="s">
        <v>178</v>
      </c>
      <c r="E194" s="263" t="s">
        <v>21</v>
      </c>
      <c r="F194" s="264" t="s">
        <v>1259</v>
      </c>
      <c r="G194" s="262"/>
      <c r="H194" s="265">
        <v>62.266</v>
      </c>
      <c r="I194" s="266"/>
      <c r="J194" s="262"/>
      <c r="K194" s="262"/>
      <c r="L194" s="267"/>
      <c r="M194" s="268"/>
      <c r="N194" s="269"/>
      <c r="O194" s="269"/>
      <c r="P194" s="269"/>
      <c r="Q194" s="269"/>
      <c r="R194" s="269"/>
      <c r="S194" s="269"/>
      <c r="T194" s="270"/>
      <c r="AT194" s="271" t="s">
        <v>178</v>
      </c>
      <c r="AU194" s="271" t="s">
        <v>80</v>
      </c>
      <c r="AV194" s="13" t="s">
        <v>80</v>
      </c>
      <c r="AW194" s="13" t="s">
        <v>35</v>
      </c>
      <c r="AX194" s="13" t="s">
        <v>71</v>
      </c>
      <c r="AY194" s="271" t="s">
        <v>158</v>
      </c>
    </row>
    <row r="195" spans="2:51" s="13" customFormat="1" ht="13.5">
      <c r="B195" s="261"/>
      <c r="C195" s="262"/>
      <c r="D195" s="248" t="s">
        <v>178</v>
      </c>
      <c r="E195" s="263" t="s">
        <v>21</v>
      </c>
      <c r="F195" s="264" t="s">
        <v>1253</v>
      </c>
      <c r="G195" s="262"/>
      <c r="H195" s="265">
        <v>1.538</v>
      </c>
      <c r="I195" s="266"/>
      <c r="J195" s="262"/>
      <c r="K195" s="262"/>
      <c r="L195" s="267"/>
      <c r="M195" s="268"/>
      <c r="N195" s="269"/>
      <c r="O195" s="269"/>
      <c r="P195" s="269"/>
      <c r="Q195" s="269"/>
      <c r="R195" s="269"/>
      <c r="S195" s="269"/>
      <c r="T195" s="270"/>
      <c r="AT195" s="271" t="s">
        <v>178</v>
      </c>
      <c r="AU195" s="271" t="s">
        <v>80</v>
      </c>
      <c r="AV195" s="13" t="s">
        <v>80</v>
      </c>
      <c r="AW195" s="13" t="s">
        <v>35</v>
      </c>
      <c r="AX195" s="13" t="s">
        <v>71</v>
      </c>
      <c r="AY195" s="271" t="s">
        <v>158</v>
      </c>
    </row>
    <row r="196" spans="2:51" s="13" customFormat="1" ht="13.5">
      <c r="B196" s="261"/>
      <c r="C196" s="262"/>
      <c r="D196" s="248" t="s">
        <v>178</v>
      </c>
      <c r="E196" s="263" t="s">
        <v>21</v>
      </c>
      <c r="F196" s="264" t="s">
        <v>1254</v>
      </c>
      <c r="G196" s="262"/>
      <c r="H196" s="265">
        <v>-4.59</v>
      </c>
      <c r="I196" s="266"/>
      <c r="J196" s="262"/>
      <c r="K196" s="262"/>
      <c r="L196" s="267"/>
      <c r="M196" s="268"/>
      <c r="N196" s="269"/>
      <c r="O196" s="269"/>
      <c r="P196" s="269"/>
      <c r="Q196" s="269"/>
      <c r="R196" s="269"/>
      <c r="S196" s="269"/>
      <c r="T196" s="270"/>
      <c r="AT196" s="271" t="s">
        <v>178</v>
      </c>
      <c r="AU196" s="271" t="s">
        <v>80</v>
      </c>
      <c r="AV196" s="13" t="s">
        <v>80</v>
      </c>
      <c r="AW196" s="13" t="s">
        <v>35</v>
      </c>
      <c r="AX196" s="13" t="s">
        <v>71</v>
      </c>
      <c r="AY196" s="271" t="s">
        <v>158</v>
      </c>
    </row>
    <row r="197" spans="2:51" s="13" customFormat="1" ht="13.5">
      <c r="B197" s="261"/>
      <c r="C197" s="262"/>
      <c r="D197" s="248" t="s">
        <v>178</v>
      </c>
      <c r="E197" s="263" t="s">
        <v>21</v>
      </c>
      <c r="F197" s="264" t="s">
        <v>231</v>
      </c>
      <c r="G197" s="262"/>
      <c r="H197" s="265">
        <v>-1.8</v>
      </c>
      <c r="I197" s="266"/>
      <c r="J197" s="262"/>
      <c r="K197" s="262"/>
      <c r="L197" s="267"/>
      <c r="M197" s="268"/>
      <c r="N197" s="269"/>
      <c r="O197" s="269"/>
      <c r="P197" s="269"/>
      <c r="Q197" s="269"/>
      <c r="R197" s="269"/>
      <c r="S197" s="269"/>
      <c r="T197" s="270"/>
      <c r="AT197" s="271" t="s">
        <v>178</v>
      </c>
      <c r="AU197" s="271" t="s">
        <v>80</v>
      </c>
      <c r="AV197" s="13" t="s">
        <v>80</v>
      </c>
      <c r="AW197" s="13" t="s">
        <v>35</v>
      </c>
      <c r="AX197" s="13" t="s">
        <v>71</v>
      </c>
      <c r="AY197" s="271" t="s">
        <v>158</v>
      </c>
    </row>
    <row r="198" spans="2:51" s="12" customFormat="1" ht="13.5">
      <c r="B198" s="251"/>
      <c r="C198" s="252"/>
      <c r="D198" s="248" t="s">
        <v>178</v>
      </c>
      <c r="E198" s="253" t="s">
        <v>21</v>
      </c>
      <c r="F198" s="254" t="s">
        <v>1273</v>
      </c>
      <c r="G198" s="252"/>
      <c r="H198" s="253" t="s">
        <v>21</v>
      </c>
      <c r="I198" s="255"/>
      <c r="J198" s="252"/>
      <c r="K198" s="252"/>
      <c r="L198" s="256"/>
      <c r="M198" s="257"/>
      <c r="N198" s="258"/>
      <c r="O198" s="258"/>
      <c r="P198" s="258"/>
      <c r="Q198" s="258"/>
      <c r="R198" s="258"/>
      <c r="S198" s="258"/>
      <c r="T198" s="259"/>
      <c r="AT198" s="260" t="s">
        <v>178</v>
      </c>
      <c r="AU198" s="260" t="s">
        <v>80</v>
      </c>
      <c r="AV198" s="12" t="s">
        <v>78</v>
      </c>
      <c r="AW198" s="12" t="s">
        <v>35</v>
      </c>
      <c r="AX198" s="12" t="s">
        <v>71</v>
      </c>
      <c r="AY198" s="260" t="s">
        <v>158</v>
      </c>
    </row>
    <row r="199" spans="2:51" s="13" customFormat="1" ht="13.5">
      <c r="B199" s="261"/>
      <c r="C199" s="262"/>
      <c r="D199" s="248" t="s">
        <v>178</v>
      </c>
      <c r="E199" s="263" t="s">
        <v>21</v>
      </c>
      <c r="F199" s="264" t="s">
        <v>1261</v>
      </c>
      <c r="G199" s="262"/>
      <c r="H199" s="265">
        <v>63.896</v>
      </c>
      <c r="I199" s="266"/>
      <c r="J199" s="262"/>
      <c r="K199" s="262"/>
      <c r="L199" s="267"/>
      <c r="M199" s="268"/>
      <c r="N199" s="269"/>
      <c r="O199" s="269"/>
      <c r="P199" s="269"/>
      <c r="Q199" s="269"/>
      <c r="R199" s="269"/>
      <c r="S199" s="269"/>
      <c r="T199" s="270"/>
      <c r="AT199" s="271" t="s">
        <v>178</v>
      </c>
      <c r="AU199" s="271" t="s">
        <v>80</v>
      </c>
      <c r="AV199" s="13" t="s">
        <v>80</v>
      </c>
      <c r="AW199" s="13" t="s">
        <v>35</v>
      </c>
      <c r="AX199" s="13" t="s">
        <v>71</v>
      </c>
      <c r="AY199" s="271" t="s">
        <v>158</v>
      </c>
    </row>
    <row r="200" spans="2:51" s="13" customFormat="1" ht="13.5">
      <c r="B200" s="261"/>
      <c r="C200" s="262"/>
      <c r="D200" s="248" t="s">
        <v>178</v>
      </c>
      <c r="E200" s="263" t="s">
        <v>21</v>
      </c>
      <c r="F200" s="264" t="s">
        <v>1253</v>
      </c>
      <c r="G200" s="262"/>
      <c r="H200" s="265">
        <v>1.538</v>
      </c>
      <c r="I200" s="266"/>
      <c r="J200" s="262"/>
      <c r="K200" s="262"/>
      <c r="L200" s="267"/>
      <c r="M200" s="268"/>
      <c r="N200" s="269"/>
      <c r="O200" s="269"/>
      <c r="P200" s="269"/>
      <c r="Q200" s="269"/>
      <c r="R200" s="269"/>
      <c r="S200" s="269"/>
      <c r="T200" s="270"/>
      <c r="AT200" s="271" t="s">
        <v>178</v>
      </c>
      <c r="AU200" s="271" t="s">
        <v>80</v>
      </c>
      <c r="AV200" s="13" t="s">
        <v>80</v>
      </c>
      <c r="AW200" s="13" t="s">
        <v>35</v>
      </c>
      <c r="AX200" s="13" t="s">
        <v>71</v>
      </c>
      <c r="AY200" s="271" t="s">
        <v>158</v>
      </c>
    </row>
    <row r="201" spans="2:51" s="13" customFormat="1" ht="13.5">
      <c r="B201" s="261"/>
      <c r="C201" s="262"/>
      <c r="D201" s="248" t="s">
        <v>178</v>
      </c>
      <c r="E201" s="263" t="s">
        <v>21</v>
      </c>
      <c r="F201" s="264" t="s">
        <v>1254</v>
      </c>
      <c r="G201" s="262"/>
      <c r="H201" s="265">
        <v>-4.59</v>
      </c>
      <c r="I201" s="266"/>
      <c r="J201" s="262"/>
      <c r="K201" s="262"/>
      <c r="L201" s="267"/>
      <c r="M201" s="268"/>
      <c r="N201" s="269"/>
      <c r="O201" s="269"/>
      <c r="P201" s="269"/>
      <c r="Q201" s="269"/>
      <c r="R201" s="269"/>
      <c r="S201" s="269"/>
      <c r="T201" s="270"/>
      <c r="AT201" s="271" t="s">
        <v>178</v>
      </c>
      <c r="AU201" s="271" t="s">
        <v>80</v>
      </c>
      <c r="AV201" s="13" t="s">
        <v>80</v>
      </c>
      <c r="AW201" s="13" t="s">
        <v>35</v>
      </c>
      <c r="AX201" s="13" t="s">
        <v>71</v>
      </c>
      <c r="AY201" s="271" t="s">
        <v>158</v>
      </c>
    </row>
    <row r="202" spans="2:51" s="13" customFormat="1" ht="13.5">
      <c r="B202" s="261"/>
      <c r="C202" s="262"/>
      <c r="D202" s="248" t="s">
        <v>178</v>
      </c>
      <c r="E202" s="263" t="s">
        <v>21</v>
      </c>
      <c r="F202" s="264" t="s">
        <v>231</v>
      </c>
      <c r="G202" s="262"/>
      <c r="H202" s="265">
        <v>-1.8</v>
      </c>
      <c r="I202" s="266"/>
      <c r="J202" s="262"/>
      <c r="K202" s="262"/>
      <c r="L202" s="267"/>
      <c r="M202" s="268"/>
      <c r="N202" s="269"/>
      <c r="O202" s="269"/>
      <c r="P202" s="269"/>
      <c r="Q202" s="269"/>
      <c r="R202" s="269"/>
      <c r="S202" s="269"/>
      <c r="T202" s="270"/>
      <c r="AT202" s="271" t="s">
        <v>178</v>
      </c>
      <c r="AU202" s="271" t="s">
        <v>80</v>
      </c>
      <c r="AV202" s="13" t="s">
        <v>80</v>
      </c>
      <c r="AW202" s="13" t="s">
        <v>35</v>
      </c>
      <c r="AX202" s="13" t="s">
        <v>71</v>
      </c>
      <c r="AY202" s="271" t="s">
        <v>158</v>
      </c>
    </row>
    <row r="203" spans="2:51" s="12" customFormat="1" ht="13.5">
      <c r="B203" s="251"/>
      <c r="C203" s="252"/>
      <c r="D203" s="248" t="s">
        <v>178</v>
      </c>
      <c r="E203" s="253" t="s">
        <v>21</v>
      </c>
      <c r="F203" s="254" t="s">
        <v>1274</v>
      </c>
      <c r="G203" s="252"/>
      <c r="H203" s="253" t="s">
        <v>21</v>
      </c>
      <c r="I203" s="255"/>
      <c r="J203" s="252"/>
      <c r="K203" s="252"/>
      <c r="L203" s="256"/>
      <c r="M203" s="257"/>
      <c r="N203" s="258"/>
      <c r="O203" s="258"/>
      <c r="P203" s="258"/>
      <c r="Q203" s="258"/>
      <c r="R203" s="258"/>
      <c r="S203" s="258"/>
      <c r="T203" s="259"/>
      <c r="AT203" s="260" t="s">
        <v>178</v>
      </c>
      <c r="AU203" s="260" t="s">
        <v>80</v>
      </c>
      <c r="AV203" s="12" t="s">
        <v>78</v>
      </c>
      <c r="AW203" s="12" t="s">
        <v>35</v>
      </c>
      <c r="AX203" s="12" t="s">
        <v>71</v>
      </c>
      <c r="AY203" s="260" t="s">
        <v>158</v>
      </c>
    </row>
    <row r="204" spans="2:51" s="13" customFormat="1" ht="13.5">
      <c r="B204" s="261"/>
      <c r="C204" s="262"/>
      <c r="D204" s="248" t="s">
        <v>178</v>
      </c>
      <c r="E204" s="263" t="s">
        <v>21</v>
      </c>
      <c r="F204" s="264" t="s">
        <v>1275</v>
      </c>
      <c r="G204" s="262"/>
      <c r="H204" s="265">
        <v>-19.6</v>
      </c>
      <c r="I204" s="266"/>
      <c r="J204" s="262"/>
      <c r="K204" s="262"/>
      <c r="L204" s="267"/>
      <c r="M204" s="268"/>
      <c r="N204" s="269"/>
      <c r="O204" s="269"/>
      <c r="P204" s="269"/>
      <c r="Q204" s="269"/>
      <c r="R204" s="269"/>
      <c r="S204" s="269"/>
      <c r="T204" s="270"/>
      <c r="AT204" s="271" t="s">
        <v>178</v>
      </c>
      <c r="AU204" s="271" t="s">
        <v>80</v>
      </c>
      <c r="AV204" s="13" t="s">
        <v>80</v>
      </c>
      <c r="AW204" s="13" t="s">
        <v>35</v>
      </c>
      <c r="AX204" s="13" t="s">
        <v>71</v>
      </c>
      <c r="AY204" s="271" t="s">
        <v>158</v>
      </c>
    </row>
    <row r="205" spans="2:51" s="14" customFormat="1" ht="13.5">
      <c r="B205" s="272"/>
      <c r="C205" s="273"/>
      <c r="D205" s="248" t="s">
        <v>178</v>
      </c>
      <c r="E205" s="274" t="s">
        <v>21</v>
      </c>
      <c r="F205" s="275" t="s">
        <v>189</v>
      </c>
      <c r="G205" s="273"/>
      <c r="H205" s="276">
        <v>803.768</v>
      </c>
      <c r="I205" s="277"/>
      <c r="J205" s="273"/>
      <c r="K205" s="273"/>
      <c r="L205" s="278"/>
      <c r="M205" s="279"/>
      <c r="N205" s="280"/>
      <c r="O205" s="280"/>
      <c r="P205" s="280"/>
      <c r="Q205" s="280"/>
      <c r="R205" s="280"/>
      <c r="S205" s="280"/>
      <c r="T205" s="281"/>
      <c r="AT205" s="282" t="s">
        <v>178</v>
      </c>
      <c r="AU205" s="282" t="s">
        <v>80</v>
      </c>
      <c r="AV205" s="14" t="s">
        <v>166</v>
      </c>
      <c r="AW205" s="14" t="s">
        <v>35</v>
      </c>
      <c r="AX205" s="14" t="s">
        <v>78</v>
      </c>
      <c r="AY205" s="282" t="s">
        <v>158</v>
      </c>
    </row>
    <row r="206" spans="2:65" s="1" customFormat="1" ht="16.5" customHeight="1">
      <c r="B206" s="47"/>
      <c r="C206" s="236" t="s">
        <v>218</v>
      </c>
      <c r="D206" s="236" t="s">
        <v>161</v>
      </c>
      <c r="E206" s="237" t="s">
        <v>309</v>
      </c>
      <c r="F206" s="238" t="s">
        <v>310</v>
      </c>
      <c r="G206" s="239" t="s">
        <v>193</v>
      </c>
      <c r="H206" s="240">
        <v>9.28</v>
      </c>
      <c r="I206" s="241"/>
      <c r="J206" s="242">
        <f>ROUND(I206*H206,2)</f>
        <v>0</v>
      </c>
      <c r="K206" s="238" t="s">
        <v>165</v>
      </c>
      <c r="L206" s="73"/>
      <c r="M206" s="243" t="s">
        <v>21</v>
      </c>
      <c r="N206" s="244" t="s">
        <v>42</v>
      </c>
      <c r="O206" s="48"/>
      <c r="P206" s="245">
        <f>O206*H206</f>
        <v>0</v>
      </c>
      <c r="Q206" s="245">
        <v>0.00258</v>
      </c>
      <c r="R206" s="245">
        <f>Q206*H206</f>
        <v>0.023942399999999996</v>
      </c>
      <c r="S206" s="245">
        <v>0</v>
      </c>
      <c r="T206" s="246">
        <f>S206*H206</f>
        <v>0</v>
      </c>
      <c r="AR206" s="25" t="s">
        <v>166</v>
      </c>
      <c r="AT206" s="25" t="s">
        <v>161</v>
      </c>
      <c r="AU206" s="25" t="s">
        <v>80</v>
      </c>
      <c r="AY206" s="25" t="s">
        <v>158</v>
      </c>
      <c r="BE206" s="247">
        <f>IF(N206="základní",J206,0)</f>
        <v>0</v>
      </c>
      <c r="BF206" s="247">
        <f>IF(N206="snížená",J206,0)</f>
        <v>0</v>
      </c>
      <c r="BG206" s="247">
        <f>IF(N206="zákl. přenesená",J206,0)</f>
        <v>0</v>
      </c>
      <c r="BH206" s="247">
        <f>IF(N206="sníž. přenesená",J206,0)</f>
        <v>0</v>
      </c>
      <c r="BI206" s="247">
        <f>IF(N206="nulová",J206,0)</f>
        <v>0</v>
      </c>
      <c r="BJ206" s="25" t="s">
        <v>78</v>
      </c>
      <c r="BK206" s="247">
        <f>ROUND(I206*H206,2)</f>
        <v>0</v>
      </c>
      <c r="BL206" s="25" t="s">
        <v>166</v>
      </c>
      <c r="BM206" s="25" t="s">
        <v>1276</v>
      </c>
    </row>
    <row r="207" spans="2:47" s="1" customFormat="1" ht="13.5">
      <c r="B207" s="47"/>
      <c r="C207" s="75"/>
      <c r="D207" s="248" t="s">
        <v>171</v>
      </c>
      <c r="E207" s="75"/>
      <c r="F207" s="249" t="s">
        <v>312</v>
      </c>
      <c r="G207" s="75"/>
      <c r="H207" s="75"/>
      <c r="I207" s="204"/>
      <c r="J207" s="75"/>
      <c r="K207" s="75"/>
      <c r="L207" s="73"/>
      <c r="M207" s="250"/>
      <c r="N207" s="48"/>
      <c r="O207" s="48"/>
      <c r="P207" s="48"/>
      <c r="Q207" s="48"/>
      <c r="R207" s="48"/>
      <c r="S207" s="48"/>
      <c r="T207" s="96"/>
      <c r="AT207" s="25" t="s">
        <v>171</v>
      </c>
      <c r="AU207" s="25" t="s">
        <v>80</v>
      </c>
    </row>
    <row r="208" spans="2:51" s="12" customFormat="1" ht="13.5">
      <c r="B208" s="251"/>
      <c r="C208" s="252"/>
      <c r="D208" s="248" t="s">
        <v>178</v>
      </c>
      <c r="E208" s="253" t="s">
        <v>21</v>
      </c>
      <c r="F208" s="254" t="s">
        <v>313</v>
      </c>
      <c r="G208" s="252"/>
      <c r="H208" s="253" t="s">
        <v>21</v>
      </c>
      <c r="I208" s="255"/>
      <c r="J208" s="252"/>
      <c r="K208" s="252"/>
      <c r="L208" s="256"/>
      <c r="M208" s="257"/>
      <c r="N208" s="258"/>
      <c r="O208" s="258"/>
      <c r="P208" s="258"/>
      <c r="Q208" s="258"/>
      <c r="R208" s="258"/>
      <c r="S208" s="258"/>
      <c r="T208" s="259"/>
      <c r="AT208" s="260" t="s">
        <v>178</v>
      </c>
      <c r="AU208" s="260" t="s">
        <v>80</v>
      </c>
      <c r="AV208" s="12" t="s">
        <v>78</v>
      </c>
      <c r="AW208" s="12" t="s">
        <v>35</v>
      </c>
      <c r="AX208" s="12" t="s">
        <v>71</v>
      </c>
      <c r="AY208" s="260" t="s">
        <v>158</v>
      </c>
    </row>
    <row r="209" spans="2:51" s="13" customFormat="1" ht="13.5">
      <c r="B209" s="261"/>
      <c r="C209" s="262"/>
      <c r="D209" s="248" t="s">
        <v>178</v>
      </c>
      <c r="E209" s="263" t="s">
        <v>21</v>
      </c>
      <c r="F209" s="264" t="s">
        <v>314</v>
      </c>
      <c r="G209" s="262"/>
      <c r="H209" s="265">
        <v>9.28</v>
      </c>
      <c r="I209" s="266"/>
      <c r="J209" s="262"/>
      <c r="K209" s="262"/>
      <c r="L209" s="267"/>
      <c r="M209" s="268"/>
      <c r="N209" s="269"/>
      <c r="O209" s="269"/>
      <c r="P209" s="269"/>
      <c r="Q209" s="269"/>
      <c r="R209" s="269"/>
      <c r="S209" s="269"/>
      <c r="T209" s="270"/>
      <c r="AT209" s="271" t="s">
        <v>178</v>
      </c>
      <c r="AU209" s="271" t="s">
        <v>80</v>
      </c>
      <c r="AV209" s="13" t="s">
        <v>80</v>
      </c>
      <c r="AW209" s="13" t="s">
        <v>35</v>
      </c>
      <c r="AX209" s="13" t="s">
        <v>78</v>
      </c>
      <c r="AY209" s="271" t="s">
        <v>158</v>
      </c>
    </row>
    <row r="210" spans="2:65" s="1" customFormat="1" ht="16.5" customHeight="1">
      <c r="B210" s="47"/>
      <c r="C210" s="236" t="s">
        <v>254</v>
      </c>
      <c r="D210" s="236" t="s">
        <v>161</v>
      </c>
      <c r="E210" s="237" t="s">
        <v>316</v>
      </c>
      <c r="F210" s="238" t="s">
        <v>317</v>
      </c>
      <c r="G210" s="239" t="s">
        <v>184</v>
      </c>
      <c r="H210" s="240">
        <v>161.556</v>
      </c>
      <c r="I210" s="241"/>
      <c r="J210" s="242">
        <f>ROUND(I210*H210,2)</f>
        <v>0</v>
      </c>
      <c r="K210" s="238" t="s">
        <v>165</v>
      </c>
      <c r="L210" s="73"/>
      <c r="M210" s="243" t="s">
        <v>21</v>
      </c>
      <c r="N210" s="244" t="s">
        <v>42</v>
      </c>
      <c r="O210" s="48"/>
      <c r="P210" s="245">
        <f>O210*H210</f>
        <v>0</v>
      </c>
      <c r="Q210" s="245">
        <v>0.00012</v>
      </c>
      <c r="R210" s="245">
        <f>Q210*H210</f>
        <v>0.019386720000000003</v>
      </c>
      <c r="S210" s="245">
        <v>0</v>
      </c>
      <c r="T210" s="246">
        <f>S210*H210</f>
        <v>0</v>
      </c>
      <c r="AR210" s="25" t="s">
        <v>166</v>
      </c>
      <c r="AT210" s="25" t="s">
        <v>161</v>
      </c>
      <c r="AU210" s="25" t="s">
        <v>80</v>
      </c>
      <c r="AY210" s="25" t="s">
        <v>158</v>
      </c>
      <c r="BE210" s="247">
        <f>IF(N210="základní",J210,0)</f>
        <v>0</v>
      </c>
      <c r="BF210" s="247">
        <f>IF(N210="snížená",J210,0)</f>
        <v>0</v>
      </c>
      <c r="BG210" s="247">
        <f>IF(N210="zákl. přenesená",J210,0)</f>
        <v>0</v>
      </c>
      <c r="BH210" s="247">
        <f>IF(N210="sníž. přenesená",J210,0)</f>
        <v>0</v>
      </c>
      <c r="BI210" s="247">
        <f>IF(N210="nulová",J210,0)</f>
        <v>0</v>
      </c>
      <c r="BJ210" s="25" t="s">
        <v>78</v>
      </c>
      <c r="BK210" s="247">
        <f>ROUND(I210*H210,2)</f>
        <v>0</v>
      </c>
      <c r="BL210" s="25" t="s">
        <v>166</v>
      </c>
      <c r="BM210" s="25" t="s">
        <v>1277</v>
      </c>
    </row>
    <row r="211" spans="2:47" s="1" customFormat="1" ht="13.5">
      <c r="B211" s="47"/>
      <c r="C211" s="75"/>
      <c r="D211" s="248" t="s">
        <v>171</v>
      </c>
      <c r="E211" s="75"/>
      <c r="F211" s="249" t="s">
        <v>319</v>
      </c>
      <c r="G211" s="75"/>
      <c r="H211" s="75"/>
      <c r="I211" s="204"/>
      <c r="J211" s="75"/>
      <c r="K211" s="75"/>
      <c r="L211" s="73"/>
      <c r="M211" s="250"/>
      <c r="N211" s="48"/>
      <c r="O211" s="48"/>
      <c r="P211" s="48"/>
      <c r="Q211" s="48"/>
      <c r="R211" s="48"/>
      <c r="S211" s="48"/>
      <c r="T211" s="96"/>
      <c r="AT211" s="25" t="s">
        <v>171</v>
      </c>
      <c r="AU211" s="25" t="s">
        <v>80</v>
      </c>
    </row>
    <row r="212" spans="2:51" s="12" customFormat="1" ht="13.5">
      <c r="B212" s="251"/>
      <c r="C212" s="252"/>
      <c r="D212" s="248" t="s">
        <v>178</v>
      </c>
      <c r="E212" s="253" t="s">
        <v>21</v>
      </c>
      <c r="F212" s="254" t="s">
        <v>320</v>
      </c>
      <c r="G212" s="252"/>
      <c r="H212" s="253" t="s">
        <v>21</v>
      </c>
      <c r="I212" s="255"/>
      <c r="J212" s="252"/>
      <c r="K212" s="252"/>
      <c r="L212" s="256"/>
      <c r="M212" s="257"/>
      <c r="N212" s="258"/>
      <c r="O212" s="258"/>
      <c r="P212" s="258"/>
      <c r="Q212" s="258"/>
      <c r="R212" s="258"/>
      <c r="S212" s="258"/>
      <c r="T212" s="259"/>
      <c r="AT212" s="260" t="s">
        <v>178</v>
      </c>
      <c r="AU212" s="260" t="s">
        <v>80</v>
      </c>
      <c r="AV212" s="12" t="s">
        <v>78</v>
      </c>
      <c r="AW212" s="12" t="s">
        <v>35</v>
      </c>
      <c r="AX212" s="12" t="s">
        <v>71</v>
      </c>
      <c r="AY212" s="260" t="s">
        <v>158</v>
      </c>
    </row>
    <row r="213" spans="2:51" s="13" customFormat="1" ht="13.5">
      <c r="B213" s="261"/>
      <c r="C213" s="262"/>
      <c r="D213" s="248" t="s">
        <v>178</v>
      </c>
      <c r="E213" s="263" t="s">
        <v>21</v>
      </c>
      <c r="F213" s="264" t="s">
        <v>1278</v>
      </c>
      <c r="G213" s="262"/>
      <c r="H213" s="265">
        <v>64.26</v>
      </c>
      <c r="I213" s="266"/>
      <c r="J213" s="262"/>
      <c r="K213" s="262"/>
      <c r="L213" s="267"/>
      <c r="M213" s="268"/>
      <c r="N213" s="269"/>
      <c r="O213" s="269"/>
      <c r="P213" s="269"/>
      <c r="Q213" s="269"/>
      <c r="R213" s="269"/>
      <c r="S213" s="269"/>
      <c r="T213" s="270"/>
      <c r="AT213" s="271" t="s">
        <v>178</v>
      </c>
      <c r="AU213" s="271" t="s">
        <v>80</v>
      </c>
      <c r="AV213" s="13" t="s">
        <v>80</v>
      </c>
      <c r="AW213" s="13" t="s">
        <v>35</v>
      </c>
      <c r="AX213" s="13" t="s">
        <v>71</v>
      </c>
      <c r="AY213" s="271" t="s">
        <v>158</v>
      </c>
    </row>
    <row r="214" spans="2:51" s="13" customFormat="1" ht="13.5">
      <c r="B214" s="261"/>
      <c r="C214" s="262"/>
      <c r="D214" s="248" t="s">
        <v>178</v>
      </c>
      <c r="E214" s="263" t="s">
        <v>21</v>
      </c>
      <c r="F214" s="264" t="s">
        <v>1279</v>
      </c>
      <c r="G214" s="262"/>
      <c r="H214" s="265">
        <v>37.296</v>
      </c>
      <c r="I214" s="266"/>
      <c r="J214" s="262"/>
      <c r="K214" s="262"/>
      <c r="L214" s="267"/>
      <c r="M214" s="268"/>
      <c r="N214" s="269"/>
      <c r="O214" s="269"/>
      <c r="P214" s="269"/>
      <c r="Q214" s="269"/>
      <c r="R214" s="269"/>
      <c r="S214" s="269"/>
      <c r="T214" s="270"/>
      <c r="AT214" s="271" t="s">
        <v>178</v>
      </c>
      <c r="AU214" s="271" t="s">
        <v>80</v>
      </c>
      <c r="AV214" s="13" t="s">
        <v>80</v>
      </c>
      <c r="AW214" s="13" t="s">
        <v>35</v>
      </c>
      <c r="AX214" s="13" t="s">
        <v>71</v>
      </c>
      <c r="AY214" s="271" t="s">
        <v>158</v>
      </c>
    </row>
    <row r="215" spans="2:51" s="12" customFormat="1" ht="13.5">
      <c r="B215" s="251"/>
      <c r="C215" s="252"/>
      <c r="D215" s="248" t="s">
        <v>178</v>
      </c>
      <c r="E215" s="253" t="s">
        <v>21</v>
      </c>
      <c r="F215" s="254" t="s">
        <v>323</v>
      </c>
      <c r="G215" s="252"/>
      <c r="H215" s="253" t="s">
        <v>21</v>
      </c>
      <c r="I215" s="255"/>
      <c r="J215" s="252"/>
      <c r="K215" s="252"/>
      <c r="L215" s="256"/>
      <c r="M215" s="257"/>
      <c r="N215" s="258"/>
      <c r="O215" s="258"/>
      <c r="P215" s="258"/>
      <c r="Q215" s="258"/>
      <c r="R215" s="258"/>
      <c r="S215" s="258"/>
      <c r="T215" s="259"/>
      <c r="AT215" s="260" t="s">
        <v>178</v>
      </c>
      <c r="AU215" s="260" t="s">
        <v>80</v>
      </c>
      <c r="AV215" s="12" t="s">
        <v>78</v>
      </c>
      <c r="AW215" s="12" t="s">
        <v>35</v>
      </c>
      <c r="AX215" s="12" t="s">
        <v>71</v>
      </c>
      <c r="AY215" s="260" t="s">
        <v>158</v>
      </c>
    </row>
    <row r="216" spans="2:51" s="13" customFormat="1" ht="13.5">
      <c r="B216" s="261"/>
      <c r="C216" s="262"/>
      <c r="D216" s="248" t="s">
        <v>178</v>
      </c>
      <c r="E216" s="263" t="s">
        <v>21</v>
      </c>
      <c r="F216" s="264" t="s">
        <v>217</v>
      </c>
      <c r="G216" s="262"/>
      <c r="H216" s="265">
        <v>60</v>
      </c>
      <c r="I216" s="266"/>
      <c r="J216" s="262"/>
      <c r="K216" s="262"/>
      <c r="L216" s="267"/>
      <c r="M216" s="268"/>
      <c r="N216" s="269"/>
      <c r="O216" s="269"/>
      <c r="P216" s="269"/>
      <c r="Q216" s="269"/>
      <c r="R216" s="269"/>
      <c r="S216" s="269"/>
      <c r="T216" s="270"/>
      <c r="AT216" s="271" t="s">
        <v>178</v>
      </c>
      <c r="AU216" s="271" t="s">
        <v>80</v>
      </c>
      <c r="AV216" s="13" t="s">
        <v>80</v>
      </c>
      <c r="AW216" s="13" t="s">
        <v>35</v>
      </c>
      <c r="AX216" s="13" t="s">
        <v>71</v>
      </c>
      <c r="AY216" s="271" t="s">
        <v>158</v>
      </c>
    </row>
    <row r="217" spans="2:51" s="14" customFormat="1" ht="13.5">
      <c r="B217" s="272"/>
      <c r="C217" s="273"/>
      <c r="D217" s="248" t="s">
        <v>178</v>
      </c>
      <c r="E217" s="274" t="s">
        <v>21</v>
      </c>
      <c r="F217" s="275" t="s">
        <v>189</v>
      </c>
      <c r="G217" s="273"/>
      <c r="H217" s="276">
        <v>161.556</v>
      </c>
      <c r="I217" s="277"/>
      <c r="J217" s="273"/>
      <c r="K217" s="273"/>
      <c r="L217" s="278"/>
      <c r="M217" s="279"/>
      <c r="N217" s="280"/>
      <c r="O217" s="280"/>
      <c r="P217" s="280"/>
      <c r="Q217" s="280"/>
      <c r="R217" s="280"/>
      <c r="S217" s="280"/>
      <c r="T217" s="281"/>
      <c r="AT217" s="282" t="s">
        <v>178</v>
      </c>
      <c r="AU217" s="282" t="s">
        <v>80</v>
      </c>
      <c r="AV217" s="14" t="s">
        <v>166</v>
      </c>
      <c r="AW217" s="14" t="s">
        <v>35</v>
      </c>
      <c r="AX217" s="14" t="s">
        <v>78</v>
      </c>
      <c r="AY217" s="282" t="s">
        <v>158</v>
      </c>
    </row>
    <row r="218" spans="2:65" s="1" customFormat="1" ht="16.5" customHeight="1">
      <c r="B218" s="47"/>
      <c r="C218" s="236" t="s">
        <v>258</v>
      </c>
      <c r="D218" s="236" t="s">
        <v>161</v>
      </c>
      <c r="E218" s="237" t="s">
        <v>325</v>
      </c>
      <c r="F218" s="238" t="s">
        <v>326</v>
      </c>
      <c r="G218" s="239" t="s">
        <v>184</v>
      </c>
      <c r="H218" s="240">
        <v>326.31</v>
      </c>
      <c r="I218" s="241"/>
      <c r="J218" s="242">
        <f>ROUND(I218*H218,2)</f>
        <v>0</v>
      </c>
      <c r="K218" s="238" t="s">
        <v>165</v>
      </c>
      <c r="L218" s="73"/>
      <c r="M218" s="243" t="s">
        <v>21</v>
      </c>
      <c r="N218" s="244" t="s">
        <v>42</v>
      </c>
      <c r="O218" s="48"/>
      <c r="P218" s="245">
        <f>O218*H218</f>
        <v>0</v>
      </c>
      <c r="Q218" s="245">
        <v>0</v>
      </c>
      <c r="R218" s="245">
        <f>Q218*H218</f>
        <v>0</v>
      </c>
      <c r="S218" s="245">
        <v>0</v>
      </c>
      <c r="T218" s="246">
        <f>S218*H218</f>
        <v>0</v>
      </c>
      <c r="AR218" s="25" t="s">
        <v>166</v>
      </c>
      <c r="AT218" s="25" t="s">
        <v>161</v>
      </c>
      <c r="AU218" s="25" t="s">
        <v>80</v>
      </c>
      <c r="AY218" s="25" t="s">
        <v>158</v>
      </c>
      <c r="BE218" s="247">
        <f>IF(N218="základní",J218,0)</f>
        <v>0</v>
      </c>
      <c r="BF218" s="247">
        <f>IF(N218="snížená",J218,0)</f>
        <v>0</v>
      </c>
      <c r="BG218" s="247">
        <f>IF(N218="zákl. přenesená",J218,0)</f>
        <v>0</v>
      </c>
      <c r="BH218" s="247">
        <f>IF(N218="sníž. přenesená",J218,0)</f>
        <v>0</v>
      </c>
      <c r="BI218" s="247">
        <f>IF(N218="nulová",J218,0)</f>
        <v>0</v>
      </c>
      <c r="BJ218" s="25" t="s">
        <v>78</v>
      </c>
      <c r="BK218" s="247">
        <f>ROUND(I218*H218,2)</f>
        <v>0</v>
      </c>
      <c r="BL218" s="25" t="s">
        <v>166</v>
      </c>
      <c r="BM218" s="25" t="s">
        <v>1280</v>
      </c>
    </row>
    <row r="219" spans="2:47" s="1" customFormat="1" ht="13.5">
      <c r="B219" s="47"/>
      <c r="C219" s="75"/>
      <c r="D219" s="248" t="s">
        <v>328</v>
      </c>
      <c r="E219" s="75"/>
      <c r="F219" s="249" t="s">
        <v>329</v>
      </c>
      <c r="G219" s="75"/>
      <c r="H219" s="75"/>
      <c r="I219" s="204"/>
      <c r="J219" s="75"/>
      <c r="K219" s="75"/>
      <c r="L219" s="73"/>
      <c r="M219" s="250"/>
      <c r="N219" s="48"/>
      <c r="O219" s="48"/>
      <c r="P219" s="48"/>
      <c r="Q219" s="48"/>
      <c r="R219" s="48"/>
      <c r="S219" s="48"/>
      <c r="T219" s="96"/>
      <c r="AT219" s="25" t="s">
        <v>328</v>
      </c>
      <c r="AU219" s="25" t="s">
        <v>80</v>
      </c>
    </row>
    <row r="220" spans="2:51" s="12" customFormat="1" ht="13.5">
      <c r="B220" s="251"/>
      <c r="C220" s="252"/>
      <c r="D220" s="248" t="s">
        <v>178</v>
      </c>
      <c r="E220" s="253" t="s">
        <v>21</v>
      </c>
      <c r="F220" s="254" t="s">
        <v>1281</v>
      </c>
      <c r="G220" s="252"/>
      <c r="H220" s="253" t="s">
        <v>21</v>
      </c>
      <c r="I220" s="255"/>
      <c r="J220" s="252"/>
      <c r="K220" s="252"/>
      <c r="L220" s="256"/>
      <c r="M220" s="257"/>
      <c r="N220" s="258"/>
      <c r="O220" s="258"/>
      <c r="P220" s="258"/>
      <c r="Q220" s="258"/>
      <c r="R220" s="258"/>
      <c r="S220" s="258"/>
      <c r="T220" s="259"/>
      <c r="AT220" s="260" t="s">
        <v>178</v>
      </c>
      <c r="AU220" s="260" t="s">
        <v>80</v>
      </c>
      <c r="AV220" s="12" t="s">
        <v>78</v>
      </c>
      <c r="AW220" s="12" t="s">
        <v>35</v>
      </c>
      <c r="AX220" s="12" t="s">
        <v>71</v>
      </c>
      <c r="AY220" s="260" t="s">
        <v>158</v>
      </c>
    </row>
    <row r="221" spans="2:51" s="13" customFormat="1" ht="13.5">
      <c r="B221" s="261"/>
      <c r="C221" s="262"/>
      <c r="D221" s="248" t="s">
        <v>178</v>
      </c>
      <c r="E221" s="263" t="s">
        <v>21</v>
      </c>
      <c r="F221" s="264" t="s">
        <v>1282</v>
      </c>
      <c r="G221" s="262"/>
      <c r="H221" s="265">
        <v>326.31</v>
      </c>
      <c r="I221" s="266"/>
      <c r="J221" s="262"/>
      <c r="K221" s="262"/>
      <c r="L221" s="267"/>
      <c r="M221" s="268"/>
      <c r="N221" s="269"/>
      <c r="O221" s="269"/>
      <c r="P221" s="269"/>
      <c r="Q221" s="269"/>
      <c r="R221" s="269"/>
      <c r="S221" s="269"/>
      <c r="T221" s="270"/>
      <c r="AT221" s="271" t="s">
        <v>178</v>
      </c>
      <c r="AU221" s="271" t="s">
        <v>80</v>
      </c>
      <c r="AV221" s="13" t="s">
        <v>80</v>
      </c>
      <c r="AW221" s="13" t="s">
        <v>35</v>
      </c>
      <c r="AX221" s="13" t="s">
        <v>78</v>
      </c>
      <c r="AY221" s="271" t="s">
        <v>158</v>
      </c>
    </row>
    <row r="222" spans="2:65" s="1" customFormat="1" ht="16.5" customHeight="1">
      <c r="B222" s="47"/>
      <c r="C222" s="236" t="s">
        <v>303</v>
      </c>
      <c r="D222" s="236" t="s">
        <v>161</v>
      </c>
      <c r="E222" s="237" t="s">
        <v>342</v>
      </c>
      <c r="F222" s="238" t="s">
        <v>343</v>
      </c>
      <c r="G222" s="239" t="s">
        <v>184</v>
      </c>
      <c r="H222" s="240">
        <v>652.62</v>
      </c>
      <c r="I222" s="241"/>
      <c r="J222" s="242">
        <f>ROUND(I222*H222,2)</f>
        <v>0</v>
      </c>
      <c r="K222" s="238" t="s">
        <v>165</v>
      </c>
      <c r="L222" s="73"/>
      <c r="M222" s="243" t="s">
        <v>21</v>
      </c>
      <c r="N222" s="244" t="s">
        <v>42</v>
      </c>
      <c r="O222" s="48"/>
      <c r="P222" s="245">
        <f>O222*H222</f>
        <v>0</v>
      </c>
      <c r="Q222" s="245">
        <v>0</v>
      </c>
      <c r="R222" s="245">
        <f>Q222*H222</f>
        <v>0</v>
      </c>
      <c r="S222" s="245">
        <v>0</v>
      </c>
      <c r="T222" s="246">
        <f>S222*H222</f>
        <v>0</v>
      </c>
      <c r="AR222" s="25" t="s">
        <v>166</v>
      </c>
      <c r="AT222" s="25" t="s">
        <v>161</v>
      </c>
      <c r="AU222" s="25" t="s">
        <v>80</v>
      </c>
      <c r="AY222" s="25" t="s">
        <v>158</v>
      </c>
      <c r="BE222" s="247">
        <f>IF(N222="základní",J222,0)</f>
        <v>0</v>
      </c>
      <c r="BF222" s="247">
        <f>IF(N222="snížená",J222,0)</f>
        <v>0</v>
      </c>
      <c r="BG222" s="247">
        <f>IF(N222="zákl. přenesená",J222,0)</f>
        <v>0</v>
      </c>
      <c r="BH222" s="247">
        <f>IF(N222="sníž. přenesená",J222,0)</f>
        <v>0</v>
      </c>
      <c r="BI222" s="247">
        <f>IF(N222="nulová",J222,0)</f>
        <v>0</v>
      </c>
      <c r="BJ222" s="25" t="s">
        <v>78</v>
      </c>
      <c r="BK222" s="247">
        <f>ROUND(I222*H222,2)</f>
        <v>0</v>
      </c>
      <c r="BL222" s="25" t="s">
        <v>166</v>
      </c>
      <c r="BM222" s="25" t="s">
        <v>1283</v>
      </c>
    </row>
    <row r="223" spans="2:51" s="12" customFormat="1" ht="13.5">
      <c r="B223" s="251"/>
      <c r="C223" s="252"/>
      <c r="D223" s="248" t="s">
        <v>178</v>
      </c>
      <c r="E223" s="253" t="s">
        <v>21</v>
      </c>
      <c r="F223" s="254" t="s">
        <v>345</v>
      </c>
      <c r="G223" s="252"/>
      <c r="H223" s="253" t="s">
        <v>21</v>
      </c>
      <c r="I223" s="255"/>
      <c r="J223" s="252"/>
      <c r="K223" s="252"/>
      <c r="L223" s="256"/>
      <c r="M223" s="257"/>
      <c r="N223" s="258"/>
      <c r="O223" s="258"/>
      <c r="P223" s="258"/>
      <c r="Q223" s="258"/>
      <c r="R223" s="258"/>
      <c r="S223" s="258"/>
      <c r="T223" s="259"/>
      <c r="AT223" s="260" t="s">
        <v>178</v>
      </c>
      <c r="AU223" s="260" t="s">
        <v>80</v>
      </c>
      <c r="AV223" s="12" t="s">
        <v>78</v>
      </c>
      <c r="AW223" s="12" t="s">
        <v>35</v>
      </c>
      <c r="AX223" s="12" t="s">
        <v>71</v>
      </c>
      <c r="AY223" s="260" t="s">
        <v>158</v>
      </c>
    </row>
    <row r="224" spans="2:51" s="13" customFormat="1" ht="13.5">
      <c r="B224" s="261"/>
      <c r="C224" s="262"/>
      <c r="D224" s="248" t="s">
        <v>178</v>
      </c>
      <c r="E224" s="263" t="s">
        <v>21</v>
      </c>
      <c r="F224" s="264" t="s">
        <v>1282</v>
      </c>
      <c r="G224" s="262"/>
      <c r="H224" s="265">
        <v>326.31</v>
      </c>
      <c r="I224" s="266"/>
      <c r="J224" s="262"/>
      <c r="K224" s="262"/>
      <c r="L224" s="267"/>
      <c r="M224" s="268"/>
      <c r="N224" s="269"/>
      <c r="O224" s="269"/>
      <c r="P224" s="269"/>
      <c r="Q224" s="269"/>
      <c r="R224" s="269"/>
      <c r="S224" s="269"/>
      <c r="T224" s="270"/>
      <c r="AT224" s="271" t="s">
        <v>178</v>
      </c>
      <c r="AU224" s="271" t="s">
        <v>80</v>
      </c>
      <c r="AV224" s="13" t="s">
        <v>80</v>
      </c>
      <c r="AW224" s="13" t="s">
        <v>35</v>
      </c>
      <c r="AX224" s="13" t="s">
        <v>78</v>
      </c>
      <c r="AY224" s="271" t="s">
        <v>158</v>
      </c>
    </row>
    <row r="225" spans="2:51" s="13" customFormat="1" ht="13.5">
      <c r="B225" s="261"/>
      <c r="C225" s="262"/>
      <c r="D225" s="248" t="s">
        <v>178</v>
      </c>
      <c r="E225" s="262"/>
      <c r="F225" s="264" t="s">
        <v>1284</v>
      </c>
      <c r="G225" s="262"/>
      <c r="H225" s="265">
        <v>652.62</v>
      </c>
      <c r="I225" s="266"/>
      <c r="J225" s="262"/>
      <c r="K225" s="262"/>
      <c r="L225" s="267"/>
      <c r="M225" s="268"/>
      <c r="N225" s="269"/>
      <c r="O225" s="269"/>
      <c r="P225" s="269"/>
      <c r="Q225" s="269"/>
      <c r="R225" s="269"/>
      <c r="S225" s="269"/>
      <c r="T225" s="270"/>
      <c r="AT225" s="271" t="s">
        <v>178</v>
      </c>
      <c r="AU225" s="271" t="s">
        <v>80</v>
      </c>
      <c r="AV225" s="13" t="s">
        <v>80</v>
      </c>
      <c r="AW225" s="13" t="s">
        <v>6</v>
      </c>
      <c r="AX225" s="13" t="s">
        <v>78</v>
      </c>
      <c r="AY225" s="271" t="s">
        <v>158</v>
      </c>
    </row>
    <row r="226" spans="2:65" s="1" customFormat="1" ht="16.5" customHeight="1">
      <c r="B226" s="47"/>
      <c r="C226" s="236" t="s">
        <v>308</v>
      </c>
      <c r="D226" s="236" t="s">
        <v>161</v>
      </c>
      <c r="E226" s="237" t="s">
        <v>349</v>
      </c>
      <c r="F226" s="238" t="s">
        <v>350</v>
      </c>
      <c r="G226" s="239" t="s">
        <v>193</v>
      </c>
      <c r="H226" s="240">
        <v>12.08</v>
      </c>
      <c r="I226" s="241"/>
      <c r="J226" s="242">
        <f>ROUND(I226*H226,2)</f>
        <v>0</v>
      </c>
      <c r="K226" s="238" t="s">
        <v>165</v>
      </c>
      <c r="L226" s="73"/>
      <c r="M226" s="243" t="s">
        <v>21</v>
      </c>
      <c r="N226" s="244" t="s">
        <v>42</v>
      </c>
      <c r="O226" s="48"/>
      <c r="P226" s="245">
        <f>O226*H226</f>
        <v>0</v>
      </c>
      <c r="Q226" s="245">
        <v>5E-05</v>
      </c>
      <c r="R226" s="245">
        <f>Q226*H226</f>
        <v>0.000604</v>
      </c>
      <c r="S226" s="245">
        <v>0</v>
      </c>
      <c r="T226" s="246">
        <f>S226*H226</f>
        <v>0</v>
      </c>
      <c r="AR226" s="25" t="s">
        <v>166</v>
      </c>
      <c r="AT226" s="25" t="s">
        <v>161</v>
      </c>
      <c r="AU226" s="25" t="s">
        <v>80</v>
      </c>
      <c r="AY226" s="25" t="s">
        <v>158</v>
      </c>
      <c r="BE226" s="247">
        <f>IF(N226="základní",J226,0)</f>
        <v>0</v>
      </c>
      <c r="BF226" s="247">
        <f>IF(N226="snížená",J226,0)</f>
        <v>0</v>
      </c>
      <c r="BG226" s="247">
        <f>IF(N226="zákl. přenesená",J226,0)</f>
        <v>0</v>
      </c>
      <c r="BH226" s="247">
        <f>IF(N226="sníž. přenesená",J226,0)</f>
        <v>0</v>
      </c>
      <c r="BI226" s="247">
        <f>IF(N226="nulová",J226,0)</f>
        <v>0</v>
      </c>
      <c r="BJ226" s="25" t="s">
        <v>78</v>
      </c>
      <c r="BK226" s="247">
        <f>ROUND(I226*H226,2)</f>
        <v>0</v>
      </c>
      <c r="BL226" s="25" t="s">
        <v>166</v>
      </c>
      <c r="BM226" s="25" t="s">
        <v>1285</v>
      </c>
    </row>
    <row r="227" spans="2:51" s="12" customFormat="1" ht="13.5">
      <c r="B227" s="251"/>
      <c r="C227" s="252"/>
      <c r="D227" s="248" t="s">
        <v>178</v>
      </c>
      <c r="E227" s="253" t="s">
        <v>21</v>
      </c>
      <c r="F227" s="254" t="s">
        <v>352</v>
      </c>
      <c r="G227" s="252"/>
      <c r="H227" s="253" t="s">
        <v>21</v>
      </c>
      <c r="I227" s="255"/>
      <c r="J227" s="252"/>
      <c r="K227" s="252"/>
      <c r="L227" s="256"/>
      <c r="M227" s="257"/>
      <c r="N227" s="258"/>
      <c r="O227" s="258"/>
      <c r="P227" s="258"/>
      <c r="Q227" s="258"/>
      <c r="R227" s="258"/>
      <c r="S227" s="258"/>
      <c r="T227" s="259"/>
      <c r="AT227" s="260" t="s">
        <v>178</v>
      </c>
      <c r="AU227" s="260" t="s">
        <v>80</v>
      </c>
      <c r="AV227" s="12" t="s">
        <v>78</v>
      </c>
      <c r="AW227" s="12" t="s">
        <v>35</v>
      </c>
      <c r="AX227" s="12" t="s">
        <v>71</v>
      </c>
      <c r="AY227" s="260" t="s">
        <v>158</v>
      </c>
    </row>
    <row r="228" spans="2:51" s="13" customFormat="1" ht="13.5">
      <c r="B228" s="261"/>
      <c r="C228" s="262"/>
      <c r="D228" s="248" t="s">
        <v>178</v>
      </c>
      <c r="E228" s="263" t="s">
        <v>21</v>
      </c>
      <c r="F228" s="264" t="s">
        <v>353</v>
      </c>
      <c r="G228" s="262"/>
      <c r="H228" s="265">
        <v>12.08</v>
      </c>
      <c r="I228" s="266"/>
      <c r="J228" s="262"/>
      <c r="K228" s="262"/>
      <c r="L228" s="267"/>
      <c r="M228" s="268"/>
      <c r="N228" s="269"/>
      <c r="O228" s="269"/>
      <c r="P228" s="269"/>
      <c r="Q228" s="269"/>
      <c r="R228" s="269"/>
      <c r="S228" s="269"/>
      <c r="T228" s="270"/>
      <c r="AT228" s="271" t="s">
        <v>178</v>
      </c>
      <c r="AU228" s="271" t="s">
        <v>80</v>
      </c>
      <c r="AV228" s="13" t="s">
        <v>80</v>
      </c>
      <c r="AW228" s="13" t="s">
        <v>35</v>
      </c>
      <c r="AX228" s="13" t="s">
        <v>78</v>
      </c>
      <c r="AY228" s="271" t="s">
        <v>158</v>
      </c>
    </row>
    <row r="229" spans="2:63" s="11" customFormat="1" ht="29.85" customHeight="1">
      <c r="B229" s="220"/>
      <c r="C229" s="221"/>
      <c r="D229" s="222" t="s">
        <v>70</v>
      </c>
      <c r="E229" s="234" t="s">
        <v>218</v>
      </c>
      <c r="F229" s="234" t="s">
        <v>370</v>
      </c>
      <c r="G229" s="221"/>
      <c r="H229" s="221"/>
      <c r="I229" s="224"/>
      <c r="J229" s="235">
        <f>BK229</f>
        <v>0</v>
      </c>
      <c r="K229" s="221"/>
      <c r="L229" s="226"/>
      <c r="M229" s="227"/>
      <c r="N229" s="228"/>
      <c r="O229" s="228"/>
      <c r="P229" s="229">
        <f>SUM(P230:P304)</f>
        <v>0</v>
      </c>
      <c r="Q229" s="228"/>
      <c r="R229" s="229">
        <f>SUM(R230:R304)</f>
        <v>0.06004749999999999</v>
      </c>
      <c r="S229" s="228"/>
      <c r="T229" s="230">
        <f>SUM(T230:T304)</f>
        <v>24.128289</v>
      </c>
      <c r="AR229" s="231" t="s">
        <v>78</v>
      </c>
      <c r="AT229" s="232" t="s">
        <v>70</v>
      </c>
      <c r="AU229" s="232" t="s">
        <v>78</v>
      </c>
      <c r="AY229" s="231" t="s">
        <v>158</v>
      </c>
      <c r="BK229" s="233">
        <f>SUM(BK230:BK304)</f>
        <v>0</v>
      </c>
    </row>
    <row r="230" spans="2:65" s="1" customFormat="1" ht="25.5" customHeight="1">
      <c r="B230" s="47"/>
      <c r="C230" s="236" t="s">
        <v>315</v>
      </c>
      <c r="D230" s="236" t="s">
        <v>161</v>
      </c>
      <c r="E230" s="237" t="s">
        <v>371</v>
      </c>
      <c r="F230" s="238" t="s">
        <v>372</v>
      </c>
      <c r="G230" s="239" t="s">
        <v>184</v>
      </c>
      <c r="H230" s="240">
        <v>334.15</v>
      </c>
      <c r="I230" s="241"/>
      <c r="J230" s="242">
        <f>ROUND(I230*H230,2)</f>
        <v>0</v>
      </c>
      <c r="K230" s="238" t="s">
        <v>165</v>
      </c>
      <c r="L230" s="73"/>
      <c r="M230" s="243" t="s">
        <v>21</v>
      </c>
      <c r="N230" s="244" t="s">
        <v>42</v>
      </c>
      <c r="O230" s="48"/>
      <c r="P230" s="245">
        <f>O230*H230</f>
        <v>0</v>
      </c>
      <c r="Q230" s="245">
        <v>0.00013</v>
      </c>
      <c r="R230" s="245">
        <f>Q230*H230</f>
        <v>0.04343949999999999</v>
      </c>
      <c r="S230" s="245">
        <v>0</v>
      </c>
      <c r="T230" s="246">
        <f>S230*H230</f>
        <v>0</v>
      </c>
      <c r="AR230" s="25" t="s">
        <v>166</v>
      </c>
      <c r="AT230" s="25" t="s">
        <v>161</v>
      </c>
      <c r="AU230" s="25" t="s">
        <v>80</v>
      </c>
      <c r="AY230" s="25" t="s">
        <v>158</v>
      </c>
      <c r="BE230" s="247">
        <f>IF(N230="základní",J230,0)</f>
        <v>0</v>
      </c>
      <c r="BF230" s="247">
        <f>IF(N230="snížená",J230,0)</f>
        <v>0</v>
      </c>
      <c r="BG230" s="247">
        <f>IF(N230="zákl. přenesená",J230,0)</f>
        <v>0</v>
      </c>
      <c r="BH230" s="247">
        <f>IF(N230="sníž. přenesená",J230,0)</f>
        <v>0</v>
      </c>
      <c r="BI230" s="247">
        <f>IF(N230="nulová",J230,0)</f>
        <v>0</v>
      </c>
      <c r="BJ230" s="25" t="s">
        <v>78</v>
      </c>
      <c r="BK230" s="247">
        <f>ROUND(I230*H230,2)</f>
        <v>0</v>
      </c>
      <c r="BL230" s="25" t="s">
        <v>166</v>
      </c>
      <c r="BM230" s="25" t="s">
        <v>1286</v>
      </c>
    </row>
    <row r="231" spans="2:47" s="1" customFormat="1" ht="13.5">
      <c r="B231" s="47"/>
      <c r="C231" s="75"/>
      <c r="D231" s="248" t="s">
        <v>171</v>
      </c>
      <c r="E231" s="75"/>
      <c r="F231" s="249" t="s">
        <v>374</v>
      </c>
      <c r="G231" s="75"/>
      <c r="H231" s="75"/>
      <c r="I231" s="204"/>
      <c r="J231" s="75"/>
      <c r="K231" s="75"/>
      <c r="L231" s="73"/>
      <c r="M231" s="250"/>
      <c r="N231" s="48"/>
      <c r="O231" s="48"/>
      <c r="P231" s="48"/>
      <c r="Q231" s="48"/>
      <c r="R231" s="48"/>
      <c r="S231" s="48"/>
      <c r="T231" s="96"/>
      <c r="AT231" s="25" t="s">
        <v>171</v>
      </c>
      <c r="AU231" s="25" t="s">
        <v>80</v>
      </c>
    </row>
    <row r="232" spans="2:47" s="1" customFormat="1" ht="13.5">
      <c r="B232" s="47"/>
      <c r="C232" s="75"/>
      <c r="D232" s="248" t="s">
        <v>328</v>
      </c>
      <c r="E232" s="75"/>
      <c r="F232" s="249" t="s">
        <v>375</v>
      </c>
      <c r="G232" s="75"/>
      <c r="H232" s="75"/>
      <c r="I232" s="204"/>
      <c r="J232" s="75"/>
      <c r="K232" s="75"/>
      <c r="L232" s="73"/>
      <c r="M232" s="250"/>
      <c r="N232" s="48"/>
      <c r="O232" s="48"/>
      <c r="P232" s="48"/>
      <c r="Q232" s="48"/>
      <c r="R232" s="48"/>
      <c r="S232" s="48"/>
      <c r="T232" s="96"/>
      <c r="AT232" s="25" t="s">
        <v>328</v>
      </c>
      <c r="AU232" s="25" t="s">
        <v>80</v>
      </c>
    </row>
    <row r="233" spans="2:51" s="12" customFormat="1" ht="13.5">
      <c r="B233" s="251"/>
      <c r="C233" s="252"/>
      <c r="D233" s="248" t="s">
        <v>178</v>
      </c>
      <c r="E233" s="253" t="s">
        <v>21</v>
      </c>
      <c r="F233" s="254" t="s">
        <v>203</v>
      </c>
      <c r="G233" s="252"/>
      <c r="H233" s="253" t="s">
        <v>21</v>
      </c>
      <c r="I233" s="255"/>
      <c r="J233" s="252"/>
      <c r="K233" s="252"/>
      <c r="L233" s="256"/>
      <c r="M233" s="257"/>
      <c r="N233" s="258"/>
      <c r="O233" s="258"/>
      <c r="P233" s="258"/>
      <c r="Q233" s="258"/>
      <c r="R233" s="258"/>
      <c r="S233" s="258"/>
      <c r="T233" s="259"/>
      <c r="AT233" s="260" t="s">
        <v>178</v>
      </c>
      <c r="AU233" s="260" t="s">
        <v>80</v>
      </c>
      <c r="AV233" s="12" t="s">
        <v>78</v>
      </c>
      <c r="AW233" s="12" t="s">
        <v>35</v>
      </c>
      <c r="AX233" s="12" t="s">
        <v>71</v>
      </c>
      <c r="AY233" s="260" t="s">
        <v>158</v>
      </c>
    </row>
    <row r="234" spans="2:51" s="13" customFormat="1" ht="13.5">
      <c r="B234" s="261"/>
      <c r="C234" s="262"/>
      <c r="D234" s="248" t="s">
        <v>178</v>
      </c>
      <c r="E234" s="263" t="s">
        <v>21</v>
      </c>
      <c r="F234" s="264" t="s">
        <v>1287</v>
      </c>
      <c r="G234" s="262"/>
      <c r="H234" s="265">
        <v>334.15</v>
      </c>
      <c r="I234" s="266"/>
      <c r="J234" s="262"/>
      <c r="K234" s="262"/>
      <c r="L234" s="267"/>
      <c r="M234" s="268"/>
      <c r="N234" s="269"/>
      <c r="O234" s="269"/>
      <c r="P234" s="269"/>
      <c r="Q234" s="269"/>
      <c r="R234" s="269"/>
      <c r="S234" s="269"/>
      <c r="T234" s="270"/>
      <c r="AT234" s="271" t="s">
        <v>178</v>
      </c>
      <c r="AU234" s="271" t="s">
        <v>80</v>
      </c>
      <c r="AV234" s="13" t="s">
        <v>80</v>
      </c>
      <c r="AW234" s="13" t="s">
        <v>35</v>
      </c>
      <c r="AX234" s="13" t="s">
        <v>78</v>
      </c>
      <c r="AY234" s="271" t="s">
        <v>158</v>
      </c>
    </row>
    <row r="235" spans="2:65" s="1" customFormat="1" ht="16.5" customHeight="1">
      <c r="B235" s="47"/>
      <c r="C235" s="236" t="s">
        <v>10</v>
      </c>
      <c r="D235" s="236" t="s">
        <v>161</v>
      </c>
      <c r="E235" s="237" t="s">
        <v>378</v>
      </c>
      <c r="F235" s="238" t="s">
        <v>379</v>
      </c>
      <c r="G235" s="239" t="s">
        <v>184</v>
      </c>
      <c r="H235" s="240">
        <v>415.2</v>
      </c>
      <c r="I235" s="241"/>
      <c r="J235" s="242">
        <f>ROUND(I235*H235,2)</f>
        <v>0</v>
      </c>
      <c r="K235" s="238" t="s">
        <v>165</v>
      </c>
      <c r="L235" s="73"/>
      <c r="M235" s="243" t="s">
        <v>21</v>
      </c>
      <c r="N235" s="244" t="s">
        <v>42</v>
      </c>
      <c r="O235" s="48"/>
      <c r="P235" s="245">
        <f>O235*H235</f>
        <v>0</v>
      </c>
      <c r="Q235" s="245">
        <v>4E-05</v>
      </c>
      <c r="R235" s="245">
        <f>Q235*H235</f>
        <v>0.016608</v>
      </c>
      <c r="S235" s="245">
        <v>0</v>
      </c>
      <c r="T235" s="246">
        <f>S235*H235</f>
        <v>0</v>
      </c>
      <c r="AR235" s="25" t="s">
        <v>166</v>
      </c>
      <c r="AT235" s="25" t="s">
        <v>161</v>
      </c>
      <c r="AU235" s="25" t="s">
        <v>80</v>
      </c>
      <c r="AY235" s="25" t="s">
        <v>158</v>
      </c>
      <c r="BE235" s="247">
        <f>IF(N235="základní",J235,0)</f>
        <v>0</v>
      </c>
      <c r="BF235" s="247">
        <f>IF(N235="snížená",J235,0)</f>
        <v>0</v>
      </c>
      <c r="BG235" s="247">
        <f>IF(N235="zákl. přenesená",J235,0)</f>
        <v>0</v>
      </c>
      <c r="BH235" s="247">
        <f>IF(N235="sníž. přenesená",J235,0)</f>
        <v>0</v>
      </c>
      <c r="BI235" s="247">
        <f>IF(N235="nulová",J235,0)</f>
        <v>0</v>
      </c>
      <c r="BJ235" s="25" t="s">
        <v>78</v>
      </c>
      <c r="BK235" s="247">
        <f>ROUND(I235*H235,2)</f>
        <v>0</v>
      </c>
      <c r="BL235" s="25" t="s">
        <v>166</v>
      </c>
      <c r="BM235" s="25" t="s">
        <v>1288</v>
      </c>
    </row>
    <row r="236" spans="2:47" s="1" customFormat="1" ht="13.5">
      <c r="B236" s="47"/>
      <c r="C236" s="75"/>
      <c r="D236" s="248" t="s">
        <v>171</v>
      </c>
      <c r="E236" s="75"/>
      <c r="F236" s="249" t="s">
        <v>381</v>
      </c>
      <c r="G236" s="75"/>
      <c r="H236" s="75"/>
      <c r="I236" s="204"/>
      <c r="J236" s="75"/>
      <c r="K236" s="75"/>
      <c r="L236" s="73"/>
      <c r="M236" s="250"/>
      <c r="N236" s="48"/>
      <c r="O236" s="48"/>
      <c r="P236" s="48"/>
      <c r="Q236" s="48"/>
      <c r="R236" s="48"/>
      <c r="S236" s="48"/>
      <c r="T236" s="96"/>
      <c r="AT236" s="25" t="s">
        <v>171</v>
      </c>
      <c r="AU236" s="25" t="s">
        <v>80</v>
      </c>
    </row>
    <row r="237" spans="2:51" s="12" customFormat="1" ht="13.5">
      <c r="B237" s="251"/>
      <c r="C237" s="252"/>
      <c r="D237" s="248" t="s">
        <v>178</v>
      </c>
      <c r="E237" s="253" t="s">
        <v>21</v>
      </c>
      <c r="F237" s="254" t="s">
        <v>382</v>
      </c>
      <c r="G237" s="252"/>
      <c r="H237" s="253" t="s">
        <v>21</v>
      </c>
      <c r="I237" s="255"/>
      <c r="J237" s="252"/>
      <c r="K237" s="252"/>
      <c r="L237" s="256"/>
      <c r="M237" s="257"/>
      <c r="N237" s="258"/>
      <c r="O237" s="258"/>
      <c r="P237" s="258"/>
      <c r="Q237" s="258"/>
      <c r="R237" s="258"/>
      <c r="S237" s="258"/>
      <c r="T237" s="259"/>
      <c r="AT237" s="260" t="s">
        <v>178</v>
      </c>
      <c r="AU237" s="260" t="s">
        <v>80</v>
      </c>
      <c r="AV237" s="12" t="s">
        <v>78</v>
      </c>
      <c r="AW237" s="12" t="s">
        <v>35</v>
      </c>
      <c r="AX237" s="12" t="s">
        <v>71</v>
      </c>
      <c r="AY237" s="260" t="s">
        <v>158</v>
      </c>
    </row>
    <row r="238" spans="2:51" s="13" customFormat="1" ht="13.5">
      <c r="B238" s="261"/>
      <c r="C238" s="262"/>
      <c r="D238" s="248" t="s">
        <v>178</v>
      </c>
      <c r="E238" s="263" t="s">
        <v>21</v>
      </c>
      <c r="F238" s="264" t="s">
        <v>1289</v>
      </c>
      <c r="G238" s="262"/>
      <c r="H238" s="265">
        <v>415.2</v>
      </c>
      <c r="I238" s="266"/>
      <c r="J238" s="262"/>
      <c r="K238" s="262"/>
      <c r="L238" s="267"/>
      <c r="M238" s="268"/>
      <c r="N238" s="269"/>
      <c r="O238" s="269"/>
      <c r="P238" s="269"/>
      <c r="Q238" s="269"/>
      <c r="R238" s="269"/>
      <c r="S238" s="269"/>
      <c r="T238" s="270"/>
      <c r="AT238" s="271" t="s">
        <v>178</v>
      </c>
      <c r="AU238" s="271" t="s">
        <v>80</v>
      </c>
      <c r="AV238" s="13" t="s">
        <v>80</v>
      </c>
      <c r="AW238" s="13" t="s">
        <v>35</v>
      </c>
      <c r="AX238" s="13" t="s">
        <v>78</v>
      </c>
      <c r="AY238" s="271" t="s">
        <v>158</v>
      </c>
    </row>
    <row r="239" spans="2:65" s="1" customFormat="1" ht="16.5" customHeight="1">
      <c r="B239" s="47"/>
      <c r="C239" s="236" t="s">
        <v>341</v>
      </c>
      <c r="D239" s="236" t="s">
        <v>161</v>
      </c>
      <c r="E239" s="237" t="s">
        <v>390</v>
      </c>
      <c r="F239" s="238" t="s">
        <v>391</v>
      </c>
      <c r="G239" s="239" t="s">
        <v>184</v>
      </c>
      <c r="H239" s="240">
        <v>16.789</v>
      </c>
      <c r="I239" s="241"/>
      <c r="J239" s="242">
        <f>ROUND(I239*H239,2)</f>
        <v>0</v>
      </c>
      <c r="K239" s="238" t="s">
        <v>165</v>
      </c>
      <c r="L239" s="73"/>
      <c r="M239" s="243" t="s">
        <v>21</v>
      </c>
      <c r="N239" s="244" t="s">
        <v>42</v>
      </c>
      <c r="O239" s="48"/>
      <c r="P239" s="245">
        <f>O239*H239</f>
        <v>0</v>
      </c>
      <c r="Q239" s="245">
        <v>0</v>
      </c>
      <c r="R239" s="245">
        <f>Q239*H239</f>
        <v>0</v>
      </c>
      <c r="S239" s="245">
        <v>0.261</v>
      </c>
      <c r="T239" s="246">
        <f>S239*H239</f>
        <v>4.381929</v>
      </c>
      <c r="AR239" s="25" t="s">
        <v>166</v>
      </c>
      <c r="AT239" s="25" t="s">
        <v>161</v>
      </c>
      <c r="AU239" s="25" t="s">
        <v>80</v>
      </c>
      <c r="AY239" s="25" t="s">
        <v>158</v>
      </c>
      <c r="BE239" s="247">
        <f>IF(N239="základní",J239,0)</f>
        <v>0</v>
      </c>
      <c r="BF239" s="247">
        <f>IF(N239="snížená",J239,0)</f>
        <v>0</v>
      </c>
      <c r="BG239" s="247">
        <f>IF(N239="zákl. přenesená",J239,0)</f>
        <v>0</v>
      </c>
      <c r="BH239" s="247">
        <f>IF(N239="sníž. přenesená",J239,0)</f>
        <v>0</v>
      </c>
      <c r="BI239" s="247">
        <f>IF(N239="nulová",J239,0)</f>
        <v>0</v>
      </c>
      <c r="BJ239" s="25" t="s">
        <v>78</v>
      </c>
      <c r="BK239" s="247">
        <f>ROUND(I239*H239,2)</f>
        <v>0</v>
      </c>
      <c r="BL239" s="25" t="s">
        <v>166</v>
      </c>
      <c r="BM239" s="25" t="s">
        <v>1290</v>
      </c>
    </row>
    <row r="240" spans="2:51" s="12" customFormat="1" ht="13.5">
      <c r="B240" s="251"/>
      <c r="C240" s="252"/>
      <c r="D240" s="248" t="s">
        <v>178</v>
      </c>
      <c r="E240" s="253" t="s">
        <v>21</v>
      </c>
      <c r="F240" s="254" t="s">
        <v>1269</v>
      </c>
      <c r="G240" s="252"/>
      <c r="H240" s="253" t="s">
        <v>21</v>
      </c>
      <c r="I240" s="255"/>
      <c r="J240" s="252"/>
      <c r="K240" s="252"/>
      <c r="L240" s="256"/>
      <c r="M240" s="257"/>
      <c r="N240" s="258"/>
      <c r="O240" s="258"/>
      <c r="P240" s="258"/>
      <c r="Q240" s="258"/>
      <c r="R240" s="258"/>
      <c r="S240" s="258"/>
      <c r="T240" s="259"/>
      <c r="AT240" s="260" t="s">
        <v>178</v>
      </c>
      <c r="AU240" s="260" t="s">
        <v>80</v>
      </c>
      <c r="AV240" s="12" t="s">
        <v>78</v>
      </c>
      <c r="AW240" s="12" t="s">
        <v>35</v>
      </c>
      <c r="AX240" s="12" t="s">
        <v>71</v>
      </c>
      <c r="AY240" s="260" t="s">
        <v>158</v>
      </c>
    </row>
    <row r="241" spans="2:51" s="13" customFormat="1" ht="13.5">
      <c r="B241" s="261"/>
      <c r="C241" s="262"/>
      <c r="D241" s="248" t="s">
        <v>178</v>
      </c>
      <c r="E241" s="263" t="s">
        <v>21</v>
      </c>
      <c r="F241" s="264" t="s">
        <v>1291</v>
      </c>
      <c r="G241" s="262"/>
      <c r="H241" s="265">
        <v>16.789</v>
      </c>
      <c r="I241" s="266"/>
      <c r="J241" s="262"/>
      <c r="K241" s="262"/>
      <c r="L241" s="267"/>
      <c r="M241" s="268"/>
      <c r="N241" s="269"/>
      <c r="O241" s="269"/>
      <c r="P241" s="269"/>
      <c r="Q241" s="269"/>
      <c r="R241" s="269"/>
      <c r="S241" s="269"/>
      <c r="T241" s="270"/>
      <c r="AT241" s="271" t="s">
        <v>178</v>
      </c>
      <c r="AU241" s="271" t="s">
        <v>80</v>
      </c>
      <c r="AV241" s="13" t="s">
        <v>80</v>
      </c>
      <c r="AW241" s="13" t="s">
        <v>35</v>
      </c>
      <c r="AX241" s="13" t="s">
        <v>78</v>
      </c>
      <c r="AY241" s="271" t="s">
        <v>158</v>
      </c>
    </row>
    <row r="242" spans="2:65" s="1" customFormat="1" ht="25.5" customHeight="1">
      <c r="B242" s="47"/>
      <c r="C242" s="236" t="s">
        <v>348</v>
      </c>
      <c r="D242" s="236" t="s">
        <v>161</v>
      </c>
      <c r="E242" s="237" t="s">
        <v>1292</v>
      </c>
      <c r="F242" s="238" t="s">
        <v>1293</v>
      </c>
      <c r="G242" s="239" t="s">
        <v>400</v>
      </c>
      <c r="H242" s="240">
        <v>3.358</v>
      </c>
      <c r="I242" s="241"/>
      <c r="J242" s="242">
        <f>ROUND(I242*H242,2)</f>
        <v>0</v>
      </c>
      <c r="K242" s="238" t="s">
        <v>165</v>
      </c>
      <c r="L242" s="73"/>
      <c r="M242" s="243" t="s">
        <v>21</v>
      </c>
      <c r="N242" s="244" t="s">
        <v>42</v>
      </c>
      <c r="O242" s="48"/>
      <c r="P242" s="245">
        <f>O242*H242</f>
        <v>0</v>
      </c>
      <c r="Q242" s="245">
        <v>0</v>
      </c>
      <c r="R242" s="245">
        <f>Q242*H242</f>
        <v>0</v>
      </c>
      <c r="S242" s="245">
        <v>1.8</v>
      </c>
      <c r="T242" s="246">
        <f>S242*H242</f>
        <v>6.0444</v>
      </c>
      <c r="AR242" s="25" t="s">
        <v>166</v>
      </c>
      <c r="AT242" s="25" t="s">
        <v>161</v>
      </c>
      <c r="AU242" s="25" t="s">
        <v>80</v>
      </c>
      <c r="AY242" s="25" t="s">
        <v>158</v>
      </c>
      <c r="BE242" s="247">
        <f>IF(N242="základní",J242,0)</f>
        <v>0</v>
      </c>
      <c r="BF242" s="247">
        <f>IF(N242="snížená",J242,0)</f>
        <v>0</v>
      </c>
      <c r="BG242" s="247">
        <f>IF(N242="zákl. přenesená",J242,0)</f>
        <v>0</v>
      </c>
      <c r="BH242" s="247">
        <f>IF(N242="sníž. přenesená",J242,0)</f>
        <v>0</v>
      </c>
      <c r="BI242" s="247">
        <f>IF(N242="nulová",J242,0)</f>
        <v>0</v>
      </c>
      <c r="BJ242" s="25" t="s">
        <v>78</v>
      </c>
      <c r="BK242" s="247">
        <f>ROUND(I242*H242,2)</f>
        <v>0</v>
      </c>
      <c r="BL242" s="25" t="s">
        <v>166</v>
      </c>
      <c r="BM242" s="25" t="s">
        <v>1294</v>
      </c>
    </row>
    <row r="243" spans="2:47" s="1" customFormat="1" ht="13.5">
      <c r="B243" s="47"/>
      <c r="C243" s="75"/>
      <c r="D243" s="248" t="s">
        <v>171</v>
      </c>
      <c r="E243" s="75"/>
      <c r="F243" s="249" t="s">
        <v>1295</v>
      </c>
      <c r="G243" s="75"/>
      <c r="H243" s="75"/>
      <c r="I243" s="204"/>
      <c r="J243" s="75"/>
      <c r="K243" s="75"/>
      <c r="L243" s="73"/>
      <c r="M243" s="250"/>
      <c r="N243" s="48"/>
      <c r="O243" s="48"/>
      <c r="P243" s="48"/>
      <c r="Q243" s="48"/>
      <c r="R243" s="48"/>
      <c r="S243" s="48"/>
      <c r="T243" s="96"/>
      <c r="AT243" s="25" t="s">
        <v>171</v>
      </c>
      <c r="AU243" s="25" t="s">
        <v>80</v>
      </c>
    </row>
    <row r="244" spans="2:51" s="12" customFormat="1" ht="13.5">
      <c r="B244" s="251"/>
      <c r="C244" s="252"/>
      <c r="D244" s="248" t="s">
        <v>178</v>
      </c>
      <c r="E244" s="253" t="s">
        <v>21</v>
      </c>
      <c r="F244" s="254" t="s">
        <v>1235</v>
      </c>
      <c r="G244" s="252"/>
      <c r="H244" s="253" t="s">
        <v>21</v>
      </c>
      <c r="I244" s="255"/>
      <c r="J244" s="252"/>
      <c r="K244" s="252"/>
      <c r="L244" s="256"/>
      <c r="M244" s="257"/>
      <c r="N244" s="258"/>
      <c r="O244" s="258"/>
      <c r="P244" s="258"/>
      <c r="Q244" s="258"/>
      <c r="R244" s="258"/>
      <c r="S244" s="258"/>
      <c r="T244" s="259"/>
      <c r="AT244" s="260" t="s">
        <v>178</v>
      </c>
      <c r="AU244" s="260" t="s">
        <v>80</v>
      </c>
      <c r="AV244" s="12" t="s">
        <v>78</v>
      </c>
      <c r="AW244" s="12" t="s">
        <v>35</v>
      </c>
      <c r="AX244" s="12" t="s">
        <v>71</v>
      </c>
      <c r="AY244" s="260" t="s">
        <v>158</v>
      </c>
    </row>
    <row r="245" spans="2:51" s="13" customFormat="1" ht="13.5">
      <c r="B245" s="261"/>
      <c r="C245" s="262"/>
      <c r="D245" s="248" t="s">
        <v>178</v>
      </c>
      <c r="E245" s="263" t="s">
        <v>21</v>
      </c>
      <c r="F245" s="264" t="s">
        <v>1296</v>
      </c>
      <c r="G245" s="262"/>
      <c r="H245" s="265">
        <v>3.358</v>
      </c>
      <c r="I245" s="266"/>
      <c r="J245" s="262"/>
      <c r="K245" s="262"/>
      <c r="L245" s="267"/>
      <c r="M245" s="268"/>
      <c r="N245" s="269"/>
      <c r="O245" s="269"/>
      <c r="P245" s="269"/>
      <c r="Q245" s="269"/>
      <c r="R245" s="269"/>
      <c r="S245" s="269"/>
      <c r="T245" s="270"/>
      <c r="AT245" s="271" t="s">
        <v>178</v>
      </c>
      <c r="AU245" s="271" t="s">
        <v>80</v>
      </c>
      <c r="AV245" s="13" t="s">
        <v>80</v>
      </c>
      <c r="AW245" s="13" t="s">
        <v>35</v>
      </c>
      <c r="AX245" s="13" t="s">
        <v>78</v>
      </c>
      <c r="AY245" s="271" t="s">
        <v>158</v>
      </c>
    </row>
    <row r="246" spans="2:65" s="1" customFormat="1" ht="16.5" customHeight="1">
      <c r="B246" s="47"/>
      <c r="C246" s="236" t="s">
        <v>354</v>
      </c>
      <c r="D246" s="236" t="s">
        <v>161</v>
      </c>
      <c r="E246" s="237" t="s">
        <v>398</v>
      </c>
      <c r="F246" s="238" t="s">
        <v>399</v>
      </c>
      <c r="G246" s="239" t="s">
        <v>400</v>
      </c>
      <c r="H246" s="240">
        <v>0.3</v>
      </c>
      <c r="I246" s="241"/>
      <c r="J246" s="242">
        <f>ROUND(I246*H246,2)</f>
        <v>0</v>
      </c>
      <c r="K246" s="238" t="s">
        <v>165</v>
      </c>
      <c r="L246" s="73"/>
      <c r="M246" s="243" t="s">
        <v>21</v>
      </c>
      <c r="N246" s="244" t="s">
        <v>42</v>
      </c>
      <c r="O246" s="48"/>
      <c r="P246" s="245">
        <f>O246*H246</f>
        <v>0</v>
      </c>
      <c r="Q246" s="245">
        <v>0</v>
      </c>
      <c r="R246" s="245">
        <f>Q246*H246</f>
        <v>0</v>
      </c>
      <c r="S246" s="245">
        <v>2.2</v>
      </c>
      <c r="T246" s="246">
        <f>S246*H246</f>
        <v>0.66</v>
      </c>
      <c r="AR246" s="25" t="s">
        <v>166</v>
      </c>
      <c r="AT246" s="25" t="s">
        <v>161</v>
      </c>
      <c r="AU246" s="25" t="s">
        <v>80</v>
      </c>
      <c r="AY246" s="25" t="s">
        <v>158</v>
      </c>
      <c r="BE246" s="247">
        <f>IF(N246="základní",J246,0)</f>
        <v>0</v>
      </c>
      <c r="BF246" s="247">
        <f>IF(N246="snížená",J246,0)</f>
        <v>0</v>
      </c>
      <c r="BG246" s="247">
        <f>IF(N246="zákl. přenesená",J246,0)</f>
        <v>0</v>
      </c>
      <c r="BH246" s="247">
        <f>IF(N246="sníž. přenesená",J246,0)</f>
        <v>0</v>
      </c>
      <c r="BI246" s="247">
        <f>IF(N246="nulová",J246,0)</f>
        <v>0</v>
      </c>
      <c r="BJ246" s="25" t="s">
        <v>78</v>
      </c>
      <c r="BK246" s="247">
        <f>ROUND(I246*H246,2)</f>
        <v>0</v>
      </c>
      <c r="BL246" s="25" t="s">
        <v>166</v>
      </c>
      <c r="BM246" s="25" t="s">
        <v>1297</v>
      </c>
    </row>
    <row r="247" spans="2:47" s="1" customFormat="1" ht="13.5">
      <c r="B247" s="47"/>
      <c r="C247" s="75"/>
      <c r="D247" s="248" t="s">
        <v>171</v>
      </c>
      <c r="E247" s="75"/>
      <c r="F247" s="249" t="s">
        <v>402</v>
      </c>
      <c r="G247" s="75"/>
      <c r="H247" s="75"/>
      <c r="I247" s="204"/>
      <c r="J247" s="75"/>
      <c r="K247" s="75"/>
      <c r="L247" s="73"/>
      <c r="M247" s="250"/>
      <c r="N247" s="48"/>
      <c r="O247" s="48"/>
      <c r="P247" s="48"/>
      <c r="Q247" s="48"/>
      <c r="R247" s="48"/>
      <c r="S247" s="48"/>
      <c r="T247" s="96"/>
      <c r="AT247" s="25" t="s">
        <v>171</v>
      </c>
      <c r="AU247" s="25" t="s">
        <v>80</v>
      </c>
    </row>
    <row r="248" spans="2:51" s="12" customFormat="1" ht="13.5">
      <c r="B248" s="251"/>
      <c r="C248" s="252"/>
      <c r="D248" s="248" t="s">
        <v>178</v>
      </c>
      <c r="E248" s="253" t="s">
        <v>21</v>
      </c>
      <c r="F248" s="254" t="s">
        <v>1298</v>
      </c>
      <c r="G248" s="252"/>
      <c r="H248" s="253" t="s">
        <v>21</v>
      </c>
      <c r="I248" s="255"/>
      <c r="J248" s="252"/>
      <c r="K248" s="252"/>
      <c r="L248" s="256"/>
      <c r="M248" s="257"/>
      <c r="N248" s="258"/>
      <c r="O248" s="258"/>
      <c r="P248" s="258"/>
      <c r="Q248" s="258"/>
      <c r="R248" s="258"/>
      <c r="S248" s="258"/>
      <c r="T248" s="259"/>
      <c r="AT248" s="260" t="s">
        <v>178</v>
      </c>
      <c r="AU248" s="260" t="s">
        <v>80</v>
      </c>
      <c r="AV248" s="12" t="s">
        <v>78</v>
      </c>
      <c r="AW248" s="12" t="s">
        <v>35</v>
      </c>
      <c r="AX248" s="12" t="s">
        <v>71</v>
      </c>
      <c r="AY248" s="260" t="s">
        <v>158</v>
      </c>
    </row>
    <row r="249" spans="2:51" s="13" customFormat="1" ht="13.5">
      <c r="B249" s="261"/>
      <c r="C249" s="262"/>
      <c r="D249" s="248" t="s">
        <v>178</v>
      </c>
      <c r="E249" s="263" t="s">
        <v>21</v>
      </c>
      <c r="F249" s="264" t="s">
        <v>1299</v>
      </c>
      <c r="G249" s="262"/>
      <c r="H249" s="265">
        <v>0.3</v>
      </c>
      <c r="I249" s="266"/>
      <c r="J249" s="262"/>
      <c r="K249" s="262"/>
      <c r="L249" s="267"/>
      <c r="M249" s="268"/>
      <c r="N249" s="269"/>
      <c r="O249" s="269"/>
      <c r="P249" s="269"/>
      <c r="Q249" s="269"/>
      <c r="R249" s="269"/>
      <c r="S249" s="269"/>
      <c r="T249" s="270"/>
      <c r="AT249" s="271" t="s">
        <v>178</v>
      </c>
      <c r="AU249" s="271" t="s">
        <v>80</v>
      </c>
      <c r="AV249" s="13" t="s">
        <v>80</v>
      </c>
      <c r="AW249" s="13" t="s">
        <v>35</v>
      </c>
      <c r="AX249" s="13" t="s">
        <v>78</v>
      </c>
      <c r="AY249" s="271" t="s">
        <v>158</v>
      </c>
    </row>
    <row r="250" spans="2:65" s="1" customFormat="1" ht="25.5" customHeight="1">
      <c r="B250" s="47"/>
      <c r="C250" s="236" t="s">
        <v>361</v>
      </c>
      <c r="D250" s="236" t="s">
        <v>161</v>
      </c>
      <c r="E250" s="237" t="s">
        <v>405</v>
      </c>
      <c r="F250" s="238" t="s">
        <v>406</v>
      </c>
      <c r="G250" s="239" t="s">
        <v>400</v>
      </c>
      <c r="H250" s="240">
        <v>1.464</v>
      </c>
      <c r="I250" s="241"/>
      <c r="J250" s="242">
        <f>ROUND(I250*H250,2)</f>
        <v>0</v>
      </c>
      <c r="K250" s="238" t="s">
        <v>165</v>
      </c>
      <c r="L250" s="73"/>
      <c r="M250" s="243" t="s">
        <v>21</v>
      </c>
      <c r="N250" s="244" t="s">
        <v>42</v>
      </c>
      <c r="O250" s="48"/>
      <c r="P250" s="245">
        <f>O250*H250</f>
        <v>0</v>
      </c>
      <c r="Q250" s="245">
        <v>0</v>
      </c>
      <c r="R250" s="245">
        <f>Q250*H250</f>
        <v>0</v>
      </c>
      <c r="S250" s="245">
        <v>2.2</v>
      </c>
      <c r="T250" s="246">
        <f>S250*H250</f>
        <v>3.2208</v>
      </c>
      <c r="AR250" s="25" t="s">
        <v>166</v>
      </c>
      <c r="AT250" s="25" t="s">
        <v>161</v>
      </c>
      <c r="AU250" s="25" t="s">
        <v>80</v>
      </c>
      <c r="AY250" s="25" t="s">
        <v>158</v>
      </c>
      <c r="BE250" s="247">
        <f>IF(N250="základní",J250,0)</f>
        <v>0</v>
      </c>
      <c r="BF250" s="247">
        <f>IF(N250="snížená",J250,0)</f>
        <v>0</v>
      </c>
      <c r="BG250" s="247">
        <f>IF(N250="zákl. přenesená",J250,0)</f>
        <v>0</v>
      </c>
      <c r="BH250" s="247">
        <f>IF(N250="sníž. přenesená",J250,0)</f>
        <v>0</v>
      </c>
      <c r="BI250" s="247">
        <f>IF(N250="nulová",J250,0)</f>
        <v>0</v>
      </c>
      <c r="BJ250" s="25" t="s">
        <v>78</v>
      </c>
      <c r="BK250" s="247">
        <f>ROUND(I250*H250,2)</f>
        <v>0</v>
      </c>
      <c r="BL250" s="25" t="s">
        <v>166</v>
      </c>
      <c r="BM250" s="25" t="s">
        <v>1300</v>
      </c>
    </row>
    <row r="251" spans="2:51" s="12" customFormat="1" ht="13.5">
      <c r="B251" s="251"/>
      <c r="C251" s="252"/>
      <c r="D251" s="248" t="s">
        <v>178</v>
      </c>
      <c r="E251" s="253" t="s">
        <v>21</v>
      </c>
      <c r="F251" s="254" t="s">
        <v>1243</v>
      </c>
      <c r="G251" s="252"/>
      <c r="H251" s="253" t="s">
        <v>21</v>
      </c>
      <c r="I251" s="255"/>
      <c r="J251" s="252"/>
      <c r="K251" s="252"/>
      <c r="L251" s="256"/>
      <c r="M251" s="257"/>
      <c r="N251" s="258"/>
      <c r="O251" s="258"/>
      <c r="P251" s="258"/>
      <c r="Q251" s="258"/>
      <c r="R251" s="258"/>
      <c r="S251" s="258"/>
      <c r="T251" s="259"/>
      <c r="AT251" s="260" t="s">
        <v>178</v>
      </c>
      <c r="AU251" s="260" t="s">
        <v>80</v>
      </c>
      <c r="AV251" s="12" t="s">
        <v>78</v>
      </c>
      <c r="AW251" s="12" t="s">
        <v>35</v>
      </c>
      <c r="AX251" s="12" t="s">
        <v>71</v>
      </c>
      <c r="AY251" s="260" t="s">
        <v>158</v>
      </c>
    </row>
    <row r="252" spans="2:51" s="13" customFormat="1" ht="13.5">
      <c r="B252" s="261"/>
      <c r="C252" s="262"/>
      <c r="D252" s="248" t="s">
        <v>178</v>
      </c>
      <c r="E252" s="263" t="s">
        <v>21</v>
      </c>
      <c r="F252" s="264" t="s">
        <v>412</v>
      </c>
      <c r="G252" s="262"/>
      <c r="H252" s="265">
        <v>0.056</v>
      </c>
      <c r="I252" s="266"/>
      <c r="J252" s="262"/>
      <c r="K252" s="262"/>
      <c r="L252" s="267"/>
      <c r="M252" s="268"/>
      <c r="N252" s="269"/>
      <c r="O252" s="269"/>
      <c r="P252" s="269"/>
      <c r="Q252" s="269"/>
      <c r="R252" s="269"/>
      <c r="S252" s="269"/>
      <c r="T252" s="270"/>
      <c r="AT252" s="271" t="s">
        <v>178</v>
      </c>
      <c r="AU252" s="271" t="s">
        <v>80</v>
      </c>
      <c r="AV252" s="13" t="s">
        <v>80</v>
      </c>
      <c r="AW252" s="13" t="s">
        <v>35</v>
      </c>
      <c r="AX252" s="13" t="s">
        <v>71</v>
      </c>
      <c r="AY252" s="271" t="s">
        <v>158</v>
      </c>
    </row>
    <row r="253" spans="2:51" s="12" customFormat="1" ht="13.5">
      <c r="B253" s="251"/>
      <c r="C253" s="252"/>
      <c r="D253" s="248" t="s">
        <v>178</v>
      </c>
      <c r="E253" s="253" t="s">
        <v>21</v>
      </c>
      <c r="F253" s="254" t="s">
        <v>1262</v>
      </c>
      <c r="G253" s="252"/>
      <c r="H253" s="253" t="s">
        <v>21</v>
      </c>
      <c r="I253" s="255"/>
      <c r="J253" s="252"/>
      <c r="K253" s="252"/>
      <c r="L253" s="256"/>
      <c r="M253" s="257"/>
      <c r="N253" s="258"/>
      <c r="O253" s="258"/>
      <c r="P253" s="258"/>
      <c r="Q253" s="258"/>
      <c r="R253" s="258"/>
      <c r="S253" s="258"/>
      <c r="T253" s="259"/>
      <c r="AT253" s="260" t="s">
        <v>178</v>
      </c>
      <c r="AU253" s="260" t="s">
        <v>80</v>
      </c>
      <c r="AV253" s="12" t="s">
        <v>78</v>
      </c>
      <c r="AW253" s="12" t="s">
        <v>35</v>
      </c>
      <c r="AX253" s="12" t="s">
        <v>71</v>
      </c>
      <c r="AY253" s="260" t="s">
        <v>158</v>
      </c>
    </row>
    <row r="254" spans="2:51" s="13" customFormat="1" ht="13.5">
      <c r="B254" s="261"/>
      <c r="C254" s="262"/>
      <c r="D254" s="248" t="s">
        <v>178</v>
      </c>
      <c r="E254" s="263" t="s">
        <v>21</v>
      </c>
      <c r="F254" s="264" t="s">
        <v>1301</v>
      </c>
      <c r="G254" s="262"/>
      <c r="H254" s="265">
        <v>0.798</v>
      </c>
      <c r="I254" s="266"/>
      <c r="J254" s="262"/>
      <c r="K254" s="262"/>
      <c r="L254" s="267"/>
      <c r="M254" s="268"/>
      <c r="N254" s="269"/>
      <c r="O254" s="269"/>
      <c r="P254" s="269"/>
      <c r="Q254" s="269"/>
      <c r="R254" s="269"/>
      <c r="S254" s="269"/>
      <c r="T254" s="270"/>
      <c r="AT254" s="271" t="s">
        <v>178</v>
      </c>
      <c r="AU254" s="271" t="s">
        <v>80</v>
      </c>
      <c r="AV254" s="13" t="s">
        <v>80</v>
      </c>
      <c r="AW254" s="13" t="s">
        <v>35</v>
      </c>
      <c r="AX254" s="13" t="s">
        <v>71</v>
      </c>
      <c r="AY254" s="271" t="s">
        <v>158</v>
      </c>
    </row>
    <row r="255" spans="2:51" s="12" customFormat="1" ht="13.5">
      <c r="B255" s="251"/>
      <c r="C255" s="252"/>
      <c r="D255" s="248" t="s">
        <v>178</v>
      </c>
      <c r="E255" s="253" t="s">
        <v>21</v>
      </c>
      <c r="F255" s="254" t="s">
        <v>1265</v>
      </c>
      <c r="G255" s="252"/>
      <c r="H255" s="253" t="s">
        <v>21</v>
      </c>
      <c r="I255" s="255"/>
      <c r="J255" s="252"/>
      <c r="K255" s="252"/>
      <c r="L255" s="256"/>
      <c r="M255" s="257"/>
      <c r="N255" s="258"/>
      <c r="O255" s="258"/>
      <c r="P255" s="258"/>
      <c r="Q255" s="258"/>
      <c r="R255" s="258"/>
      <c r="S255" s="258"/>
      <c r="T255" s="259"/>
      <c r="AT255" s="260" t="s">
        <v>178</v>
      </c>
      <c r="AU255" s="260" t="s">
        <v>80</v>
      </c>
      <c r="AV255" s="12" t="s">
        <v>78</v>
      </c>
      <c r="AW255" s="12" t="s">
        <v>35</v>
      </c>
      <c r="AX255" s="12" t="s">
        <v>71</v>
      </c>
      <c r="AY255" s="260" t="s">
        <v>158</v>
      </c>
    </row>
    <row r="256" spans="2:51" s="13" customFormat="1" ht="13.5">
      <c r="B256" s="261"/>
      <c r="C256" s="262"/>
      <c r="D256" s="248" t="s">
        <v>178</v>
      </c>
      <c r="E256" s="263" t="s">
        <v>21</v>
      </c>
      <c r="F256" s="264" t="s">
        <v>1302</v>
      </c>
      <c r="G256" s="262"/>
      <c r="H256" s="265">
        <v>0.602</v>
      </c>
      <c r="I256" s="266"/>
      <c r="J256" s="262"/>
      <c r="K256" s="262"/>
      <c r="L256" s="267"/>
      <c r="M256" s="268"/>
      <c r="N256" s="269"/>
      <c r="O256" s="269"/>
      <c r="P256" s="269"/>
      <c r="Q256" s="269"/>
      <c r="R256" s="269"/>
      <c r="S256" s="269"/>
      <c r="T256" s="270"/>
      <c r="AT256" s="271" t="s">
        <v>178</v>
      </c>
      <c r="AU256" s="271" t="s">
        <v>80</v>
      </c>
      <c r="AV256" s="13" t="s">
        <v>80</v>
      </c>
      <c r="AW256" s="13" t="s">
        <v>35</v>
      </c>
      <c r="AX256" s="13" t="s">
        <v>71</v>
      </c>
      <c r="AY256" s="271" t="s">
        <v>158</v>
      </c>
    </row>
    <row r="257" spans="2:51" s="12" customFormat="1" ht="13.5">
      <c r="B257" s="251"/>
      <c r="C257" s="252"/>
      <c r="D257" s="248" t="s">
        <v>178</v>
      </c>
      <c r="E257" s="253" t="s">
        <v>21</v>
      </c>
      <c r="F257" s="254" t="s">
        <v>1303</v>
      </c>
      <c r="G257" s="252"/>
      <c r="H257" s="253" t="s">
        <v>21</v>
      </c>
      <c r="I257" s="255"/>
      <c r="J257" s="252"/>
      <c r="K257" s="252"/>
      <c r="L257" s="256"/>
      <c r="M257" s="257"/>
      <c r="N257" s="258"/>
      <c r="O257" s="258"/>
      <c r="P257" s="258"/>
      <c r="Q257" s="258"/>
      <c r="R257" s="258"/>
      <c r="S257" s="258"/>
      <c r="T257" s="259"/>
      <c r="AT257" s="260" t="s">
        <v>178</v>
      </c>
      <c r="AU257" s="260" t="s">
        <v>80</v>
      </c>
      <c r="AV257" s="12" t="s">
        <v>78</v>
      </c>
      <c r="AW257" s="12" t="s">
        <v>35</v>
      </c>
      <c r="AX257" s="12" t="s">
        <v>71</v>
      </c>
      <c r="AY257" s="260" t="s">
        <v>158</v>
      </c>
    </row>
    <row r="258" spans="2:51" s="13" customFormat="1" ht="13.5">
      <c r="B258" s="261"/>
      <c r="C258" s="262"/>
      <c r="D258" s="248" t="s">
        <v>178</v>
      </c>
      <c r="E258" s="263" t="s">
        <v>21</v>
      </c>
      <c r="F258" s="264" t="s">
        <v>1304</v>
      </c>
      <c r="G258" s="262"/>
      <c r="H258" s="265">
        <v>0.008</v>
      </c>
      <c r="I258" s="266"/>
      <c r="J258" s="262"/>
      <c r="K258" s="262"/>
      <c r="L258" s="267"/>
      <c r="M258" s="268"/>
      <c r="N258" s="269"/>
      <c r="O258" s="269"/>
      <c r="P258" s="269"/>
      <c r="Q258" s="269"/>
      <c r="R258" s="269"/>
      <c r="S258" s="269"/>
      <c r="T258" s="270"/>
      <c r="AT258" s="271" t="s">
        <v>178</v>
      </c>
      <c r="AU258" s="271" t="s">
        <v>80</v>
      </c>
      <c r="AV258" s="13" t="s">
        <v>80</v>
      </c>
      <c r="AW258" s="13" t="s">
        <v>35</v>
      </c>
      <c r="AX258" s="13" t="s">
        <v>71</v>
      </c>
      <c r="AY258" s="271" t="s">
        <v>158</v>
      </c>
    </row>
    <row r="259" spans="2:51" s="14" customFormat="1" ht="13.5">
      <c r="B259" s="272"/>
      <c r="C259" s="273"/>
      <c r="D259" s="248" t="s">
        <v>178</v>
      </c>
      <c r="E259" s="274" t="s">
        <v>21</v>
      </c>
      <c r="F259" s="275" t="s">
        <v>189</v>
      </c>
      <c r="G259" s="273"/>
      <c r="H259" s="276">
        <v>1.464</v>
      </c>
      <c r="I259" s="277"/>
      <c r="J259" s="273"/>
      <c r="K259" s="273"/>
      <c r="L259" s="278"/>
      <c r="M259" s="279"/>
      <c r="N259" s="280"/>
      <c r="O259" s="280"/>
      <c r="P259" s="280"/>
      <c r="Q259" s="280"/>
      <c r="R259" s="280"/>
      <c r="S259" s="280"/>
      <c r="T259" s="281"/>
      <c r="AT259" s="282" t="s">
        <v>178</v>
      </c>
      <c r="AU259" s="282" t="s">
        <v>80</v>
      </c>
      <c r="AV259" s="14" t="s">
        <v>166</v>
      </c>
      <c r="AW259" s="14" t="s">
        <v>35</v>
      </c>
      <c r="AX259" s="14" t="s">
        <v>78</v>
      </c>
      <c r="AY259" s="282" t="s">
        <v>158</v>
      </c>
    </row>
    <row r="260" spans="2:65" s="1" customFormat="1" ht="25.5" customHeight="1">
      <c r="B260" s="47"/>
      <c r="C260" s="236" t="s">
        <v>366</v>
      </c>
      <c r="D260" s="236" t="s">
        <v>161</v>
      </c>
      <c r="E260" s="237" t="s">
        <v>416</v>
      </c>
      <c r="F260" s="238" t="s">
        <v>417</v>
      </c>
      <c r="G260" s="239" t="s">
        <v>184</v>
      </c>
      <c r="H260" s="240">
        <v>73.16</v>
      </c>
      <c r="I260" s="241"/>
      <c r="J260" s="242">
        <f>ROUND(I260*H260,2)</f>
        <v>0</v>
      </c>
      <c r="K260" s="238" t="s">
        <v>165</v>
      </c>
      <c r="L260" s="73"/>
      <c r="M260" s="243" t="s">
        <v>21</v>
      </c>
      <c r="N260" s="244" t="s">
        <v>42</v>
      </c>
      <c r="O260" s="48"/>
      <c r="P260" s="245">
        <f>O260*H260</f>
        <v>0</v>
      </c>
      <c r="Q260" s="245">
        <v>0</v>
      </c>
      <c r="R260" s="245">
        <f>Q260*H260</f>
        <v>0</v>
      </c>
      <c r="S260" s="245">
        <v>0.035</v>
      </c>
      <c r="T260" s="246">
        <f>S260*H260</f>
        <v>2.5606</v>
      </c>
      <c r="AR260" s="25" t="s">
        <v>166</v>
      </c>
      <c r="AT260" s="25" t="s">
        <v>161</v>
      </c>
      <c r="AU260" s="25" t="s">
        <v>80</v>
      </c>
      <c r="AY260" s="25" t="s">
        <v>158</v>
      </c>
      <c r="BE260" s="247">
        <f>IF(N260="základní",J260,0)</f>
        <v>0</v>
      </c>
      <c r="BF260" s="247">
        <f>IF(N260="snížená",J260,0)</f>
        <v>0</v>
      </c>
      <c r="BG260" s="247">
        <f>IF(N260="zákl. přenesená",J260,0)</f>
        <v>0</v>
      </c>
      <c r="BH260" s="247">
        <f>IF(N260="sníž. přenesená",J260,0)</f>
        <v>0</v>
      </c>
      <c r="BI260" s="247">
        <f>IF(N260="nulová",J260,0)</f>
        <v>0</v>
      </c>
      <c r="BJ260" s="25" t="s">
        <v>78</v>
      </c>
      <c r="BK260" s="247">
        <f>ROUND(I260*H260,2)</f>
        <v>0</v>
      </c>
      <c r="BL260" s="25" t="s">
        <v>166</v>
      </c>
      <c r="BM260" s="25" t="s">
        <v>1305</v>
      </c>
    </row>
    <row r="261" spans="2:47" s="1" customFormat="1" ht="13.5">
      <c r="B261" s="47"/>
      <c r="C261" s="75"/>
      <c r="D261" s="248" t="s">
        <v>171</v>
      </c>
      <c r="E261" s="75"/>
      <c r="F261" s="249" t="s">
        <v>419</v>
      </c>
      <c r="G261" s="75"/>
      <c r="H261" s="75"/>
      <c r="I261" s="204"/>
      <c r="J261" s="75"/>
      <c r="K261" s="75"/>
      <c r="L261" s="73"/>
      <c r="M261" s="250"/>
      <c r="N261" s="48"/>
      <c r="O261" s="48"/>
      <c r="P261" s="48"/>
      <c r="Q261" s="48"/>
      <c r="R261" s="48"/>
      <c r="S261" s="48"/>
      <c r="T261" s="96"/>
      <c r="AT261" s="25" t="s">
        <v>171</v>
      </c>
      <c r="AU261" s="25" t="s">
        <v>80</v>
      </c>
    </row>
    <row r="262" spans="2:51" s="12" customFormat="1" ht="13.5">
      <c r="B262" s="251"/>
      <c r="C262" s="252"/>
      <c r="D262" s="248" t="s">
        <v>178</v>
      </c>
      <c r="E262" s="253" t="s">
        <v>21</v>
      </c>
      <c r="F262" s="254" t="s">
        <v>1243</v>
      </c>
      <c r="G262" s="252"/>
      <c r="H262" s="253" t="s">
        <v>21</v>
      </c>
      <c r="I262" s="255"/>
      <c r="J262" s="252"/>
      <c r="K262" s="252"/>
      <c r="L262" s="256"/>
      <c r="M262" s="257"/>
      <c r="N262" s="258"/>
      <c r="O262" s="258"/>
      <c r="P262" s="258"/>
      <c r="Q262" s="258"/>
      <c r="R262" s="258"/>
      <c r="S262" s="258"/>
      <c r="T262" s="259"/>
      <c r="AT262" s="260" t="s">
        <v>178</v>
      </c>
      <c r="AU262" s="260" t="s">
        <v>80</v>
      </c>
      <c r="AV262" s="12" t="s">
        <v>78</v>
      </c>
      <c r="AW262" s="12" t="s">
        <v>35</v>
      </c>
      <c r="AX262" s="12" t="s">
        <v>71</v>
      </c>
      <c r="AY262" s="260" t="s">
        <v>158</v>
      </c>
    </row>
    <row r="263" spans="2:51" s="13" customFormat="1" ht="13.5">
      <c r="B263" s="261"/>
      <c r="C263" s="262"/>
      <c r="D263" s="248" t="s">
        <v>178</v>
      </c>
      <c r="E263" s="263" t="s">
        <v>21</v>
      </c>
      <c r="F263" s="264" t="s">
        <v>421</v>
      </c>
      <c r="G263" s="262"/>
      <c r="H263" s="265">
        <v>2.8</v>
      </c>
      <c r="I263" s="266"/>
      <c r="J263" s="262"/>
      <c r="K263" s="262"/>
      <c r="L263" s="267"/>
      <c r="M263" s="268"/>
      <c r="N263" s="269"/>
      <c r="O263" s="269"/>
      <c r="P263" s="269"/>
      <c r="Q263" s="269"/>
      <c r="R263" s="269"/>
      <c r="S263" s="269"/>
      <c r="T263" s="270"/>
      <c r="AT263" s="271" t="s">
        <v>178</v>
      </c>
      <c r="AU263" s="271" t="s">
        <v>80</v>
      </c>
      <c r="AV263" s="13" t="s">
        <v>80</v>
      </c>
      <c r="AW263" s="13" t="s">
        <v>35</v>
      </c>
      <c r="AX263" s="13" t="s">
        <v>71</v>
      </c>
      <c r="AY263" s="271" t="s">
        <v>158</v>
      </c>
    </row>
    <row r="264" spans="2:51" s="12" customFormat="1" ht="13.5">
      <c r="B264" s="251"/>
      <c r="C264" s="252"/>
      <c r="D264" s="248" t="s">
        <v>178</v>
      </c>
      <c r="E264" s="253" t="s">
        <v>21</v>
      </c>
      <c r="F264" s="254" t="s">
        <v>1262</v>
      </c>
      <c r="G264" s="252"/>
      <c r="H264" s="253" t="s">
        <v>21</v>
      </c>
      <c r="I264" s="255"/>
      <c r="J264" s="252"/>
      <c r="K264" s="252"/>
      <c r="L264" s="256"/>
      <c r="M264" s="257"/>
      <c r="N264" s="258"/>
      <c r="O264" s="258"/>
      <c r="P264" s="258"/>
      <c r="Q264" s="258"/>
      <c r="R264" s="258"/>
      <c r="S264" s="258"/>
      <c r="T264" s="259"/>
      <c r="AT264" s="260" t="s">
        <v>178</v>
      </c>
      <c r="AU264" s="260" t="s">
        <v>80</v>
      </c>
      <c r="AV264" s="12" t="s">
        <v>78</v>
      </c>
      <c r="AW264" s="12" t="s">
        <v>35</v>
      </c>
      <c r="AX264" s="12" t="s">
        <v>71</v>
      </c>
      <c r="AY264" s="260" t="s">
        <v>158</v>
      </c>
    </row>
    <row r="265" spans="2:51" s="13" customFormat="1" ht="13.5">
      <c r="B265" s="261"/>
      <c r="C265" s="262"/>
      <c r="D265" s="248" t="s">
        <v>178</v>
      </c>
      <c r="E265" s="263" t="s">
        <v>21</v>
      </c>
      <c r="F265" s="264" t="s">
        <v>1306</v>
      </c>
      <c r="G265" s="262"/>
      <c r="H265" s="265">
        <v>39.9</v>
      </c>
      <c r="I265" s="266"/>
      <c r="J265" s="262"/>
      <c r="K265" s="262"/>
      <c r="L265" s="267"/>
      <c r="M265" s="268"/>
      <c r="N265" s="269"/>
      <c r="O265" s="269"/>
      <c r="P265" s="269"/>
      <c r="Q265" s="269"/>
      <c r="R265" s="269"/>
      <c r="S265" s="269"/>
      <c r="T265" s="270"/>
      <c r="AT265" s="271" t="s">
        <v>178</v>
      </c>
      <c r="AU265" s="271" t="s">
        <v>80</v>
      </c>
      <c r="AV265" s="13" t="s">
        <v>80</v>
      </c>
      <c r="AW265" s="13" t="s">
        <v>35</v>
      </c>
      <c r="AX265" s="13" t="s">
        <v>71</v>
      </c>
      <c r="AY265" s="271" t="s">
        <v>158</v>
      </c>
    </row>
    <row r="266" spans="2:51" s="12" customFormat="1" ht="13.5">
      <c r="B266" s="251"/>
      <c r="C266" s="252"/>
      <c r="D266" s="248" t="s">
        <v>178</v>
      </c>
      <c r="E266" s="253" t="s">
        <v>21</v>
      </c>
      <c r="F266" s="254" t="s">
        <v>1265</v>
      </c>
      <c r="G266" s="252"/>
      <c r="H266" s="253" t="s">
        <v>21</v>
      </c>
      <c r="I266" s="255"/>
      <c r="J266" s="252"/>
      <c r="K266" s="252"/>
      <c r="L266" s="256"/>
      <c r="M266" s="257"/>
      <c r="N266" s="258"/>
      <c r="O266" s="258"/>
      <c r="P266" s="258"/>
      <c r="Q266" s="258"/>
      <c r="R266" s="258"/>
      <c r="S266" s="258"/>
      <c r="T266" s="259"/>
      <c r="AT266" s="260" t="s">
        <v>178</v>
      </c>
      <c r="AU266" s="260" t="s">
        <v>80</v>
      </c>
      <c r="AV266" s="12" t="s">
        <v>78</v>
      </c>
      <c r="AW266" s="12" t="s">
        <v>35</v>
      </c>
      <c r="AX266" s="12" t="s">
        <v>71</v>
      </c>
      <c r="AY266" s="260" t="s">
        <v>158</v>
      </c>
    </row>
    <row r="267" spans="2:51" s="13" customFormat="1" ht="13.5">
      <c r="B267" s="261"/>
      <c r="C267" s="262"/>
      <c r="D267" s="248" t="s">
        <v>178</v>
      </c>
      <c r="E267" s="263" t="s">
        <v>21</v>
      </c>
      <c r="F267" s="264" t="s">
        <v>1307</v>
      </c>
      <c r="G267" s="262"/>
      <c r="H267" s="265">
        <v>30.08</v>
      </c>
      <c r="I267" s="266"/>
      <c r="J267" s="262"/>
      <c r="K267" s="262"/>
      <c r="L267" s="267"/>
      <c r="M267" s="268"/>
      <c r="N267" s="269"/>
      <c r="O267" s="269"/>
      <c r="P267" s="269"/>
      <c r="Q267" s="269"/>
      <c r="R267" s="269"/>
      <c r="S267" s="269"/>
      <c r="T267" s="270"/>
      <c r="AT267" s="271" t="s">
        <v>178</v>
      </c>
      <c r="AU267" s="271" t="s">
        <v>80</v>
      </c>
      <c r="AV267" s="13" t="s">
        <v>80</v>
      </c>
      <c r="AW267" s="13" t="s">
        <v>35</v>
      </c>
      <c r="AX267" s="13" t="s">
        <v>71</v>
      </c>
      <c r="AY267" s="271" t="s">
        <v>158</v>
      </c>
    </row>
    <row r="268" spans="2:51" s="12" customFormat="1" ht="13.5">
      <c r="B268" s="251"/>
      <c r="C268" s="252"/>
      <c r="D268" s="248" t="s">
        <v>178</v>
      </c>
      <c r="E268" s="253" t="s">
        <v>21</v>
      </c>
      <c r="F268" s="254" t="s">
        <v>1303</v>
      </c>
      <c r="G268" s="252"/>
      <c r="H268" s="253" t="s">
        <v>21</v>
      </c>
      <c r="I268" s="255"/>
      <c r="J268" s="252"/>
      <c r="K268" s="252"/>
      <c r="L268" s="256"/>
      <c r="M268" s="257"/>
      <c r="N268" s="258"/>
      <c r="O268" s="258"/>
      <c r="P268" s="258"/>
      <c r="Q268" s="258"/>
      <c r="R268" s="258"/>
      <c r="S268" s="258"/>
      <c r="T268" s="259"/>
      <c r="AT268" s="260" t="s">
        <v>178</v>
      </c>
      <c r="AU268" s="260" t="s">
        <v>80</v>
      </c>
      <c r="AV268" s="12" t="s">
        <v>78</v>
      </c>
      <c r="AW268" s="12" t="s">
        <v>35</v>
      </c>
      <c r="AX268" s="12" t="s">
        <v>71</v>
      </c>
      <c r="AY268" s="260" t="s">
        <v>158</v>
      </c>
    </row>
    <row r="269" spans="2:51" s="13" customFormat="1" ht="13.5">
      <c r="B269" s="261"/>
      <c r="C269" s="262"/>
      <c r="D269" s="248" t="s">
        <v>178</v>
      </c>
      <c r="E269" s="263" t="s">
        <v>21</v>
      </c>
      <c r="F269" s="264" t="s">
        <v>1308</v>
      </c>
      <c r="G269" s="262"/>
      <c r="H269" s="265">
        <v>0.38</v>
      </c>
      <c r="I269" s="266"/>
      <c r="J269" s="262"/>
      <c r="K269" s="262"/>
      <c r="L269" s="267"/>
      <c r="M269" s="268"/>
      <c r="N269" s="269"/>
      <c r="O269" s="269"/>
      <c r="P269" s="269"/>
      <c r="Q269" s="269"/>
      <c r="R269" s="269"/>
      <c r="S269" s="269"/>
      <c r="T269" s="270"/>
      <c r="AT269" s="271" t="s">
        <v>178</v>
      </c>
      <c r="AU269" s="271" t="s">
        <v>80</v>
      </c>
      <c r="AV269" s="13" t="s">
        <v>80</v>
      </c>
      <c r="AW269" s="13" t="s">
        <v>35</v>
      </c>
      <c r="AX269" s="13" t="s">
        <v>71</v>
      </c>
      <c r="AY269" s="271" t="s">
        <v>158</v>
      </c>
    </row>
    <row r="270" spans="2:51" s="14" customFormat="1" ht="13.5">
      <c r="B270" s="272"/>
      <c r="C270" s="273"/>
      <c r="D270" s="248" t="s">
        <v>178</v>
      </c>
      <c r="E270" s="274" t="s">
        <v>21</v>
      </c>
      <c r="F270" s="275" t="s">
        <v>189</v>
      </c>
      <c r="G270" s="273"/>
      <c r="H270" s="276">
        <v>73.16</v>
      </c>
      <c r="I270" s="277"/>
      <c r="J270" s="273"/>
      <c r="K270" s="273"/>
      <c r="L270" s="278"/>
      <c r="M270" s="279"/>
      <c r="N270" s="280"/>
      <c r="O270" s="280"/>
      <c r="P270" s="280"/>
      <c r="Q270" s="280"/>
      <c r="R270" s="280"/>
      <c r="S270" s="280"/>
      <c r="T270" s="281"/>
      <c r="AT270" s="282" t="s">
        <v>178</v>
      </c>
      <c r="AU270" s="282" t="s">
        <v>80</v>
      </c>
      <c r="AV270" s="14" t="s">
        <v>166</v>
      </c>
      <c r="AW270" s="14" t="s">
        <v>35</v>
      </c>
      <c r="AX270" s="14" t="s">
        <v>78</v>
      </c>
      <c r="AY270" s="282" t="s">
        <v>158</v>
      </c>
    </row>
    <row r="271" spans="2:65" s="1" customFormat="1" ht="16.5" customHeight="1">
      <c r="B271" s="47"/>
      <c r="C271" s="236" t="s">
        <v>9</v>
      </c>
      <c r="D271" s="236" t="s">
        <v>161</v>
      </c>
      <c r="E271" s="237" t="s">
        <v>428</v>
      </c>
      <c r="F271" s="238" t="s">
        <v>429</v>
      </c>
      <c r="G271" s="239" t="s">
        <v>184</v>
      </c>
      <c r="H271" s="240">
        <v>5.4</v>
      </c>
      <c r="I271" s="241"/>
      <c r="J271" s="242">
        <f>ROUND(I271*H271,2)</f>
        <v>0</v>
      </c>
      <c r="K271" s="238" t="s">
        <v>165</v>
      </c>
      <c r="L271" s="73"/>
      <c r="M271" s="243" t="s">
        <v>21</v>
      </c>
      <c r="N271" s="244" t="s">
        <v>42</v>
      </c>
      <c r="O271" s="48"/>
      <c r="P271" s="245">
        <f>O271*H271</f>
        <v>0</v>
      </c>
      <c r="Q271" s="245">
        <v>0</v>
      </c>
      <c r="R271" s="245">
        <f>Q271*H271</f>
        <v>0</v>
      </c>
      <c r="S271" s="245">
        <v>0.076</v>
      </c>
      <c r="T271" s="246">
        <f>S271*H271</f>
        <v>0.41040000000000004</v>
      </c>
      <c r="AR271" s="25" t="s">
        <v>166</v>
      </c>
      <c r="AT271" s="25" t="s">
        <v>161</v>
      </c>
      <c r="AU271" s="25" t="s">
        <v>80</v>
      </c>
      <c r="AY271" s="25" t="s">
        <v>158</v>
      </c>
      <c r="BE271" s="247">
        <f>IF(N271="základní",J271,0)</f>
        <v>0</v>
      </c>
      <c r="BF271" s="247">
        <f>IF(N271="snížená",J271,0)</f>
        <v>0</v>
      </c>
      <c r="BG271" s="247">
        <f>IF(N271="zákl. přenesená",J271,0)</f>
        <v>0</v>
      </c>
      <c r="BH271" s="247">
        <f>IF(N271="sníž. přenesená",J271,0)</f>
        <v>0</v>
      </c>
      <c r="BI271" s="247">
        <f>IF(N271="nulová",J271,0)</f>
        <v>0</v>
      </c>
      <c r="BJ271" s="25" t="s">
        <v>78</v>
      </c>
      <c r="BK271" s="247">
        <f>ROUND(I271*H271,2)</f>
        <v>0</v>
      </c>
      <c r="BL271" s="25" t="s">
        <v>166</v>
      </c>
      <c r="BM271" s="25" t="s">
        <v>1309</v>
      </c>
    </row>
    <row r="272" spans="2:47" s="1" customFormat="1" ht="13.5">
      <c r="B272" s="47"/>
      <c r="C272" s="75"/>
      <c r="D272" s="248" t="s">
        <v>171</v>
      </c>
      <c r="E272" s="75"/>
      <c r="F272" s="249" t="s">
        <v>431</v>
      </c>
      <c r="G272" s="75"/>
      <c r="H272" s="75"/>
      <c r="I272" s="204"/>
      <c r="J272" s="75"/>
      <c r="K272" s="75"/>
      <c r="L272" s="73"/>
      <c r="M272" s="250"/>
      <c r="N272" s="48"/>
      <c r="O272" s="48"/>
      <c r="P272" s="48"/>
      <c r="Q272" s="48"/>
      <c r="R272" s="48"/>
      <c r="S272" s="48"/>
      <c r="T272" s="96"/>
      <c r="AT272" s="25" t="s">
        <v>171</v>
      </c>
      <c r="AU272" s="25" t="s">
        <v>80</v>
      </c>
    </row>
    <row r="273" spans="2:51" s="12" customFormat="1" ht="13.5">
      <c r="B273" s="251"/>
      <c r="C273" s="252"/>
      <c r="D273" s="248" t="s">
        <v>178</v>
      </c>
      <c r="E273" s="253" t="s">
        <v>21</v>
      </c>
      <c r="F273" s="254" t="s">
        <v>1310</v>
      </c>
      <c r="G273" s="252"/>
      <c r="H273" s="253" t="s">
        <v>21</v>
      </c>
      <c r="I273" s="255"/>
      <c r="J273" s="252"/>
      <c r="K273" s="252"/>
      <c r="L273" s="256"/>
      <c r="M273" s="257"/>
      <c r="N273" s="258"/>
      <c r="O273" s="258"/>
      <c r="P273" s="258"/>
      <c r="Q273" s="258"/>
      <c r="R273" s="258"/>
      <c r="S273" s="258"/>
      <c r="T273" s="259"/>
      <c r="AT273" s="260" t="s">
        <v>178</v>
      </c>
      <c r="AU273" s="260" t="s">
        <v>80</v>
      </c>
      <c r="AV273" s="12" t="s">
        <v>78</v>
      </c>
      <c r="AW273" s="12" t="s">
        <v>35</v>
      </c>
      <c r="AX273" s="12" t="s">
        <v>71</v>
      </c>
      <c r="AY273" s="260" t="s">
        <v>158</v>
      </c>
    </row>
    <row r="274" spans="2:51" s="13" customFormat="1" ht="13.5">
      <c r="B274" s="261"/>
      <c r="C274" s="262"/>
      <c r="D274" s="248" t="s">
        <v>178</v>
      </c>
      <c r="E274" s="263" t="s">
        <v>21</v>
      </c>
      <c r="F274" s="264" t="s">
        <v>187</v>
      </c>
      <c r="G274" s="262"/>
      <c r="H274" s="265">
        <v>1.8</v>
      </c>
      <c r="I274" s="266"/>
      <c r="J274" s="262"/>
      <c r="K274" s="262"/>
      <c r="L274" s="267"/>
      <c r="M274" s="268"/>
      <c r="N274" s="269"/>
      <c r="O274" s="269"/>
      <c r="P274" s="269"/>
      <c r="Q274" s="269"/>
      <c r="R274" s="269"/>
      <c r="S274" s="269"/>
      <c r="T274" s="270"/>
      <c r="AT274" s="271" t="s">
        <v>178</v>
      </c>
      <c r="AU274" s="271" t="s">
        <v>80</v>
      </c>
      <c r="AV274" s="13" t="s">
        <v>80</v>
      </c>
      <c r="AW274" s="13" t="s">
        <v>35</v>
      </c>
      <c r="AX274" s="13" t="s">
        <v>71</v>
      </c>
      <c r="AY274" s="271" t="s">
        <v>158</v>
      </c>
    </row>
    <row r="275" spans="2:51" s="12" customFormat="1" ht="13.5">
      <c r="B275" s="251"/>
      <c r="C275" s="252"/>
      <c r="D275" s="248" t="s">
        <v>178</v>
      </c>
      <c r="E275" s="253" t="s">
        <v>21</v>
      </c>
      <c r="F275" s="254" t="s">
        <v>1311</v>
      </c>
      <c r="G275" s="252"/>
      <c r="H275" s="253" t="s">
        <v>21</v>
      </c>
      <c r="I275" s="255"/>
      <c r="J275" s="252"/>
      <c r="K275" s="252"/>
      <c r="L275" s="256"/>
      <c r="M275" s="257"/>
      <c r="N275" s="258"/>
      <c r="O275" s="258"/>
      <c r="P275" s="258"/>
      <c r="Q275" s="258"/>
      <c r="R275" s="258"/>
      <c r="S275" s="258"/>
      <c r="T275" s="259"/>
      <c r="AT275" s="260" t="s">
        <v>178</v>
      </c>
      <c r="AU275" s="260" t="s">
        <v>80</v>
      </c>
      <c r="AV275" s="12" t="s">
        <v>78</v>
      </c>
      <c r="AW275" s="12" t="s">
        <v>35</v>
      </c>
      <c r="AX275" s="12" t="s">
        <v>71</v>
      </c>
      <c r="AY275" s="260" t="s">
        <v>158</v>
      </c>
    </row>
    <row r="276" spans="2:51" s="13" customFormat="1" ht="13.5">
      <c r="B276" s="261"/>
      <c r="C276" s="262"/>
      <c r="D276" s="248" t="s">
        <v>178</v>
      </c>
      <c r="E276" s="263" t="s">
        <v>21</v>
      </c>
      <c r="F276" s="264" t="s">
        <v>187</v>
      </c>
      <c r="G276" s="262"/>
      <c r="H276" s="265">
        <v>1.8</v>
      </c>
      <c r="I276" s="266"/>
      <c r="J276" s="262"/>
      <c r="K276" s="262"/>
      <c r="L276" s="267"/>
      <c r="M276" s="268"/>
      <c r="N276" s="269"/>
      <c r="O276" s="269"/>
      <c r="P276" s="269"/>
      <c r="Q276" s="269"/>
      <c r="R276" s="269"/>
      <c r="S276" s="269"/>
      <c r="T276" s="270"/>
      <c r="AT276" s="271" t="s">
        <v>178</v>
      </c>
      <c r="AU276" s="271" t="s">
        <v>80</v>
      </c>
      <c r="AV276" s="13" t="s">
        <v>80</v>
      </c>
      <c r="AW276" s="13" t="s">
        <v>35</v>
      </c>
      <c r="AX276" s="13" t="s">
        <v>71</v>
      </c>
      <c r="AY276" s="271" t="s">
        <v>158</v>
      </c>
    </row>
    <row r="277" spans="2:51" s="12" customFormat="1" ht="13.5">
      <c r="B277" s="251"/>
      <c r="C277" s="252"/>
      <c r="D277" s="248" t="s">
        <v>178</v>
      </c>
      <c r="E277" s="253" t="s">
        <v>21</v>
      </c>
      <c r="F277" s="254" t="s">
        <v>1312</v>
      </c>
      <c r="G277" s="252"/>
      <c r="H277" s="253" t="s">
        <v>21</v>
      </c>
      <c r="I277" s="255"/>
      <c r="J277" s="252"/>
      <c r="K277" s="252"/>
      <c r="L277" s="256"/>
      <c r="M277" s="257"/>
      <c r="N277" s="258"/>
      <c r="O277" s="258"/>
      <c r="P277" s="258"/>
      <c r="Q277" s="258"/>
      <c r="R277" s="258"/>
      <c r="S277" s="258"/>
      <c r="T277" s="259"/>
      <c r="AT277" s="260" t="s">
        <v>178</v>
      </c>
      <c r="AU277" s="260" t="s">
        <v>80</v>
      </c>
      <c r="AV277" s="12" t="s">
        <v>78</v>
      </c>
      <c r="AW277" s="12" t="s">
        <v>35</v>
      </c>
      <c r="AX277" s="12" t="s">
        <v>71</v>
      </c>
      <c r="AY277" s="260" t="s">
        <v>158</v>
      </c>
    </row>
    <row r="278" spans="2:51" s="13" customFormat="1" ht="13.5">
      <c r="B278" s="261"/>
      <c r="C278" s="262"/>
      <c r="D278" s="248" t="s">
        <v>178</v>
      </c>
      <c r="E278" s="263" t="s">
        <v>21</v>
      </c>
      <c r="F278" s="264" t="s">
        <v>187</v>
      </c>
      <c r="G278" s="262"/>
      <c r="H278" s="265">
        <v>1.8</v>
      </c>
      <c r="I278" s="266"/>
      <c r="J278" s="262"/>
      <c r="K278" s="262"/>
      <c r="L278" s="267"/>
      <c r="M278" s="268"/>
      <c r="N278" s="269"/>
      <c r="O278" s="269"/>
      <c r="P278" s="269"/>
      <c r="Q278" s="269"/>
      <c r="R278" s="269"/>
      <c r="S278" s="269"/>
      <c r="T278" s="270"/>
      <c r="AT278" s="271" t="s">
        <v>178</v>
      </c>
      <c r="AU278" s="271" t="s">
        <v>80</v>
      </c>
      <c r="AV278" s="13" t="s">
        <v>80</v>
      </c>
      <c r="AW278" s="13" t="s">
        <v>35</v>
      </c>
      <c r="AX278" s="13" t="s">
        <v>71</v>
      </c>
      <c r="AY278" s="271" t="s">
        <v>158</v>
      </c>
    </row>
    <row r="279" spans="2:51" s="14" customFormat="1" ht="13.5">
      <c r="B279" s="272"/>
      <c r="C279" s="273"/>
      <c r="D279" s="248" t="s">
        <v>178</v>
      </c>
      <c r="E279" s="274" t="s">
        <v>21</v>
      </c>
      <c r="F279" s="275" t="s">
        <v>189</v>
      </c>
      <c r="G279" s="273"/>
      <c r="H279" s="276">
        <v>5.4</v>
      </c>
      <c r="I279" s="277"/>
      <c r="J279" s="273"/>
      <c r="K279" s="273"/>
      <c r="L279" s="278"/>
      <c r="M279" s="279"/>
      <c r="N279" s="280"/>
      <c r="O279" s="280"/>
      <c r="P279" s="280"/>
      <c r="Q279" s="280"/>
      <c r="R279" s="280"/>
      <c r="S279" s="280"/>
      <c r="T279" s="281"/>
      <c r="AT279" s="282" t="s">
        <v>178</v>
      </c>
      <c r="AU279" s="282" t="s">
        <v>80</v>
      </c>
      <c r="AV279" s="14" t="s">
        <v>166</v>
      </c>
      <c r="AW279" s="14" t="s">
        <v>35</v>
      </c>
      <c r="AX279" s="14" t="s">
        <v>78</v>
      </c>
      <c r="AY279" s="282" t="s">
        <v>158</v>
      </c>
    </row>
    <row r="280" spans="2:65" s="1" customFormat="1" ht="25.5" customHeight="1">
      <c r="B280" s="47"/>
      <c r="C280" s="236" t="s">
        <v>377</v>
      </c>
      <c r="D280" s="236" t="s">
        <v>161</v>
      </c>
      <c r="E280" s="237" t="s">
        <v>448</v>
      </c>
      <c r="F280" s="238" t="s">
        <v>449</v>
      </c>
      <c r="G280" s="239" t="s">
        <v>184</v>
      </c>
      <c r="H280" s="240">
        <v>2.768</v>
      </c>
      <c r="I280" s="241"/>
      <c r="J280" s="242">
        <f>ROUND(I280*H280,2)</f>
        <v>0</v>
      </c>
      <c r="K280" s="238" t="s">
        <v>165</v>
      </c>
      <c r="L280" s="73"/>
      <c r="M280" s="243" t="s">
        <v>21</v>
      </c>
      <c r="N280" s="244" t="s">
        <v>42</v>
      </c>
      <c r="O280" s="48"/>
      <c r="P280" s="245">
        <f>O280*H280</f>
        <v>0</v>
      </c>
      <c r="Q280" s="245">
        <v>0</v>
      </c>
      <c r="R280" s="245">
        <f>Q280*H280</f>
        <v>0</v>
      </c>
      <c r="S280" s="245">
        <v>0.27</v>
      </c>
      <c r="T280" s="246">
        <f>S280*H280</f>
        <v>0.74736</v>
      </c>
      <c r="AR280" s="25" t="s">
        <v>166</v>
      </c>
      <c r="AT280" s="25" t="s">
        <v>161</v>
      </c>
      <c r="AU280" s="25" t="s">
        <v>80</v>
      </c>
      <c r="AY280" s="25" t="s">
        <v>158</v>
      </c>
      <c r="BE280" s="247">
        <f>IF(N280="základní",J280,0)</f>
        <v>0</v>
      </c>
      <c r="BF280" s="247">
        <f>IF(N280="snížená",J280,0)</f>
        <v>0</v>
      </c>
      <c r="BG280" s="247">
        <f>IF(N280="zákl. přenesená",J280,0)</f>
        <v>0</v>
      </c>
      <c r="BH280" s="247">
        <f>IF(N280="sníž. přenesená",J280,0)</f>
        <v>0</v>
      </c>
      <c r="BI280" s="247">
        <f>IF(N280="nulová",J280,0)</f>
        <v>0</v>
      </c>
      <c r="BJ280" s="25" t="s">
        <v>78</v>
      </c>
      <c r="BK280" s="247">
        <f>ROUND(I280*H280,2)</f>
        <v>0</v>
      </c>
      <c r="BL280" s="25" t="s">
        <v>166</v>
      </c>
      <c r="BM280" s="25" t="s">
        <v>1313</v>
      </c>
    </row>
    <row r="281" spans="2:51" s="12" customFormat="1" ht="13.5">
      <c r="B281" s="251"/>
      <c r="C281" s="252"/>
      <c r="D281" s="248" t="s">
        <v>178</v>
      </c>
      <c r="E281" s="253" t="s">
        <v>21</v>
      </c>
      <c r="F281" s="254" t="s">
        <v>1311</v>
      </c>
      <c r="G281" s="252"/>
      <c r="H281" s="253" t="s">
        <v>21</v>
      </c>
      <c r="I281" s="255"/>
      <c r="J281" s="252"/>
      <c r="K281" s="252"/>
      <c r="L281" s="256"/>
      <c r="M281" s="257"/>
      <c r="N281" s="258"/>
      <c r="O281" s="258"/>
      <c r="P281" s="258"/>
      <c r="Q281" s="258"/>
      <c r="R281" s="258"/>
      <c r="S281" s="258"/>
      <c r="T281" s="259"/>
      <c r="AT281" s="260" t="s">
        <v>178</v>
      </c>
      <c r="AU281" s="260" t="s">
        <v>80</v>
      </c>
      <c r="AV281" s="12" t="s">
        <v>78</v>
      </c>
      <c r="AW281" s="12" t="s">
        <v>35</v>
      </c>
      <c r="AX281" s="12" t="s">
        <v>71</v>
      </c>
      <c r="AY281" s="260" t="s">
        <v>158</v>
      </c>
    </row>
    <row r="282" spans="2:51" s="13" customFormat="1" ht="13.5">
      <c r="B282" s="261"/>
      <c r="C282" s="262"/>
      <c r="D282" s="248" t="s">
        <v>178</v>
      </c>
      <c r="E282" s="263" t="s">
        <v>21</v>
      </c>
      <c r="F282" s="264" t="s">
        <v>1314</v>
      </c>
      <c r="G282" s="262"/>
      <c r="H282" s="265">
        <v>2.768</v>
      </c>
      <c r="I282" s="266"/>
      <c r="J282" s="262"/>
      <c r="K282" s="262"/>
      <c r="L282" s="267"/>
      <c r="M282" s="268"/>
      <c r="N282" s="269"/>
      <c r="O282" s="269"/>
      <c r="P282" s="269"/>
      <c r="Q282" s="269"/>
      <c r="R282" s="269"/>
      <c r="S282" s="269"/>
      <c r="T282" s="270"/>
      <c r="AT282" s="271" t="s">
        <v>178</v>
      </c>
      <c r="AU282" s="271" t="s">
        <v>80</v>
      </c>
      <c r="AV282" s="13" t="s">
        <v>80</v>
      </c>
      <c r="AW282" s="13" t="s">
        <v>35</v>
      </c>
      <c r="AX282" s="13" t="s">
        <v>78</v>
      </c>
      <c r="AY282" s="271" t="s">
        <v>158</v>
      </c>
    </row>
    <row r="283" spans="2:65" s="1" customFormat="1" ht="16.5" customHeight="1">
      <c r="B283" s="47"/>
      <c r="C283" s="236" t="s">
        <v>384</v>
      </c>
      <c r="D283" s="236" t="s">
        <v>161</v>
      </c>
      <c r="E283" s="237" t="s">
        <v>453</v>
      </c>
      <c r="F283" s="238" t="s">
        <v>454</v>
      </c>
      <c r="G283" s="239" t="s">
        <v>193</v>
      </c>
      <c r="H283" s="240">
        <v>350</v>
      </c>
      <c r="I283" s="241"/>
      <c r="J283" s="242">
        <f>ROUND(I283*H283,2)</f>
        <v>0</v>
      </c>
      <c r="K283" s="238" t="s">
        <v>165</v>
      </c>
      <c r="L283" s="73"/>
      <c r="M283" s="243" t="s">
        <v>21</v>
      </c>
      <c r="N283" s="244" t="s">
        <v>42</v>
      </c>
      <c r="O283" s="48"/>
      <c r="P283" s="245">
        <f>O283*H283</f>
        <v>0</v>
      </c>
      <c r="Q283" s="245">
        <v>0</v>
      </c>
      <c r="R283" s="245">
        <f>Q283*H283</f>
        <v>0</v>
      </c>
      <c r="S283" s="245">
        <v>0.009</v>
      </c>
      <c r="T283" s="246">
        <f>S283*H283</f>
        <v>3.15</v>
      </c>
      <c r="AR283" s="25" t="s">
        <v>166</v>
      </c>
      <c r="AT283" s="25" t="s">
        <v>161</v>
      </c>
      <c r="AU283" s="25" t="s">
        <v>80</v>
      </c>
      <c r="AY283" s="25" t="s">
        <v>158</v>
      </c>
      <c r="BE283" s="247">
        <f>IF(N283="základní",J283,0)</f>
        <v>0</v>
      </c>
      <c r="BF283" s="247">
        <f>IF(N283="snížená",J283,0)</f>
        <v>0</v>
      </c>
      <c r="BG283" s="247">
        <f>IF(N283="zákl. přenesená",J283,0)</f>
        <v>0</v>
      </c>
      <c r="BH283" s="247">
        <f>IF(N283="sníž. přenesená",J283,0)</f>
        <v>0</v>
      </c>
      <c r="BI283" s="247">
        <f>IF(N283="nulová",J283,0)</f>
        <v>0</v>
      </c>
      <c r="BJ283" s="25" t="s">
        <v>78</v>
      </c>
      <c r="BK283" s="247">
        <f>ROUND(I283*H283,2)</f>
        <v>0</v>
      </c>
      <c r="BL283" s="25" t="s">
        <v>166</v>
      </c>
      <c r="BM283" s="25" t="s">
        <v>1315</v>
      </c>
    </row>
    <row r="284" spans="2:65" s="1" customFormat="1" ht="16.5" customHeight="1">
      <c r="B284" s="47"/>
      <c r="C284" s="236" t="s">
        <v>389</v>
      </c>
      <c r="D284" s="236" t="s">
        <v>161</v>
      </c>
      <c r="E284" s="237" t="s">
        <v>464</v>
      </c>
      <c r="F284" s="238" t="s">
        <v>465</v>
      </c>
      <c r="G284" s="239" t="s">
        <v>184</v>
      </c>
      <c r="H284" s="240">
        <v>19.6</v>
      </c>
      <c r="I284" s="241"/>
      <c r="J284" s="242">
        <f>ROUND(I284*H284,2)</f>
        <v>0</v>
      </c>
      <c r="K284" s="238" t="s">
        <v>165</v>
      </c>
      <c r="L284" s="73"/>
      <c r="M284" s="243" t="s">
        <v>21</v>
      </c>
      <c r="N284" s="244" t="s">
        <v>42</v>
      </c>
      <c r="O284" s="48"/>
      <c r="P284" s="245">
        <f>O284*H284</f>
        <v>0</v>
      </c>
      <c r="Q284" s="245">
        <v>0</v>
      </c>
      <c r="R284" s="245">
        <f>Q284*H284</f>
        <v>0</v>
      </c>
      <c r="S284" s="245">
        <v>0.068</v>
      </c>
      <c r="T284" s="246">
        <f>S284*H284</f>
        <v>1.3328000000000002</v>
      </c>
      <c r="AR284" s="25" t="s">
        <v>166</v>
      </c>
      <c r="AT284" s="25" t="s">
        <v>161</v>
      </c>
      <c r="AU284" s="25" t="s">
        <v>80</v>
      </c>
      <c r="AY284" s="25" t="s">
        <v>158</v>
      </c>
      <c r="BE284" s="247">
        <f>IF(N284="základní",J284,0)</f>
        <v>0</v>
      </c>
      <c r="BF284" s="247">
        <f>IF(N284="snížená",J284,0)</f>
        <v>0</v>
      </c>
      <c r="BG284" s="247">
        <f>IF(N284="zákl. přenesená",J284,0)</f>
        <v>0</v>
      </c>
      <c r="BH284" s="247">
        <f>IF(N284="sníž. přenesená",J284,0)</f>
        <v>0</v>
      </c>
      <c r="BI284" s="247">
        <f>IF(N284="nulová",J284,0)</f>
        <v>0</v>
      </c>
      <c r="BJ284" s="25" t="s">
        <v>78</v>
      </c>
      <c r="BK284" s="247">
        <f>ROUND(I284*H284,2)</f>
        <v>0</v>
      </c>
      <c r="BL284" s="25" t="s">
        <v>166</v>
      </c>
      <c r="BM284" s="25" t="s">
        <v>1316</v>
      </c>
    </row>
    <row r="285" spans="2:47" s="1" customFormat="1" ht="13.5">
      <c r="B285" s="47"/>
      <c r="C285" s="75"/>
      <c r="D285" s="248" t="s">
        <v>171</v>
      </c>
      <c r="E285" s="75"/>
      <c r="F285" s="249" t="s">
        <v>419</v>
      </c>
      <c r="G285" s="75"/>
      <c r="H285" s="75"/>
      <c r="I285" s="204"/>
      <c r="J285" s="75"/>
      <c r="K285" s="75"/>
      <c r="L285" s="73"/>
      <c r="M285" s="250"/>
      <c r="N285" s="48"/>
      <c r="O285" s="48"/>
      <c r="P285" s="48"/>
      <c r="Q285" s="48"/>
      <c r="R285" s="48"/>
      <c r="S285" s="48"/>
      <c r="T285" s="96"/>
      <c r="AT285" s="25" t="s">
        <v>171</v>
      </c>
      <c r="AU285" s="25" t="s">
        <v>80</v>
      </c>
    </row>
    <row r="286" spans="2:51" s="12" customFormat="1" ht="13.5">
      <c r="B286" s="251"/>
      <c r="C286" s="252"/>
      <c r="D286" s="248" t="s">
        <v>178</v>
      </c>
      <c r="E286" s="253" t="s">
        <v>21</v>
      </c>
      <c r="F286" s="254" t="s">
        <v>1243</v>
      </c>
      <c r="G286" s="252"/>
      <c r="H286" s="253" t="s">
        <v>21</v>
      </c>
      <c r="I286" s="255"/>
      <c r="J286" s="252"/>
      <c r="K286" s="252"/>
      <c r="L286" s="256"/>
      <c r="M286" s="257"/>
      <c r="N286" s="258"/>
      <c r="O286" s="258"/>
      <c r="P286" s="258"/>
      <c r="Q286" s="258"/>
      <c r="R286" s="258"/>
      <c r="S286" s="258"/>
      <c r="T286" s="259"/>
      <c r="AT286" s="260" t="s">
        <v>178</v>
      </c>
      <c r="AU286" s="260" t="s">
        <v>80</v>
      </c>
      <c r="AV286" s="12" t="s">
        <v>78</v>
      </c>
      <c r="AW286" s="12" t="s">
        <v>35</v>
      </c>
      <c r="AX286" s="12" t="s">
        <v>71</v>
      </c>
      <c r="AY286" s="260" t="s">
        <v>158</v>
      </c>
    </row>
    <row r="287" spans="2:51" s="13" customFormat="1" ht="13.5">
      <c r="B287" s="261"/>
      <c r="C287" s="262"/>
      <c r="D287" s="248" t="s">
        <v>178</v>
      </c>
      <c r="E287" s="263" t="s">
        <v>21</v>
      </c>
      <c r="F287" s="264" t="s">
        <v>1244</v>
      </c>
      <c r="G287" s="262"/>
      <c r="H287" s="265">
        <v>14.2</v>
      </c>
      <c r="I287" s="266"/>
      <c r="J287" s="262"/>
      <c r="K287" s="262"/>
      <c r="L287" s="267"/>
      <c r="M287" s="268"/>
      <c r="N287" s="269"/>
      <c r="O287" s="269"/>
      <c r="P287" s="269"/>
      <c r="Q287" s="269"/>
      <c r="R287" s="269"/>
      <c r="S287" s="269"/>
      <c r="T287" s="270"/>
      <c r="AT287" s="271" t="s">
        <v>178</v>
      </c>
      <c r="AU287" s="271" t="s">
        <v>80</v>
      </c>
      <c r="AV287" s="13" t="s">
        <v>80</v>
      </c>
      <c r="AW287" s="13" t="s">
        <v>35</v>
      </c>
      <c r="AX287" s="13" t="s">
        <v>71</v>
      </c>
      <c r="AY287" s="271" t="s">
        <v>158</v>
      </c>
    </row>
    <row r="288" spans="2:51" s="12" customFormat="1" ht="13.5">
      <c r="B288" s="251"/>
      <c r="C288" s="252"/>
      <c r="D288" s="248" t="s">
        <v>178</v>
      </c>
      <c r="E288" s="253" t="s">
        <v>21</v>
      </c>
      <c r="F288" s="254" t="s">
        <v>1236</v>
      </c>
      <c r="G288" s="252"/>
      <c r="H288" s="253" t="s">
        <v>21</v>
      </c>
      <c r="I288" s="255"/>
      <c r="J288" s="252"/>
      <c r="K288" s="252"/>
      <c r="L288" s="256"/>
      <c r="M288" s="257"/>
      <c r="N288" s="258"/>
      <c r="O288" s="258"/>
      <c r="P288" s="258"/>
      <c r="Q288" s="258"/>
      <c r="R288" s="258"/>
      <c r="S288" s="258"/>
      <c r="T288" s="259"/>
      <c r="AT288" s="260" t="s">
        <v>178</v>
      </c>
      <c r="AU288" s="260" t="s">
        <v>80</v>
      </c>
      <c r="AV288" s="12" t="s">
        <v>78</v>
      </c>
      <c r="AW288" s="12" t="s">
        <v>35</v>
      </c>
      <c r="AX288" s="12" t="s">
        <v>71</v>
      </c>
      <c r="AY288" s="260" t="s">
        <v>158</v>
      </c>
    </row>
    <row r="289" spans="2:51" s="13" customFormat="1" ht="13.5">
      <c r="B289" s="261"/>
      <c r="C289" s="262"/>
      <c r="D289" s="248" t="s">
        <v>178</v>
      </c>
      <c r="E289" s="263" t="s">
        <v>21</v>
      </c>
      <c r="F289" s="264" t="s">
        <v>1245</v>
      </c>
      <c r="G289" s="262"/>
      <c r="H289" s="265">
        <v>1.8</v>
      </c>
      <c r="I289" s="266"/>
      <c r="J289" s="262"/>
      <c r="K289" s="262"/>
      <c r="L289" s="267"/>
      <c r="M289" s="268"/>
      <c r="N289" s="269"/>
      <c r="O289" s="269"/>
      <c r="P289" s="269"/>
      <c r="Q289" s="269"/>
      <c r="R289" s="269"/>
      <c r="S289" s="269"/>
      <c r="T289" s="270"/>
      <c r="AT289" s="271" t="s">
        <v>178</v>
      </c>
      <c r="AU289" s="271" t="s">
        <v>80</v>
      </c>
      <c r="AV289" s="13" t="s">
        <v>80</v>
      </c>
      <c r="AW289" s="13" t="s">
        <v>35</v>
      </c>
      <c r="AX289" s="13" t="s">
        <v>71</v>
      </c>
      <c r="AY289" s="271" t="s">
        <v>158</v>
      </c>
    </row>
    <row r="290" spans="2:51" s="12" customFormat="1" ht="13.5">
      <c r="B290" s="251"/>
      <c r="C290" s="252"/>
      <c r="D290" s="248" t="s">
        <v>178</v>
      </c>
      <c r="E290" s="253" t="s">
        <v>21</v>
      </c>
      <c r="F290" s="254" t="s">
        <v>1246</v>
      </c>
      <c r="G290" s="252"/>
      <c r="H290" s="253" t="s">
        <v>21</v>
      </c>
      <c r="I290" s="255"/>
      <c r="J290" s="252"/>
      <c r="K290" s="252"/>
      <c r="L290" s="256"/>
      <c r="M290" s="257"/>
      <c r="N290" s="258"/>
      <c r="O290" s="258"/>
      <c r="P290" s="258"/>
      <c r="Q290" s="258"/>
      <c r="R290" s="258"/>
      <c r="S290" s="258"/>
      <c r="T290" s="259"/>
      <c r="AT290" s="260" t="s">
        <v>178</v>
      </c>
      <c r="AU290" s="260" t="s">
        <v>80</v>
      </c>
      <c r="AV290" s="12" t="s">
        <v>78</v>
      </c>
      <c r="AW290" s="12" t="s">
        <v>35</v>
      </c>
      <c r="AX290" s="12" t="s">
        <v>71</v>
      </c>
      <c r="AY290" s="260" t="s">
        <v>158</v>
      </c>
    </row>
    <row r="291" spans="2:51" s="13" customFormat="1" ht="13.5">
      <c r="B291" s="261"/>
      <c r="C291" s="262"/>
      <c r="D291" s="248" t="s">
        <v>178</v>
      </c>
      <c r="E291" s="263" t="s">
        <v>21</v>
      </c>
      <c r="F291" s="264" t="s">
        <v>1245</v>
      </c>
      <c r="G291" s="262"/>
      <c r="H291" s="265">
        <v>1.8</v>
      </c>
      <c r="I291" s="266"/>
      <c r="J291" s="262"/>
      <c r="K291" s="262"/>
      <c r="L291" s="267"/>
      <c r="M291" s="268"/>
      <c r="N291" s="269"/>
      <c r="O291" s="269"/>
      <c r="P291" s="269"/>
      <c r="Q291" s="269"/>
      <c r="R291" s="269"/>
      <c r="S291" s="269"/>
      <c r="T291" s="270"/>
      <c r="AT291" s="271" t="s">
        <v>178</v>
      </c>
      <c r="AU291" s="271" t="s">
        <v>80</v>
      </c>
      <c r="AV291" s="13" t="s">
        <v>80</v>
      </c>
      <c r="AW291" s="13" t="s">
        <v>35</v>
      </c>
      <c r="AX291" s="13" t="s">
        <v>71</v>
      </c>
      <c r="AY291" s="271" t="s">
        <v>158</v>
      </c>
    </row>
    <row r="292" spans="2:51" s="12" customFormat="1" ht="13.5">
      <c r="B292" s="251"/>
      <c r="C292" s="252"/>
      <c r="D292" s="248" t="s">
        <v>178</v>
      </c>
      <c r="E292" s="253" t="s">
        <v>21</v>
      </c>
      <c r="F292" s="254" t="s">
        <v>1247</v>
      </c>
      <c r="G292" s="252"/>
      <c r="H292" s="253" t="s">
        <v>21</v>
      </c>
      <c r="I292" s="255"/>
      <c r="J292" s="252"/>
      <c r="K292" s="252"/>
      <c r="L292" s="256"/>
      <c r="M292" s="257"/>
      <c r="N292" s="258"/>
      <c r="O292" s="258"/>
      <c r="P292" s="258"/>
      <c r="Q292" s="258"/>
      <c r="R292" s="258"/>
      <c r="S292" s="258"/>
      <c r="T292" s="259"/>
      <c r="AT292" s="260" t="s">
        <v>178</v>
      </c>
      <c r="AU292" s="260" t="s">
        <v>80</v>
      </c>
      <c r="AV292" s="12" t="s">
        <v>78</v>
      </c>
      <c r="AW292" s="12" t="s">
        <v>35</v>
      </c>
      <c r="AX292" s="12" t="s">
        <v>71</v>
      </c>
      <c r="AY292" s="260" t="s">
        <v>158</v>
      </c>
    </row>
    <row r="293" spans="2:51" s="13" customFormat="1" ht="13.5">
      <c r="B293" s="261"/>
      <c r="C293" s="262"/>
      <c r="D293" s="248" t="s">
        <v>178</v>
      </c>
      <c r="E293" s="263" t="s">
        <v>21</v>
      </c>
      <c r="F293" s="264" t="s">
        <v>1245</v>
      </c>
      <c r="G293" s="262"/>
      <c r="H293" s="265">
        <v>1.8</v>
      </c>
      <c r="I293" s="266"/>
      <c r="J293" s="262"/>
      <c r="K293" s="262"/>
      <c r="L293" s="267"/>
      <c r="M293" s="268"/>
      <c r="N293" s="269"/>
      <c r="O293" s="269"/>
      <c r="P293" s="269"/>
      <c r="Q293" s="269"/>
      <c r="R293" s="269"/>
      <c r="S293" s="269"/>
      <c r="T293" s="270"/>
      <c r="AT293" s="271" t="s">
        <v>178</v>
      </c>
      <c r="AU293" s="271" t="s">
        <v>80</v>
      </c>
      <c r="AV293" s="13" t="s">
        <v>80</v>
      </c>
      <c r="AW293" s="13" t="s">
        <v>35</v>
      </c>
      <c r="AX293" s="13" t="s">
        <v>71</v>
      </c>
      <c r="AY293" s="271" t="s">
        <v>158</v>
      </c>
    </row>
    <row r="294" spans="2:51" s="14" customFormat="1" ht="13.5">
      <c r="B294" s="272"/>
      <c r="C294" s="273"/>
      <c r="D294" s="248" t="s">
        <v>178</v>
      </c>
      <c r="E294" s="274" t="s">
        <v>21</v>
      </c>
      <c r="F294" s="275" t="s">
        <v>189</v>
      </c>
      <c r="G294" s="273"/>
      <c r="H294" s="276">
        <v>19.6</v>
      </c>
      <c r="I294" s="277"/>
      <c r="J294" s="273"/>
      <c r="K294" s="273"/>
      <c r="L294" s="278"/>
      <c r="M294" s="279"/>
      <c r="N294" s="280"/>
      <c r="O294" s="280"/>
      <c r="P294" s="280"/>
      <c r="Q294" s="280"/>
      <c r="R294" s="280"/>
      <c r="S294" s="280"/>
      <c r="T294" s="281"/>
      <c r="AT294" s="282" t="s">
        <v>178</v>
      </c>
      <c r="AU294" s="282" t="s">
        <v>80</v>
      </c>
      <c r="AV294" s="14" t="s">
        <v>166</v>
      </c>
      <c r="AW294" s="14" t="s">
        <v>35</v>
      </c>
      <c r="AX294" s="14" t="s">
        <v>78</v>
      </c>
      <c r="AY294" s="282" t="s">
        <v>158</v>
      </c>
    </row>
    <row r="295" spans="2:65" s="1" customFormat="1" ht="16.5" customHeight="1">
      <c r="B295" s="47"/>
      <c r="C295" s="236" t="s">
        <v>397</v>
      </c>
      <c r="D295" s="236" t="s">
        <v>161</v>
      </c>
      <c r="E295" s="237" t="s">
        <v>471</v>
      </c>
      <c r="F295" s="238" t="s">
        <v>472</v>
      </c>
      <c r="G295" s="239" t="s">
        <v>184</v>
      </c>
      <c r="H295" s="240">
        <v>18</v>
      </c>
      <c r="I295" s="241"/>
      <c r="J295" s="242">
        <f>ROUND(I295*H295,2)</f>
        <v>0</v>
      </c>
      <c r="K295" s="238" t="s">
        <v>21</v>
      </c>
      <c r="L295" s="73"/>
      <c r="M295" s="243" t="s">
        <v>21</v>
      </c>
      <c r="N295" s="244" t="s">
        <v>42</v>
      </c>
      <c r="O295" s="48"/>
      <c r="P295" s="245">
        <f>O295*H295</f>
        <v>0</v>
      </c>
      <c r="Q295" s="245">
        <v>0</v>
      </c>
      <c r="R295" s="245">
        <f>Q295*H295</f>
        <v>0</v>
      </c>
      <c r="S295" s="245">
        <v>0.09</v>
      </c>
      <c r="T295" s="246">
        <f>S295*H295</f>
        <v>1.6199999999999999</v>
      </c>
      <c r="AR295" s="25" t="s">
        <v>166</v>
      </c>
      <c r="AT295" s="25" t="s">
        <v>161</v>
      </c>
      <c r="AU295" s="25" t="s">
        <v>80</v>
      </c>
      <c r="AY295" s="25" t="s">
        <v>158</v>
      </c>
      <c r="BE295" s="247">
        <f>IF(N295="základní",J295,0)</f>
        <v>0</v>
      </c>
      <c r="BF295" s="247">
        <f>IF(N295="snížená",J295,0)</f>
        <v>0</v>
      </c>
      <c r="BG295" s="247">
        <f>IF(N295="zákl. přenesená",J295,0)</f>
        <v>0</v>
      </c>
      <c r="BH295" s="247">
        <f>IF(N295="sníž. přenesená",J295,0)</f>
        <v>0</v>
      </c>
      <c r="BI295" s="247">
        <f>IF(N295="nulová",J295,0)</f>
        <v>0</v>
      </c>
      <c r="BJ295" s="25" t="s">
        <v>78</v>
      </c>
      <c r="BK295" s="247">
        <f>ROUND(I295*H295,2)</f>
        <v>0</v>
      </c>
      <c r="BL295" s="25" t="s">
        <v>166</v>
      </c>
      <c r="BM295" s="25" t="s">
        <v>1317</v>
      </c>
    </row>
    <row r="296" spans="2:47" s="1" customFormat="1" ht="13.5">
      <c r="B296" s="47"/>
      <c r="C296" s="75"/>
      <c r="D296" s="248" t="s">
        <v>171</v>
      </c>
      <c r="E296" s="75"/>
      <c r="F296" s="249" t="s">
        <v>474</v>
      </c>
      <c r="G296" s="75"/>
      <c r="H296" s="75"/>
      <c r="I296" s="204"/>
      <c r="J296" s="75"/>
      <c r="K296" s="75"/>
      <c r="L296" s="73"/>
      <c r="M296" s="250"/>
      <c r="N296" s="48"/>
      <c r="O296" s="48"/>
      <c r="P296" s="48"/>
      <c r="Q296" s="48"/>
      <c r="R296" s="48"/>
      <c r="S296" s="48"/>
      <c r="T296" s="96"/>
      <c r="AT296" s="25" t="s">
        <v>171</v>
      </c>
      <c r="AU296" s="25" t="s">
        <v>80</v>
      </c>
    </row>
    <row r="297" spans="2:47" s="1" customFormat="1" ht="13.5">
      <c r="B297" s="47"/>
      <c r="C297" s="75"/>
      <c r="D297" s="248" t="s">
        <v>328</v>
      </c>
      <c r="E297" s="75"/>
      <c r="F297" s="249" t="s">
        <v>475</v>
      </c>
      <c r="G297" s="75"/>
      <c r="H297" s="75"/>
      <c r="I297" s="204"/>
      <c r="J297" s="75"/>
      <c r="K297" s="75"/>
      <c r="L297" s="73"/>
      <c r="M297" s="250"/>
      <c r="N297" s="48"/>
      <c r="O297" s="48"/>
      <c r="P297" s="48"/>
      <c r="Q297" s="48"/>
      <c r="R297" s="48"/>
      <c r="S297" s="48"/>
      <c r="T297" s="96"/>
      <c r="AT297" s="25" t="s">
        <v>328</v>
      </c>
      <c r="AU297" s="25" t="s">
        <v>80</v>
      </c>
    </row>
    <row r="298" spans="2:51" s="12" customFormat="1" ht="13.5">
      <c r="B298" s="251"/>
      <c r="C298" s="252"/>
      <c r="D298" s="248" t="s">
        <v>178</v>
      </c>
      <c r="E298" s="253" t="s">
        <v>21</v>
      </c>
      <c r="F298" s="254" t="s">
        <v>476</v>
      </c>
      <c r="G298" s="252"/>
      <c r="H298" s="253" t="s">
        <v>21</v>
      </c>
      <c r="I298" s="255"/>
      <c r="J298" s="252"/>
      <c r="K298" s="252"/>
      <c r="L298" s="256"/>
      <c r="M298" s="257"/>
      <c r="N298" s="258"/>
      <c r="O298" s="258"/>
      <c r="P298" s="258"/>
      <c r="Q298" s="258"/>
      <c r="R298" s="258"/>
      <c r="S298" s="258"/>
      <c r="T298" s="259"/>
      <c r="AT298" s="260" t="s">
        <v>178</v>
      </c>
      <c r="AU298" s="260" t="s">
        <v>80</v>
      </c>
      <c r="AV298" s="12" t="s">
        <v>78</v>
      </c>
      <c r="AW298" s="12" t="s">
        <v>35</v>
      </c>
      <c r="AX298" s="12" t="s">
        <v>71</v>
      </c>
      <c r="AY298" s="260" t="s">
        <v>158</v>
      </c>
    </row>
    <row r="299" spans="2:51" s="13" customFormat="1" ht="13.5">
      <c r="B299" s="261"/>
      <c r="C299" s="262"/>
      <c r="D299" s="248" t="s">
        <v>178</v>
      </c>
      <c r="E299" s="263" t="s">
        <v>21</v>
      </c>
      <c r="F299" s="264" t="s">
        <v>1318</v>
      </c>
      <c r="G299" s="262"/>
      <c r="H299" s="265">
        <v>9.009</v>
      </c>
      <c r="I299" s="266"/>
      <c r="J299" s="262"/>
      <c r="K299" s="262"/>
      <c r="L299" s="267"/>
      <c r="M299" s="268"/>
      <c r="N299" s="269"/>
      <c r="O299" s="269"/>
      <c r="P299" s="269"/>
      <c r="Q299" s="269"/>
      <c r="R299" s="269"/>
      <c r="S299" s="269"/>
      <c r="T299" s="270"/>
      <c r="AT299" s="271" t="s">
        <v>178</v>
      </c>
      <c r="AU299" s="271" t="s">
        <v>80</v>
      </c>
      <c r="AV299" s="13" t="s">
        <v>80</v>
      </c>
      <c r="AW299" s="13" t="s">
        <v>35</v>
      </c>
      <c r="AX299" s="13" t="s">
        <v>71</v>
      </c>
      <c r="AY299" s="271" t="s">
        <v>158</v>
      </c>
    </row>
    <row r="300" spans="2:51" s="13" customFormat="1" ht="13.5">
      <c r="B300" s="261"/>
      <c r="C300" s="262"/>
      <c r="D300" s="248" t="s">
        <v>178</v>
      </c>
      <c r="E300" s="263" t="s">
        <v>21</v>
      </c>
      <c r="F300" s="264" t="s">
        <v>1319</v>
      </c>
      <c r="G300" s="262"/>
      <c r="H300" s="265">
        <v>2.436</v>
      </c>
      <c r="I300" s="266"/>
      <c r="J300" s="262"/>
      <c r="K300" s="262"/>
      <c r="L300" s="267"/>
      <c r="M300" s="268"/>
      <c r="N300" s="269"/>
      <c r="O300" s="269"/>
      <c r="P300" s="269"/>
      <c r="Q300" s="269"/>
      <c r="R300" s="269"/>
      <c r="S300" s="269"/>
      <c r="T300" s="270"/>
      <c r="AT300" s="271" t="s">
        <v>178</v>
      </c>
      <c r="AU300" s="271" t="s">
        <v>80</v>
      </c>
      <c r="AV300" s="13" t="s">
        <v>80</v>
      </c>
      <c r="AW300" s="13" t="s">
        <v>35</v>
      </c>
      <c r="AX300" s="13" t="s">
        <v>71</v>
      </c>
      <c r="AY300" s="271" t="s">
        <v>158</v>
      </c>
    </row>
    <row r="301" spans="2:51" s="12" customFormat="1" ht="13.5">
      <c r="B301" s="251"/>
      <c r="C301" s="252"/>
      <c r="D301" s="248" t="s">
        <v>178</v>
      </c>
      <c r="E301" s="253" t="s">
        <v>21</v>
      </c>
      <c r="F301" s="254" t="s">
        <v>478</v>
      </c>
      <c r="G301" s="252"/>
      <c r="H301" s="253" t="s">
        <v>21</v>
      </c>
      <c r="I301" s="255"/>
      <c r="J301" s="252"/>
      <c r="K301" s="252"/>
      <c r="L301" s="256"/>
      <c r="M301" s="257"/>
      <c r="N301" s="258"/>
      <c r="O301" s="258"/>
      <c r="P301" s="258"/>
      <c r="Q301" s="258"/>
      <c r="R301" s="258"/>
      <c r="S301" s="258"/>
      <c r="T301" s="259"/>
      <c r="AT301" s="260" t="s">
        <v>178</v>
      </c>
      <c r="AU301" s="260" t="s">
        <v>80</v>
      </c>
      <c r="AV301" s="12" t="s">
        <v>78</v>
      </c>
      <c r="AW301" s="12" t="s">
        <v>35</v>
      </c>
      <c r="AX301" s="12" t="s">
        <v>71</v>
      </c>
      <c r="AY301" s="260" t="s">
        <v>158</v>
      </c>
    </row>
    <row r="302" spans="2:51" s="12" customFormat="1" ht="13.5">
      <c r="B302" s="251"/>
      <c r="C302" s="252"/>
      <c r="D302" s="248" t="s">
        <v>178</v>
      </c>
      <c r="E302" s="253" t="s">
        <v>21</v>
      </c>
      <c r="F302" s="254" t="s">
        <v>1236</v>
      </c>
      <c r="G302" s="252"/>
      <c r="H302" s="253" t="s">
        <v>21</v>
      </c>
      <c r="I302" s="255"/>
      <c r="J302" s="252"/>
      <c r="K302" s="252"/>
      <c r="L302" s="256"/>
      <c r="M302" s="257"/>
      <c r="N302" s="258"/>
      <c r="O302" s="258"/>
      <c r="P302" s="258"/>
      <c r="Q302" s="258"/>
      <c r="R302" s="258"/>
      <c r="S302" s="258"/>
      <c r="T302" s="259"/>
      <c r="AT302" s="260" t="s">
        <v>178</v>
      </c>
      <c r="AU302" s="260" t="s">
        <v>80</v>
      </c>
      <c r="AV302" s="12" t="s">
        <v>78</v>
      </c>
      <c r="AW302" s="12" t="s">
        <v>35</v>
      </c>
      <c r="AX302" s="12" t="s">
        <v>71</v>
      </c>
      <c r="AY302" s="260" t="s">
        <v>158</v>
      </c>
    </row>
    <row r="303" spans="2:51" s="13" customFormat="1" ht="13.5">
      <c r="B303" s="261"/>
      <c r="C303" s="262"/>
      <c r="D303" s="248" t="s">
        <v>178</v>
      </c>
      <c r="E303" s="263" t="s">
        <v>21</v>
      </c>
      <c r="F303" s="264" t="s">
        <v>1320</v>
      </c>
      <c r="G303" s="262"/>
      <c r="H303" s="265">
        <v>6.555</v>
      </c>
      <c r="I303" s="266"/>
      <c r="J303" s="262"/>
      <c r="K303" s="262"/>
      <c r="L303" s="267"/>
      <c r="M303" s="268"/>
      <c r="N303" s="269"/>
      <c r="O303" s="269"/>
      <c r="P303" s="269"/>
      <c r="Q303" s="269"/>
      <c r="R303" s="269"/>
      <c r="S303" s="269"/>
      <c r="T303" s="270"/>
      <c r="AT303" s="271" t="s">
        <v>178</v>
      </c>
      <c r="AU303" s="271" t="s">
        <v>80</v>
      </c>
      <c r="AV303" s="13" t="s">
        <v>80</v>
      </c>
      <c r="AW303" s="13" t="s">
        <v>35</v>
      </c>
      <c r="AX303" s="13" t="s">
        <v>71</v>
      </c>
      <c r="AY303" s="271" t="s">
        <v>158</v>
      </c>
    </row>
    <row r="304" spans="2:51" s="14" customFormat="1" ht="13.5">
      <c r="B304" s="272"/>
      <c r="C304" s="273"/>
      <c r="D304" s="248" t="s">
        <v>178</v>
      </c>
      <c r="E304" s="274" t="s">
        <v>21</v>
      </c>
      <c r="F304" s="275" t="s">
        <v>189</v>
      </c>
      <c r="G304" s="273"/>
      <c r="H304" s="276">
        <v>18</v>
      </c>
      <c r="I304" s="277"/>
      <c r="J304" s="273"/>
      <c r="K304" s="273"/>
      <c r="L304" s="278"/>
      <c r="M304" s="279"/>
      <c r="N304" s="280"/>
      <c r="O304" s="280"/>
      <c r="P304" s="280"/>
      <c r="Q304" s="280"/>
      <c r="R304" s="280"/>
      <c r="S304" s="280"/>
      <c r="T304" s="281"/>
      <c r="AT304" s="282" t="s">
        <v>178</v>
      </c>
      <c r="AU304" s="282" t="s">
        <v>80</v>
      </c>
      <c r="AV304" s="14" t="s">
        <v>166</v>
      </c>
      <c r="AW304" s="14" t="s">
        <v>35</v>
      </c>
      <c r="AX304" s="14" t="s">
        <v>78</v>
      </c>
      <c r="AY304" s="282" t="s">
        <v>158</v>
      </c>
    </row>
    <row r="305" spans="2:63" s="11" customFormat="1" ht="29.85" customHeight="1">
      <c r="B305" s="220"/>
      <c r="C305" s="221"/>
      <c r="D305" s="222" t="s">
        <v>70</v>
      </c>
      <c r="E305" s="234" t="s">
        <v>481</v>
      </c>
      <c r="F305" s="234" t="s">
        <v>482</v>
      </c>
      <c r="G305" s="221"/>
      <c r="H305" s="221"/>
      <c r="I305" s="224"/>
      <c r="J305" s="235">
        <f>BK305</f>
        <v>0</v>
      </c>
      <c r="K305" s="221"/>
      <c r="L305" s="226"/>
      <c r="M305" s="227"/>
      <c r="N305" s="228"/>
      <c r="O305" s="228"/>
      <c r="P305" s="229">
        <f>SUM(P306:P321)</f>
        <v>0</v>
      </c>
      <c r="Q305" s="228"/>
      <c r="R305" s="229">
        <f>SUM(R306:R321)</f>
        <v>0</v>
      </c>
      <c r="S305" s="228"/>
      <c r="T305" s="230">
        <f>SUM(T306:T321)</f>
        <v>0</v>
      </c>
      <c r="AR305" s="231" t="s">
        <v>78</v>
      </c>
      <c r="AT305" s="232" t="s">
        <v>70</v>
      </c>
      <c r="AU305" s="232" t="s">
        <v>78</v>
      </c>
      <c r="AY305" s="231" t="s">
        <v>158</v>
      </c>
      <c r="BK305" s="233">
        <f>SUM(BK306:BK321)</f>
        <v>0</v>
      </c>
    </row>
    <row r="306" spans="2:65" s="1" customFormat="1" ht="16.5" customHeight="1">
      <c r="B306" s="47"/>
      <c r="C306" s="236" t="s">
        <v>404</v>
      </c>
      <c r="D306" s="236" t="s">
        <v>161</v>
      </c>
      <c r="E306" s="237" t="s">
        <v>484</v>
      </c>
      <c r="F306" s="238" t="s">
        <v>485</v>
      </c>
      <c r="G306" s="239" t="s">
        <v>175</v>
      </c>
      <c r="H306" s="240">
        <v>25.919</v>
      </c>
      <c r="I306" s="241"/>
      <c r="J306" s="242">
        <f>ROUND(I306*H306,2)</f>
        <v>0</v>
      </c>
      <c r="K306" s="238" t="s">
        <v>165</v>
      </c>
      <c r="L306" s="73"/>
      <c r="M306" s="243" t="s">
        <v>21</v>
      </c>
      <c r="N306" s="244" t="s">
        <v>42</v>
      </c>
      <c r="O306" s="48"/>
      <c r="P306" s="245">
        <f>O306*H306</f>
        <v>0</v>
      </c>
      <c r="Q306" s="245">
        <v>0</v>
      </c>
      <c r="R306" s="245">
        <f>Q306*H306</f>
        <v>0</v>
      </c>
      <c r="S306" s="245">
        <v>0</v>
      </c>
      <c r="T306" s="246">
        <f>S306*H306</f>
        <v>0</v>
      </c>
      <c r="AR306" s="25" t="s">
        <v>166</v>
      </c>
      <c r="AT306" s="25" t="s">
        <v>161</v>
      </c>
      <c r="AU306" s="25" t="s">
        <v>80</v>
      </c>
      <c r="AY306" s="25" t="s">
        <v>158</v>
      </c>
      <c r="BE306" s="247">
        <f>IF(N306="základní",J306,0)</f>
        <v>0</v>
      </c>
      <c r="BF306" s="247">
        <f>IF(N306="snížená",J306,0)</f>
        <v>0</v>
      </c>
      <c r="BG306" s="247">
        <f>IF(N306="zákl. přenesená",J306,0)</f>
        <v>0</v>
      </c>
      <c r="BH306" s="247">
        <f>IF(N306="sníž. přenesená",J306,0)</f>
        <v>0</v>
      </c>
      <c r="BI306" s="247">
        <f>IF(N306="nulová",J306,0)</f>
        <v>0</v>
      </c>
      <c r="BJ306" s="25" t="s">
        <v>78</v>
      </c>
      <c r="BK306" s="247">
        <f>ROUND(I306*H306,2)</f>
        <v>0</v>
      </c>
      <c r="BL306" s="25" t="s">
        <v>166</v>
      </c>
      <c r="BM306" s="25" t="s">
        <v>1321</v>
      </c>
    </row>
    <row r="307" spans="2:47" s="1" customFormat="1" ht="13.5">
      <c r="B307" s="47"/>
      <c r="C307" s="75"/>
      <c r="D307" s="248" t="s">
        <v>171</v>
      </c>
      <c r="E307" s="75"/>
      <c r="F307" s="249" t="s">
        <v>487</v>
      </c>
      <c r="G307" s="75"/>
      <c r="H307" s="75"/>
      <c r="I307" s="204"/>
      <c r="J307" s="75"/>
      <c r="K307" s="75"/>
      <c r="L307" s="73"/>
      <c r="M307" s="250"/>
      <c r="N307" s="48"/>
      <c r="O307" s="48"/>
      <c r="P307" s="48"/>
      <c r="Q307" s="48"/>
      <c r="R307" s="48"/>
      <c r="S307" s="48"/>
      <c r="T307" s="96"/>
      <c r="AT307" s="25" t="s">
        <v>171</v>
      </c>
      <c r="AU307" s="25" t="s">
        <v>80</v>
      </c>
    </row>
    <row r="308" spans="2:65" s="1" customFormat="1" ht="25.5" customHeight="1">
      <c r="B308" s="47"/>
      <c r="C308" s="236" t="s">
        <v>415</v>
      </c>
      <c r="D308" s="236" t="s">
        <v>161</v>
      </c>
      <c r="E308" s="237" t="s">
        <v>489</v>
      </c>
      <c r="F308" s="238" t="s">
        <v>490</v>
      </c>
      <c r="G308" s="239" t="s">
        <v>175</v>
      </c>
      <c r="H308" s="240">
        <v>25.919</v>
      </c>
      <c r="I308" s="241"/>
      <c r="J308" s="242">
        <f>ROUND(I308*H308,2)</f>
        <v>0</v>
      </c>
      <c r="K308" s="238" t="s">
        <v>165</v>
      </c>
      <c r="L308" s="73"/>
      <c r="M308" s="243" t="s">
        <v>21</v>
      </c>
      <c r="N308" s="244" t="s">
        <v>42</v>
      </c>
      <c r="O308" s="48"/>
      <c r="P308" s="245">
        <f>O308*H308</f>
        <v>0</v>
      </c>
      <c r="Q308" s="245">
        <v>0</v>
      </c>
      <c r="R308" s="245">
        <f>Q308*H308</f>
        <v>0</v>
      </c>
      <c r="S308" s="245">
        <v>0</v>
      </c>
      <c r="T308" s="246">
        <f>S308*H308</f>
        <v>0</v>
      </c>
      <c r="AR308" s="25" t="s">
        <v>166</v>
      </c>
      <c r="AT308" s="25" t="s">
        <v>161</v>
      </c>
      <c r="AU308" s="25" t="s">
        <v>80</v>
      </c>
      <c r="AY308" s="25" t="s">
        <v>158</v>
      </c>
      <c r="BE308" s="247">
        <f>IF(N308="základní",J308,0)</f>
        <v>0</v>
      </c>
      <c r="BF308" s="247">
        <f>IF(N308="snížená",J308,0)</f>
        <v>0</v>
      </c>
      <c r="BG308" s="247">
        <f>IF(N308="zákl. přenesená",J308,0)</f>
        <v>0</v>
      </c>
      <c r="BH308" s="247">
        <f>IF(N308="sníž. přenesená",J308,0)</f>
        <v>0</v>
      </c>
      <c r="BI308" s="247">
        <f>IF(N308="nulová",J308,0)</f>
        <v>0</v>
      </c>
      <c r="BJ308" s="25" t="s">
        <v>78</v>
      </c>
      <c r="BK308" s="247">
        <f>ROUND(I308*H308,2)</f>
        <v>0</v>
      </c>
      <c r="BL308" s="25" t="s">
        <v>166</v>
      </c>
      <c r="BM308" s="25" t="s">
        <v>1322</v>
      </c>
    </row>
    <row r="309" spans="2:47" s="1" customFormat="1" ht="13.5">
      <c r="B309" s="47"/>
      <c r="C309" s="75"/>
      <c r="D309" s="248" t="s">
        <v>171</v>
      </c>
      <c r="E309" s="75"/>
      <c r="F309" s="249" t="s">
        <v>492</v>
      </c>
      <c r="G309" s="75"/>
      <c r="H309" s="75"/>
      <c r="I309" s="204"/>
      <c r="J309" s="75"/>
      <c r="K309" s="75"/>
      <c r="L309" s="73"/>
      <c r="M309" s="250"/>
      <c r="N309" s="48"/>
      <c r="O309" s="48"/>
      <c r="P309" s="48"/>
      <c r="Q309" s="48"/>
      <c r="R309" s="48"/>
      <c r="S309" s="48"/>
      <c r="T309" s="96"/>
      <c r="AT309" s="25" t="s">
        <v>171</v>
      </c>
      <c r="AU309" s="25" t="s">
        <v>80</v>
      </c>
    </row>
    <row r="310" spans="2:65" s="1" customFormat="1" ht="16.5" customHeight="1">
      <c r="B310" s="47"/>
      <c r="C310" s="236" t="s">
        <v>423</v>
      </c>
      <c r="D310" s="236" t="s">
        <v>161</v>
      </c>
      <c r="E310" s="237" t="s">
        <v>494</v>
      </c>
      <c r="F310" s="238" t="s">
        <v>495</v>
      </c>
      <c r="G310" s="239" t="s">
        <v>193</v>
      </c>
      <c r="H310" s="240">
        <v>20</v>
      </c>
      <c r="I310" s="241"/>
      <c r="J310" s="242">
        <f>ROUND(I310*H310,2)</f>
        <v>0</v>
      </c>
      <c r="K310" s="238" t="s">
        <v>165</v>
      </c>
      <c r="L310" s="73"/>
      <c r="M310" s="243" t="s">
        <v>21</v>
      </c>
      <c r="N310" s="244" t="s">
        <v>42</v>
      </c>
      <c r="O310" s="48"/>
      <c r="P310" s="245">
        <f>O310*H310</f>
        <v>0</v>
      </c>
      <c r="Q310" s="245">
        <v>0</v>
      </c>
      <c r="R310" s="245">
        <f>Q310*H310</f>
        <v>0</v>
      </c>
      <c r="S310" s="245">
        <v>0</v>
      </c>
      <c r="T310" s="246">
        <f>S310*H310</f>
        <v>0</v>
      </c>
      <c r="AR310" s="25" t="s">
        <v>166</v>
      </c>
      <c r="AT310" s="25" t="s">
        <v>161</v>
      </c>
      <c r="AU310" s="25" t="s">
        <v>80</v>
      </c>
      <c r="AY310" s="25" t="s">
        <v>158</v>
      </c>
      <c r="BE310" s="247">
        <f>IF(N310="základní",J310,0)</f>
        <v>0</v>
      </c>
      <c r="BF310" s="247">
        <f>IF(N310="snížená",J310,0)</f>
        <v>0</v>
      </c>
      <c r="BG310" s="247">
        <f>IF(N310="zákl. přenesená",J310,0)</f>
        <v>0</v>
      </c>
      <c r="BH310" s="247">
        <f>IF(N310="sníž. přenesená",J310,0)</f>
        <v>0</v>
      </c>
      <c r="BI310" s="247">
        <f>IF(N310="nulová",J310,0)</f>
        <v>0</v>
      </c>
      <c r="BJ310" s="25" t="s">
        <v>78</v>
      </c>
      <c r="BK310" s="247">
        <f>ROUND(I310*H310,2)</f>
        <v>0</v>
      </c>
      <c r="BL310" s="25" t="s">
        <v>166</v>
      </c>
      <c r="BM310" s="25" t="s">
        <v>1323</v>
      </c>
    </row>
    <row r="311" spans="2:47" s="1" customFormat="1" ht="13.5">
      <c r="B311" s="47"/>
      <c r="C311" s="75"/>
      <c r="D311" s="248" t="s">
        <v>171</v>
      </c>
      <c r="E311" s="75"/>
      <c r="F311" s="249" t="s">
        <v>497</v>
      </c>
      <c r="G311" s="75"/>
      <c r="H311" s="75"/>
      <c r="I311" s="204"/>
      <c r="J311" s="75"/>
      <c r="K311" s="75"/>
      <c r="L311" s="73"/>
      <c r="M311" s="250"/>
      <c r="N311" s="48"/>
      <c r="O311" s="48"/>
      <c r="P311" s="48"/>
      <c r="Q311" s="48"/>
      <c r="R311" s="48"/>
      <c r="S311" s="48"/>
      <c r="T311" s="96"/>
      <c r="AT311" s="25" t="s">
        <v>171</v>
      </c>
      <c r="AU311" s="25" t="s">
        <v>80</v>
      </c>
    </row>
    <row r="312" spans="2:65" s="1" customFormat="1" ht="16.5" customHeight="1">
      <c r="B312" s="47"/>
      <c r="C312" s="236" t="s">
        <v>427</v>
      </c>
      <c r="D312" s="236" t="s">
        <v>161</v>
      </c>
      <c r="E312" s="237" t="s">
        <v>499</v>
      </c>
      <c r="F312" s="238" t="s">
        <v>500</v>
      </c>
      <c r="G312" s="239" t="s">
        <v>193</v>
      </c>
      <c r="H312" s="240">
        <v>600</v>
      </c>
      <c r="I312" s="241"/>
      <c r="J312" s="242">
        <f>ROUND(I312*H312,2)</f>
        <v>0</v>
      </c>
      <c r="K312" s="238" t="s">
        <v>165</v>
      </c>
      <c r="L312" s="73"/>
      <c r="M312" s="243" t="s">
        <v>21</v>
      </c>
      <c r="N312" s="244" t="s">
        <v>42</v>
      </c>
      <c r="O312" s="48"/>
      <c r="P312" s="245">
        <f>O312*H312</f>
        <v>0</v>
      </c>
      <c r="Q312" s="245">
        <v>0</v>
      </c>
      <c r="R312" s="245">
        <f>Q312*H312</f>
        <v>0</v>
      </c>
      <c r="S312" s="245">
        <v>0</v>
      </c>
      <c r="T312" s="246">
        <f>S312*H312</f>
        <v>0</v>
      </c>
      <c r="AR312" s="25" t="s">
        <v>166</v>
      </c>
      <c r="AT312" s="25" t="s">
        <v>161</v>
      </c>
      <c r="AU312" s="25" t="s">
        <v>80</v>
      </c>
      <c r="AY312" s="25" t="s">
        <v>158</v>
      </c>
      <c r="BE312" s="247">
        <f>IF(N312="základní",J312,0)</f>
        <v>0</v>
      </c>
      <c r="BF312" s="247">
        <f>IF(N312="snížená",J312,0)</f>
        <v>0</v>
      </c>
      <c r="BG312" s="247">
        <f>IF(N312="zákl. přenesená",J312,0)</f>
        <v>0</v>
      </c>
      <c r="BH312" s="247">
        <f>IF(N312="sníž. přenesená",J312,0)</f>
        <v>0</v>
      </c>
      <c r="BI312" s="247">
        <f>IF(N312="nulová",J312,0)</f>
        <v>0</v>
      </c>
      <c r="BJ312" s="25" t="s">
        <v>78</v>
      </c>
      <c r="BK312" s="247">
        <f>ROUND(I312*H312,2)</f>
        <v>0</v>
      </c>
      <c r="BL312" s="25" t="s">
        <v>166</v>
      </c>
      <c r="BM312" s="25" t="s">
        <v>1324</v>
      </c>
    </row>
    <row r="313" spans="2:47" s="1" customFormat="1" ht="13.5">
      <c r="B313" s="47"/>
      <c r="C313" s="75"/>
      <c r="D313" s="248" t="s">
        <v>171</v>
      </c>
      <c r="E313" s="75"/>
      <c r="F313" s="249" t="s">
        <v>497</v>
      </c>
      <c r="G313" s="75"/>
      <c r="H313" s="75"/>
      <c r="I313" s="204"/>
      <c r="J313" s="75"/>
      <c r="K313" s="75"/>
      <c r="L313" s="73"/>
      <c r="M313" s="250"/>
      <c r="N313" s="48"/>
      <c r="O313" s="48"/>
      <c r="P313" s="48"/>
      <c r="Q313" s="48"/>
      <c r="R313" s="48"/>
      <c r="S313" s="48"/>
      <c r="T313" s="96"/>
      <c r="AT313" s="25" t="s">
        <v>171</v>
      </c>
      <c r="AU313" s="25" t="s">
        <v>80</v>
      </c>
    </row>
    <row r="314" spans="2:51" s="13" customFormat="1" ht="13.5">
      <c r="B314" s="261"/>
      <c r="C314" s="262"/>
      <c r="D314" s="248" t="s">
        <v>178</v>
      </c>
      <c r="E314" s="263" t="s">
        <v>21</v>
      </c>
      <c r="F314" s="264" t="s">
        <v>1325</v>
      </c>
      <c r="G314" s="262"/>
      <c r="H314" s="265">
        <v>600</v>
      </c>
      <c r="I314" s="266"/>
      <c r="J314" s="262"/>
      <c r="K314" s="262"/>
      <c r="L314" s="267"/>
      <c r="M314" s="268"/>
      <c r="N314" s="269"/>
      <c r="O314" s="269"/>
      <c r="P314" s="269"/>
      <c r="Q314" s="269"/>
      <c r="R314" s="269"/>
      <c r="S314" s="269"/>
      <c r="T314" s="270"/>
      <c r="AT314" s="271" t="s">
        <v>178</v>
      </c>
      <c r="AU314" s="271" t="s">
        <v>80</v>
      </c>
      <c r="AV314" s="13" t="s">
        <v>80</v>
      </c>
      <c r="AW314" s="13" t="s">
        <v>35</v>
      </c>
      <c r="AX314" s="13" t="s">
        <v>78</v>
      </c>
      <c r="AY314" s="271" t="s">
        <v>158</v>
      </c>
    </row>
    <row r="315" spans="2:65" s="1" customFormat="1" ht="25.5" customHeight="1">
      <c r="B315" s="47"/>
      <c r="C315" s="236" t="s">
        <v>442</v>
      </c>
      <c r="D315" s="236" t="s">
        <v>161</v>
      </c>
      <c r="E315" s="237" t="s">
        <v>504</v>
      </c>
      <c r="F315" s="238" t="s">
        <v>505</v>
      </c>
      <c r="G315" s="239" t="s">
        <v>175</v>
      </c>
      <c r="H315" s="240">
        <v>25.919</v>
      </c>
      <c r="I315" s="241"/>
      <c r="J315" s="242">
        <f>ROUND(I315*H315,2)</f>
        <v>0</v>
      </c>
      <c r="K315" s="238" t="s">
        <v>165</v>
      </c>
      <c r="L315" s="73"/>
      <c r="M315" s="243" t="s">
        <v>21</v>
      </c>
      <c r="N315" s="244" t="s">
        <v>42</v>
      </c>
      <c r="O315" s="48"/>
      <c r="P315" s="245">
        <f>O315*H315</f>
        <v>0</v>
      </c>
      <c r="Q315" s="245">
        <v>0</v>
      </c>
      <c r="R315" s="245">
        <f>Q315*H315</f>
        <v>0</v>
      </c>
      <c r="S315" s="245">
        <v>0</v>
      </c>
      <c r="T315" s="246">
        <f>S315*H315</f>
        <v>0</v>
      </c>
      <c r="AR315" s="25" t="s">
        <v>166</v>
      </c>
      <c r="AT315" s="25" t="s">
        <v>161</v>
      </c>
      <c r="AU315" s="25" t="s">
        <v>80</v>
      </c>
      <c r="AY315" s="25" t="s">
        <v>158</v>
      </c>
      <c r="BE315" s="247">
        <f>IF(N315="základní",J315,0)</f>
        <v>0</v>
      </c>
      <c r="BF315" s="247">
        <f>IF(N315="snížená",J315,0)</f>
        <v>0</v>
      </c>
      <c r="BG315" s="247">
        <f>IF(N315="zákl. přenesená",J315,0)</f>
        <v>0</v>
      </c>
      <c r="BH315" s="247">
        <f>IF(N315="sníž. přenesená",J315,0)</f>
        <v>0</v>
      </c>
      <c r="BI315" s="247">
        <f>IF(N315="nulová",J315,0)</f>
        <v>0</v>
      </c>
      <c r="BJ315" s="25" t="s">
        <v>78</v>
      </c>
      <c r="BK315" s="247">
        <f>ROUND(I315*H315,2)</f>
        <v>0</v>
      </c>
      <c r="BL315" s="25" t="s">
        <v>166</v>
      </c>
      <c r="BM315" s="25" t="s">
        <v>1326</v>
      </c>
    </row>
    <row r="316" spans="2:47" s="1" customFormat="1" ht="13.5">
      <c r="B316" s="47"/>
      <c r="C316" s="75"/>
      <c r="D316" s="248" t="s">
        <v>171</v>
      </c>
      <c r="E316" s="75"/>
      <c r="F316" s="249" t="s">
        <v>507</v>
      </c>
      <c r="G316" s="75"/>
      <c r="H316" s="75"/>
      <c r="I316" s="204"/>
      <c r="J316" s="75"/>
      <c r="K316" s="75"/>
      <c r="L316" s="73"/>
      <c r="M316" s="250"/>
      <c r="N316" s="48"/>
      <c r="O316" s="48"/>
      <c r="P316" s="48"/>
      <c r="Q316" s="48"/>
      <c r="R316" s="48"/>
      <c r="S316" s="48"/>
      <c r="T316" s="96"/>
      <c r="AT316" s="25" t="s">
        <v>171</v>
      </c>
      <c r="AU316" s="25" t="s">
        <v>80</v>
      </c>
    </row>
    <row r="317" spans="2:65" s="1" customFormat="1" ht="25.5" customHeight="1">
      <c r="B317" s="47"/>
      <c r="C317" s="236" t="s">
        <v>447</v>
      </c>
      <c r="D317" s="236" t="s">
        <v>161</v>
      </c>
      <c r="E317" s="237" t="s">
        <v>509</v>
      </c>
      <c r="F317" s="238" t="s">
        <v>510</v>
      </c>
      <c r="G317" s="239" t="s">
        <v>175</v>
      </c>
      <c r="H317" s="240">
        <v>362.866</v>
      </c>
      <c r="I317" s="241"/>
      <c r="J317" s="242">
        <f>ROUND(I317*H317,2)</f>
        <v>0</v>
      </c>
      <c r="K317" s="238" t="s">
        <v>165</v>
      </c>
      <c r="L317" s="73"/>
      <c r="M317" s="243" t="s">
        <v>21</v>
      </c>
      <c r="N317" s="244" t="s">
        <v>42</v>
      </c>
      <c r="O317" s="48"/>
      <c r="P317" s="245">
        <f>O317*H317</f>
        <v>0</v>
      </c>
      <c r="Q317" s="245">
        <v>0</v>
      </c>
      <c r="R317" s="245">
        <f>Q317*H317</f>
        <v>0</v>
      </c>
      <c r="S317" s="245">
        <v>0</v>
      </c>
      <c r="T317" s="246">
        <f>S317*H317</f>
        <v>0</v>
      </c>
      <c r="AR317" s="25" t="s">
        <v>166</v>
      </c>
      <c r="AT317" s="25" t="s">
        <v>161</v>
      </c>
      <c r="AU317" s="25" t="s">
        <v>80</v>
      </c>
      <c r="AY317" s="25" t="s">
        <v>158</v>
      </c>
      <c r="BE317" s="247">
        <f>IF(N317="základní",J317,0)</f>
        <v>0</v>
      </c>
      <c r="BF317" s="247">
        <f>IF(N317="snížená",J317,0)</f>
        <v>0</v>
      </c>
      <c r="BG317" s="247">
        <f>IF(N317="zákl. přenesená",J317,0)</f>
        <v>0</v>
      </c>
      <c r="BH317" s="247">
        <f>IF(N317="sníž. přenesená",J317,0)</f>
        <v>0</v>
      </c>
      <c r="BI317" s="247">
        <f>IF(N317="nulová",J317,0)</f>
        <v>0</v>
      </c>
      <c r="BJ317" s="25" t="s">
        <v>78</v>
      </c>
      <c r="BK317" s="247">
        <f>ROUND(I317*H317,2)</f>
        <v>0</v>
      </c>
      <c r="BL317" s="25" t="s">
        <v>166</v>
      </c>
      <c r="BM317" s="25" t="s">
        <v>1327</v>
      </c>
    </row>
    <row r="318" spans="2:47" s="1" customFormat="1" ht="13.5">
      <c r="B318" s="47"/>
      <c r="C318" s="75"/>
      <c r="D318" s="248" t="s">
        <v>171</v>
      </c>
      <c r="E318" s="75"/>
      <c r="F318" s="249" t="s">
        <v>507</v>
      </c>
      <c r="G318" s="75"/>
      <c r="H318" s="75"/>
      <c r="I318" s="204"/>
      <c r="J318" s="75"/>
      <c r="K318" s="75"/>
      <c r="L318" s="73"/>
      <c r="M318" s="250"/>
      <c r="N318" s="48"/>
      <c r="O318" s="48"/>
      <c r="P318" s="48"/>
      <c r="Q318" s="48"/>
      <c r="R318" s="48"/>
      <c r="S318" s="48"/>
      <c r="T318" s="96"/>
      <c r="AT318" s="25" t="s">
        <v>171</v>
      </c>
      <c r="AU318" s="25" t="s">
        <v>80</v>
      </c>
    </row>
    <row r="319" spans="2:51" s="13" customFormat="1" ht="13.5">
      <c r="B319" s="261"/>
      <c r="C319" s="262"/>
      <c r="D319" s="248" t="s">
        <v>178</v>
      </c>
      <c r="E319" s="262"/>
      <c r="F319" s="264" t="s">
        <v>1328</v>
      </c>
      <c r="G319" s="262"/>
      <c r="H319" s="265">
        <v>362.866</v>
      </c>
      <c r="I319" s="266"/>
      <c r="J319" s="262"/>
      <c r="K319" s="262"/>
      <c r="L319" s="267"/>
      <c r="M319" s="268"/>
      <c r="N319" s="269"/>
      <c r="O319" s="269"/>
      <c r="P319" s="269"/>
      <c r="Q319" s="269"/>
      <c r="R319" s="269"/>
      <c r="S319" s="269"/>
      <c r="T319" s="270"/>
      <c r="AT319" s="271" t="s">
        <v>178</v>
      </c>
      <c r="AU319" s="271" t="s">
        <v>80</v>
      </c>
      <c r="AV319" s="13" t="s">
        <v>80</v>
      </c>
      <c r="AW319" s="13" t="s">
        <v>6</v>
      </c>
      <c r="AX319" s="13" t="s">
        <v>78</v>
      </c>
      <c r="AY319" s="271" t="s">
        <v>158</v>
      </c>
    </row>
    <row r="320" spans="2:65" s="1" customFormat="1" ht="16.5" customHeight="1">
      <c r="B320" s="47"/>
      <c r="C320" s="236" t="s">
        <v>452</v>
      </c>
      <c r="D320" s="236" t="s">
        <v>161</v>
      </c>
      <c r="E320" s="237" t="s">
        <v>514</v>
      </c>
      <c r="F320" s="238" t="s">
        <v>515</v>
      </c>
      <c r="G320" s="239" t="s">
        <v>175</v>
      </c>
      <c r="H320" s="240">
        <v>25.919</v>
      </c>
      <c r="I320" s="241"/>
      <c r="J320" s="242">
        <f>ROUND(I320*H320,2)</f>
        <v>0</v>
      </c>
      <c r="K320" s="238" t="s">
        <v>165</v>
      </c>
      <c r="L320" s="73"/>
      <c r="M320" s="243" t="s">
        <v>21</v>
      </c>
      <c r="N320" s="244" t="s">
        <v>42</v>
      </c>
      <c r="O320" s="48"/>
      <c r="P320" s="245">
        <f>O320*H320</f>
        <v>0</v>
      </c>
      <c r="Q320" s="245">
        <v>0</v>
      </c>
      <c r="R320" s="245">
        <f>Q320*H320</f>
        <v>0</v>
      </c>
      <c r="S320" s="245">
        <v>0</v>
      </c>
      <c r="T320" s="246">
        <f>S320*H320</f>
        <v>0</v>
      </c>
      <c r="AR320" s="25" t="s">
        <v>166</v>
      </c>
      <c r="AT320" s="25" t="s">
        <v>161</v>
      </c>
      <c r="AU320" s="25" t="s">
        <v>80</v>
      </c>
      <c r="AY320" s="25" t="s">
        <v>158</v>
      </c>
      <c r="BE320" s="247">
        <f>IF(N320="základní",J320,0)</f>
        <v>0</v>
      </c>
      <c r="BF320" s="247">
        <f>IF(N320="snížená",J320,0)</f>
        <v>0</v>
      </c>
      <c r="BG320" s="247">
        <f>IF(N320="zákl. přenesená",J320,0)</f>
        <v>0</v>
      </c>
      <c r="BH320" s="247">
        <f>IF(N320="sníž. přenesená",J320,0)</f>
        <v>0</v>
      </c>
      <c r="BI320" s="247">
        <f>IF(N320="nulová",J320,0)</f>
        <v>0</v>
      </c>
      <c r="BJ320" s="25" t="s">
        <v>78</v>
      </c>
      <c r="BK320" s="247">
        <f>ROUND(I320*H320,2)</f>
        <v>0</v>
      </c>
      <c r="BL320" s="25" t="s">
        <v>166</v>
      </c>
      <c r="BM320" s="25" t="s">
        <v>1329</v>
      </c>
    </row>
    <row r="321" spans="2:47" s="1" customFormat="1" ht="13.5">
      <c r="B321" s="47"/>
      <c r="C321" s="75"/>
      <c r="D321" s="248" t="s">
        <v>171</v>
      </c>
      <c r="E321" s="75"/>
      <c r="F321" s="249" t="s">
        <v>517</v>
      </c>
      <c r="G321" s="75"/>
      <c r="H321" s="75"/>
      <c r="I321" s="204"/>
      <c r="J321" s="75"/>
      <c r="K321" s="75"/>
      <c r="L321" s="73"/>
      <c r="M321" s="250"/>
      <c r="N321" s="48"/>
      <c r="O321" s="48"/>
      <c r="P321" s="48"/>
      <c r="Q321" s="48"/>
      <c r="R321" s="48"/>
      <c r="S321" s="48"/>
      <c r="T321" s="96"/>
      <c r="AT321" s="25" t="s">
        <v>171</v>
      </c>
      <c r="AU321" s="25" t="s">
        <v>80</v>
      </c>
    </row>
    <row r="322" spans="2:63" s="11" customFormat="1" ht="29.85" customHeight="1">
      <c r="B322" s="220"/>
      <c r="C322" s="221"/>
      <c r="D322" s="222" t="s">
        <v>70</v>
      </c>
      <c r="E322" s="234" t="s">
        <v>518</v>
      </c>
      <c r="F322" s="234" t="s">
        <v>519</v>
      </c>
      <c r="G322" s="221"/>
      <c r="H322" s="221"/>
      <c r="I322" s="224"/>
      <c r="J322" s="235">
        <f>BK322</f>
        <v>0</v>
      </c>
      <c r="K322" s="221"/>
      <c r="L322" s="226"/>
      <c r="M322" s="227"/>
      <c r="N322" s="228"/>
      <c r="O322" s="228"/>
      <c r="P322" s="229">
        <f>SUM(P323:P324)</f>
        <v>0</v>
      </c>
      <c r="Q322" s="228"/>
      <c r="R322" s="229">
        <f>SUM(R323:R324)</f>
        <v>0</v>
      </c>
      <c r="S322" s="228"/>
      <c r="T322" s="230">
        <f>SUM(T323:T324)</f>
        <v>0</v>
      </c>
      <c r="AR322" s="231" t="s">
        <v>78</v>
      </c>
      <c r="AT322" s="232" t="s">
        <v>70</v>
      </c>
      <c r="AU322" s="232" t="s">
        <v>78</v>
      </c>
      <c r="AY322" s="231" t="s">
        <v>158</v>
      </c>
      <c r="BK322" s="233">
        <f>SUM(BK323:BK324)</f>
        <v>0</v>
      </c>
    </row>
    <row r="323" spans="2:65" s="1" customFormat="1" ht="16.5" customHeight="1">
      <c r="B323" s="47"/>
      <c r="C323" s="236" t="s">
        <v>456</v>
      </c>
      <c r="D323" s="236" t="s">
        <v>161</v>
      </c>
      <c r="E323" s="237" t="s">
        <v>521</v>
      </c>
      <c r="F323" s="238" t="s">
        <v>522</v>
      </c>
      <c r="G323" s="239" t="s">
        <v>175</v>
      </c>
      <c r="H323" s="240">
        <v>17.382</v>
      </c>
      <c r="I323" s="241"/>
      <c r="J323" s="242">
        <f>ROUND(I323*H323,2)</f>
        <v>0</v>
      </c>
      <c r="K323" s="238" t="s">
        <v>165</v>
      </c>
      <c r="L323" s="73"/>
      <c r="M323" s="243" t="s">
        <v>21</v>
      </c>
      <c r="N323" s="244" t="s">
        <v>42</v>
      </c>
      <c r="O323" s="48"/>
      <c r="P323" s="245">
        <f>O323*H323</f>
        <v>0</v>
      </c>
      <c r="Q323" s="245">
        <v>0</v>
      </c>
      <c r="R323" s="245">
        <f>Q323*H323</f>
        <v>0</v>
      </c>
      <c r="S323" s="245">
        <v>0</v>
      </c>
      <c r="T323" s="246">
        <f>S323*H323</f>
        <v>0</v>
      </c>
      <c r="AR323" s="25" t="s">
        <v>166</v>
      </c>
      <c r="AT323" s="25" t="s">
        <v>161</v>
      </c>
      <c r="AU323" s="25" t="s">
        <v>80</v>
      </c>
      <c r="AY323" s="25" t="s">
        <v>158</v>
      </c>
      <c r="BE323" s="247">
        <f>IF(N323="základní",J323,0)</f>
        <v>0</v>
      </c>
      <c r="BF323" s="247">
        <f>IF(N323="snížená",J323,0)</f>
        <v>0</v>
      </c>
      <c r="BG323" s="247">
        <f>IF(N323="zákl. přenesená",J323,0)</f>
        <v>0</v>
      </c>
      <c r="BH323" s="247">
        <f>IF(N323="sníž. přenesená",J323,0)</f>
        <v>0</v>
      </c>
      <c r="BI323" s="247">
        <f>IF(N323="nulová",J323,0)</f>
        <v>0</v>
      </c>
      <c r="BJ323" s="25" t="s">
        <v>78</v>
      </c>
      <c r="BK323" s="247">
        <f>ROUND(I323*H323,2)</f>
        <v>0</v>
      </c>
      <c r="BL323" s="25" t="s">
        <v>166</v>
      </c>
      <c r="BM323" s="25" t="s">
        <v>1330</v>
      </c>
    </row>
    <row r="324" spans="2:47" s="1" customFormat="1" ht="13.5">
      <c r="B324" s="47"/>
      <c r="C324" s="75"/>
      <c r="D324" s="248" t="s">
        <v>171</v>
      </c>
      <c r="E324" s="75"/>
      <c r="F324" s="249" t="s">
        <v>524</v>
      </c>
      <c r="G324" s="75"/>
      <c r="H324" s="75"/>
      <c r="I324" s="204"/>
      <c r="J324" s="75"/>
      <c r="K324" s="75"/>
      <c r="L324" s="73"/>
      <c r="M324" s="250"/>
      <c r="N324" s="48"/>
      <c r="O324" s="48"/>
      <c r="P324" s="48"/>
      <c r="Q324" s="48"/>
      <c r="R324" s="48"/>
      <c r="S324" s="48"/>
      <c r="T324" s="96"/>
      <c r="AT324" s="25" t="s">
        <v>171</v>
      </c>
      <c r="AU324" s="25" t="s">
        <v>80</v>
      </c>
    </row>
    <row r="325" spans="2:63" s="11" customFormat="1" ht="37.4" customHeight="1">
      <c r="B325" s="220"/>
      <c r="C325" s="221"/>
      <c r="D325" s="222" t="s">
        <v>70</v>
      </c>
      <c r="E325" s="223" t="s">
        <v>525</v>
      </c>
      <c r="F325" s="223" t="s">
        <v>526</v>
      </c>
      <c r="G325" s="221"/>
      <c r="H325" s="221"/>
      <c r="I325" s="224"/>
      <c r="J325" s="225">
        <f>BK325</f>
        <v>0</v>
      </c>
      <c r="K325" s="221"/>
      <c r="L325" s="226"/>
      <c r="M325" s="227"/>
      <c r="N325" s="228"/>
      <c r="O325" s="228"/>
      <c r="P325" s="229">
        <f>P326+P334+P387+P416+P421+P450+P469+P589+P615+P637+P778</f>
        <v>0</v>
      </c>
      <c r="Q325" s="228"/>
      <c r="R325" s="229">
        <f>R326+R334+R387+R416+R421+R450+R469+R589+R615+R637+R778</f>
        <v>9.33670913</v>
      </c>
      <c r="S325" s="228"/>
      <c r="T325" s="230">
        <f>T326+T334+T387+T416+T421+T450+T469+T589+T615+T637+T778</f>
        <v>1.7907934800000003</v>
      </c>
      <c r="AR325" s="231" t="s">
        <v>80</v>
      </c>
      <c r="AT325" s="232" t="s">
        <v>70</v>
      </c>
      <c r="AU325" s="232" t="s">
        <v>71</v>
      </c>
      <c r="AY325" s="231" t="s">
        <v>158</v>
      </c>
      <c r="BK325" s="233">
        <f>BK326+BK334+BK387+BK416+BK421+BK450+BK469+BK589+BK615+BK637+BK778</f>
        <v>0</v>
      </c>
    </row>
    <row r="326" spans="2:63" s="11" customFormat="1" ht="19.9" customHeight="1">
      <c r="B326" s="220"/>
      <c r="C326" s="221"/>
      <c r="D326" s="222" t="s">
        <v>70</v>
      </c>
      <c r="E326" s="234" t="s">
        <v>1331</v>
      </c>
      <c r="F326" s="234" t="s">
        <v>1332</v>
      </c>
      <c r="G326" s="221"/>
      <c r="H326" s="221"/>
      <c r="I326" s="224"/>
      <c r="J326" s="235">
        <f>BK326</f>
        <v>0</v>
      </c>
      <c r="K326" s="221"/>
      <c r="L326" s="226"/>
      <c r="M326" s="227"/>
      <c r="N326" s="228"/>
      <c r="O326" s="228"/>
      <c r="P326" s="229">
        <f>SUM(P327:P333)</f>
        <v>0</v>
      </c>
      <c r="Q326" s="228"/>
      <c r="R326" s="229">
        <f>SUM(R327:R333)</f>
        <v>0.126084</v>
      </c>
      <c r="S326" s="228"/>
      <c r="T326" s="230">
        <f>SUM(T327:T333)</f>
        <v>0</v>
      </c>
      <c r="AR326" s="231" t="s">
        <v>80</v>
      </c>
      <c r="AT326" s="232" t="s">
        <v>70</v>
      </c>
      <c r="AU326" s="232" t="s">
        <v>78</v>
      </c>
      <c r="AY326" s="231" t="s">
        <v>158</v>
      </c>
      <c r="BK326" s="233">
        <f>SUM(BK327:BK333)</f>
        <v>0</v>
      </c>
    </row>
    <row r="327" spans="2:65" s="1" customFormat="1" ht="25.5" customHeight="1">
      <c r="B327" s="47"/>
      <c r="C327" s="236" t="s">
        <v>463</v>
      </c>
      <c r="D327" s="236" t="s">
        <v>161</v>
      </c>
      <c r="E327" s="237" t="s">
        <v>1333</v>
      </c>
      <c r="F327" s="238" t="s">
        <v>1334</v>
      </c>
      <c r="G327" s="239" t="s">
        <v>184</v>
      </c>
      <c r="H327" s="240">
        <v>22.8</v>
      </c>
      <c r="I327" s="241"/>
      <c r="J327" s="242">
        <f>ROUND(I327*H327,2)</f>
        <v>0</v>
      </c>
      <c r="K327" s="238" t="s">
        <v>165</v>
      </c>
      <c r="L327" s="73"/>
      <c r="M327" s="243" t="s">
        <v>21</v>
      </c>
      <c r="N327" s="244" t="s">
        <v>42</v>
      </c>
      <c r="O327" s="48"/>
      <c r="P327" s="245">
        <f>O327*H327</f>
        <v>0</v>
      </c>
      <c r="Q327" s="245">
        <v>0.00091</v>
      </c>
      <c r="R327" s="245">
        <f>Q327*H327</f>
        <v>0.020748</v>
      </c>
      <c r="S327" s="245">
        <v>0</v>
      </c>
      <c r="T327" s="246">
        <f>S327*H327</f>
        <v>0</v>
      </c>
      <c r="AR327" s="25" t="s">
        <v>341</v>
      </c>
      <c r="AT327" s="25" t="s">
        <v>161</v>
      </c>
      <c r="AU327" s="25" t="s">
        <v>80</v>
      </c>
      <c r="AY327" s="25" t="s">
        <v>158</v>
      </c>
      <c r="BE327" s="247">
        <f>IF(N327="základní",J327,0)</f>
        <v>0</v>
      </c>
      <c r="BF327" s="247">
        <f>IF(N327="snížená",J327,0)</f>
        <v>0</v>
      </c>
      <c r="BG327" s="247">
        <f>IF(N327="zákl. přenesená",J327,0)</f>
        <v>0</v>
      </c>
      <c r="BH327" s="247">
        <f>IF(N327="sníž. přenesená",J327,0)</f>
        <v>0</v>
      </c>
      <c r="BI327" s="247">
        <f>IF(N327="nulová",J327,0)</f>
        <v>0</v>
      </c>
      <c r="BJ327" s="25" t="s">
        <v>78</v>
      </c>
      <c r="BK327" s="247">
        <f>ROUND(I327*H327,2)</f>
        <v>0</v>
      </c>
      <c r="BL327" s="25" t="s">
        <v>341</v>
      </c>
      <c r="BM327" s="25" t="s">
        <v>1335</v>
      </c>
    </row>
    <row r="328" spans="2:47" s="1" customFormat="1" ht="13.5">
      <c r="B328" s="47"/>
      <c r="C328" s="75"/>
      <c r="D328" s="248" t="s">
        <v>171</v>
      </c>
      <c r="E328" s="75"/>
      <c r="F328" s="249" t="s">
        <v>1336</v>
      </c>
      <c r="G328" s="75"/>
      <c r="H328" s="75"/>
      <c r="I328" s="204"/>
      <c r="J328" s="75"/>
      <c r="K328" s="75"/>
      <c r="L328" s="73"/>
      <c r="M328" s="250"/>
      <c r="N328" s="48"/>
      <c r="O328" s="48"/>
      <c r="P328" s="48"/>
      <c r="Q328" s="48"/>
      <c r="R328" s="48"/>
      <c r="S328" s="48"/>
      <c r="T328" s="96"/>
      <c r="AT328" s="25" t="s">
        <v>171</v>
      </c>
      <c r="AU328" s="25" t="s">
        <v>80</v>
      </c>
    </row>
    <row r="329" spans="2:51" s="13" customFormat="1" ht="13.5">
      <c r="B329" s="261"/>
      <c r="C329" s="262"/>
      <c r="D329" s="248" t="s">
        <v>178</v>
      </c>
      <c r="E329" s="263" t="s">
        <v>21</v>
      </c>
      <c r="F329" s="264" t="s">
        <v>1337</v>
      </c>
      <c r="G329" s="262"/>
      <c r="H329" s="265">
        <v>22.8</v>
      </c>
      <c r="I329" s="266"/>
      <c r="J329" s="262"/>
      <c r="K329" s="262"/>
      <c r="L329" s="267"/>
      <c r="M329" s="268"/>
      <c r="N329" s="269"/>
      <c r="O329" s="269"/>
      <c r="P329" s="269"/>
      <c r="Q329" s="269"/>
      <c r="R329" s="269"/>
      <c r="S329" s="269"/>
      <c r="T329" s="270"/>
      <c r="AT329" s="271" t="s">
        <v>178</v>
      </c>
      <c r="AU329" s="271" t="s">
        <v>80</v>
      </c>
      <c r="AV329" s="13" t="s">
        <v>80</v>
      </c>
      <c r="AW329" s="13" t="s">
        <v>35</v>
      </c>
      <c r="AX329" s="13" t="s">
        <v>78</v>
      </c>
      <c r="AY329" s="271" t="s">
        <v>158</v>
      </c>
    </row>
    <row r="330" spans="2:65" s="1" customFormat="1" ht="25.5" customHeight="1">
      <c r="B330" s="47"/>
      <c r="C330" s="294" t="s">
        <v>470</v>
      </c>
      <c r="D330" s="294" t="s">
        <v>362</v>
      </c>
      <c r="E330" s="295" t="s">
        <v>1338</v>
      </c>
      <c r="F330" s="296" t="s">
        <v>1339</v>
      </c>
      <c r="G330" s="297" t="s">
        <v>184</v>
      </c>
      <c r="H330" s="298">
        <v>23.94</v>
      </c>
      <c r="I330" s="299"/>
      <c r="J330" s="300">
        <f>ROUND(I330*H330,2)</f>
        <v>0</v>
      </c>
      <c r="K330" s="296" t="s">
        <v>21</v>
      </c>
      <c r="L330" s="301"/>
      <c r="M330" s="302" t="s">
        <v>21</v>
      </c>
      <c r="N330" s="303" t="s">
        <v>42</v>
      </c>
      <c r="O330" s="48"/>
      <c r="P330" s="245">
        <f>O330*H330</f>
        <v>0</v>
      </c>
      <c r="Q330" s="245">
        <v>0.0044</v>
      </c>
      <c r="R330" s="245">
        <f>Q330*H330</f>
        <v>0.10533600000000001</v>
      </c>
      <c r="S330" s="245">
        <v>0</v>
      </c>
      <c r="T330" s="246">
        <f>S330*H330</f>
        <v>0</v>
      </c>
      <c r="AR330" s="25" t="s">
        <v>452</v>
      </c>
      <c r="AT330" s="25" t="s">
        <v>362</v>
      </c>
      <c r="AU330" s="25" t="s">
        <v>80</v>
      </c>
      <c r="AY330" s="25" t="s">
        <v>158</v>
      </c>
      <c r="BE330" s="247">
        <f>IF(N330="základní",J330,0)</f>
        <v>0</v>
      </c>
      <c r="BF330" s="247">
        <f>IF(N330="snížená",J330,0)</f>
        <v>0</v>
      </c>
      <c r="BG330" s="247">
        <f>IF(N330="zákl. přenesená",J330,0)</f>
        <v>0</v>
      </c>
      <c r="BH330" s="247">
        <f>IF(N330="sníž. přenesená",J330,0)</f>
        <v>0</v>
      </c>
      <c r="BI330" s="247">
        <f>IF(N330="nulová",J330,0)</f>
        <v>0</v>
      </c>
      <c r="BJ330" s="25" t="s">
        <v>78</v>
      </c>
      <c r="BK330" s="247">
        <f>ROUND(I330*H330,2)</f>
        <v>0</v>
      </c>
      <c r="BL330" s="25" t="s">
        <v>341</v>
      </c>
      <c r="BM330" s="25" t="s">
        <v>1340</v>
      </c>
    </row>
    <row r="331" spans="2:51" s="13" customFormat="1" ht="13.5">
      <c r="B331" s="261"/>
      <c r="C331" s="262"/>
      <c r="D331" s="248" t="s">
        <v>178</v>
      </c>
      <c r="E331" s="262"/>
      <c r="F331" s="264" t="s">
        <v>1341</v>
      </c>
      <c r="G331" s="262"/>
      <c r="H331" s="265">
        <v>23.94</v>
      </c>
      <c r="I331" s="266"/>
      <c r="J331" s="262"/>
      <c r="K331" s="262"/>
      <c r="L331" s="267"/>
      <c r="M331" s="268"/>
      <c r="N331" s="269"/>
      <c r="O331" s="269"/>
      <c r="P331" s="269"/>
      <c r="Q331" s="269"/>
      <c r="R331" s="269"/>
      <c r="S331" s="269"/>
      <c r="T331" s="270"/>
      <c r="AT331" s="271" t="s">
        <v>178</v>
      </c>
      <c r="AU331" s="271" t="s">
        <v>80</v>
      </c>
      <c r="AV331" s="13" t="s">
        <v>80</v>
      </c>
      <c r="AW331" s="13" t="s">
        <v>6</v>
      </c>
      <c r="AX331" s="13" t="s">
        <v>78</v>
      </c>
      <c r="AY331" s="271" t="s">
        <v>158</v>
      </c>
    </row>
    <row r="332" spans="2:65" s="1" customFormat="1" ht="25.5" customHeight="1">
      <c r="B332" s="47"/>
      <c r="C332" s="236" t="s">
        <v>483</v>
      </c>
      <c r="D332" s="236" t="s">
        <v>161</v>
      </c>
      <c r="E332" s="237" t="s">
        <v>1342</v>
      </c>
      <c r="F332" s="238" t="s">
        <v>1343</v>
      </c>
      <c r="G332" s="239" t="s">
        <v>561</v>
      </c>
      <c r="H332" s="304"/>
      <c r="I332" s="241"/>
      <c r="J332" s="242">
        <f>ROUND(I332*H332,2)</f>
        <v>0</v>
      </c>
      <c r="K332" s="238" t="s">
        <v>165</v>
      </c>
      <c r="L332" s="73"/>
      <c r="M332" s="243" t="s">
        <v>21</v>
      </c>
      <c r="N332" s="244" t="s">
        <v>42</v>
      </c>
      <c r="O332" s="48"/>
      <c r="P332" s="245">
        <f>O332*H332</f>
        <v>0</v>
      </c>
      <c r="Q332" s="245">
        <v>0</v>
      </c>
      <c r="R332" s="245">
        <f>Q332*H332</f>
        <v>0</v>
      </c>
      <c r="S332" s="245">
        <v>0</v>
      </c>
      <c r="T332" s="246">
        <f>S332*H332</f>
        <v>0</v>
      </c>
      <c r="AR332" s="25" t="s">
        <v>341</v>
      </c>
      <c r="AT332" s="25" t="s">
        <v>161</v>
      </c>
      <c r="AU332" s="25" t="s">
        <v>80</v>
      </c>
      <c r="AY332" s="25" t="s">
        <v>158</v>
      </c>
      <c r="BE332" s="247">
        <f>IF(N332="základní",J332,0)</f>
        <v>0</v>
      </c>
      <c r="BF332" s="247">
        <f>IF(N332="snížená",J332,0)</f>
        <v>0</v>
      </c>
      <c r="BG332" s="247">
        <f>IF(N332="zákl. přenesená",J332,0)</f>
        <v>0</v>
      </c>
      <c r="BH332" s="247">
        <f>IF(N332="sníž. přenesená",J332,0)</f>
        <v>0</v>
      </c>
      <c r="BI332" s="247">
        <f>IF(N332="nulová",J332,0)</f>
        <v>0</v>
      </c>
      <c r="BJ332" s="25" t="s">
        <v>78</v>
      </c>
      <c r="BK332" s="247">
        <f>ROUND(I332*H332,2)</f>
        <v>0</v>
      </c>
      <c r="BL332" s="25" t="s">
        <v>341</v>
      </c>
      <c r="BM332" s="25" t="s">
        <v>1344</v>
      </c>
    </row>
    <row r="333" spans="2:47" s="1" customFormat="1" ht="13.5">
      <c r="B333" s="47"/>
      <c r="C333" s="75"/>
      <c r="D333" s="248" t="s">
        <v>171</v>
      </c>
      <c r="E333" s="75"/>
      <c r="F333" s="249" t="s">
        <v>1345</v>
      </c>
      <c r="G333" s="75"/>
      <c r="H333" s="75"/>
      <c r="I333" s="204"/>
      <c r="J333" s="75"/>
      <c r="K333" s="75"/>
      <c r="L333" s="73"/>
      <c r="M333" s="250"/>
      <c r="N333" s="48"/>
      <c r="O333" s="48"/>
      <c r="P333" s="48"/>
      <c r="Q333" s="48"/>
      <c r="R333" s="48"/>
      <c r="S333" s="48"/>
      <c r="T333" s="96"/>
      <c r="AT333" s="25" t="s">
        <v>171</v>
      </c>
      <c r="AU333" s="25" t="s">
        <v>80</v>
      </c>
    </row>
    <row r="334" spans="2:63" s="11" customFormat="1" ht="29.85" customHeight="1">
      <c r="B334" s="220"/>
      <c r="C334" s="221"/>
      <c r="D334" s="222" t="s">
        <v>70</v>
      </c>
      <c r="E334" s="234" t="s">
        <v>568</v>
      </c>
      <c r="F334" s="234" t="s">
        <v>569</v>
      </c>
      <c r="G334" s="221"/>
      <c r="H334" s="221"/>
      <c r="I334" s="224"/>
      <c r="J334" s="235">
        <f>BK334</f>
        <v>0</v>
      </c>
      <c r="K334" s="221"/>
      <c r="L334" s="226"/>
      <c r="M334" s="227"/>
      <c r="N334" s="228"/>
      <c r="O334" s="228"/>
      <c r="P334" s="229">
        <f>SUM(P335:P386)</f>
        <v>0</v>
      </c>
      <c r="Q334" s="228"/>
      <c r="R334" s="229">
        <f>SUM(R335:R386)</f>
        <v>2.23718481</v>
      </c>
      <c r="S334" s="228"/>
      <c r="T334" s="230">
        <f>SUM(T335:T386)</f>
        <v>0</v>
      </c>
      <c r="AR334" s="231" t="s">
        <v>80</v>
      </c>
      <c r="AT334" s="232" t="s">
        <v>70</v>
      </c>
      <c r="AU334" s="232" t="s">
        <v>78</v>
      </c>
      <c r="AY334" s="231" t="s">
        <v>158</v>
      </c>
      <c r="BK334" s="233">
        <f>SUM(BK335:BK386)</f>
        <v>0</v>
      </c>
    </row>
    <row r="335" spans="2:65" s="1" customFormat="1" ht="16.5" customHeight="1">
      <c r="B335" s="47"/>
      <c r="C335" s="236" t="s">
        <v>488</v>
      </c>
      <c r="D335" s="236" t="s">
        <v>161</v>
      </c>
      <c r="E335" s="237" t="s">
        <v>1346</v>
      </c>
      <c r="F335" s="238" t="s">
        <v>1347</v>
      </c>
      <c r="G335" s="239" t="s">
        <v>184</v>
      </c>
      <c r="H335" s="240">
        <v>12.353</v>
      </c>
      <c r="I335" s="241"/>
      <c r="J335" s="242">
        <f>ROUND(I335*H335,2)</f>
        <v>0</v>
      </c>
      <c r="K335" s="238" t="s">
        <v>165</v>
      </c>
      <c r="L335" s="73"/>
      <c r="M335" s="243" t="s">
        <v>21</v>
      </c>
      <c r="N335" s="244" t="s">
        <v>42</v>
      </c>
      <c r="O335" s="48"/>
      <c r="P335" s="245">
        <f>O335*H335</f>
        <v>0</v>
      </c>
      <c r="Q335" s="245">
        <v>0.02197</v>
      </c>
      <c r="R335" s="245">
        <f>Q335*H335</f>
        <v>0.27139541</v>
      </c>
      <c r="S335" s="245">
        <v>0</v>
      </c>
      <c r="T335" s="246">
        <f>S335*H335</f>
        <v>0</v>
      </c>
      <c r="AR335" s="25" t="s">
        <v>341</v>
      </c>
      <c r="AT335" s="25" t="s">
        <v>161</v>
      </c>
      <c r="AU335" s="25" t="s">
        <v>80</v>
      </c>
      <c r="AY335" s="25" t="s">
        <v>158</v>
      </c>
      <c r="BE335" s="247">
        <f>IF(N335="základní",J335,0)</f>
        <v>0</v>
      </c>
      <c r="BF335" s="247">
        <f>IF(N335="snížená",J335,0)</f>
        <v>0</v>
      </c>
      <c r="BG335" s="247">
        <f>IF(N335="zákl. přenesená",J335,0)</f>
        <v>0</v>
      </c>
      <c r="BH335" s="247">
        <f>IF(N335="sníž. přenesená",J335,0)</f>
        <v>0</v>
      </c>
      <c r="BI335" s="247">
        <f>IF(N335="nulová",J335,0)</f>
        <v>0</v>
      </c>
      <c r="BJ335" s="25" t="s">
        <v>78</v>
      </c>
      <c r="BK335" s="247">
        <f>ROUND(I335*H335,2)</f>
        <v>0</v>
      </c>
      <c r="BL335" s="25" t="s">
        <v>341</v>
      </c>
      <c r="BM335" s="25" t="s">
        <v>1348</v>
      </c>
    </row>
    <row r="336" spans="2:47" s="1" customFormat="1" ht="13.5">
      <c r="B336" s="47"/>
      <c r="C336" s="75"/>
      <c r="D336" s="248" t="s">
        <v>171</v>
      </c>
      <c r="E336" s="75"/>
      <c r="F336" s="249" t="s">
        <v>574</v>
      </c>
      <c r="G336" s="75"/>
      <c r="H336" s="75"/>
      <c r="I336" s="204"/>
      <c r="J336" s="75"/>
      <c r="K336" s="75"/>
      <c r="L336" s="73"/>
      <c r="M336" s="250"/>
      <c r="N336" s="48"/>
      <c r="O336" s="48"/>
      <c r="P336" s="48"/>
      <c r="Q336" s="48"/>
      <c r="R336" s="48"/>
      <c r="S336" s="48"/>
      <c r="T336" s="96"/>
      <c r="AT336" s="25" t="s">
        <v>171</v>
      </c>
      <c r="AU336" s="25" t="s">
        <v>80</v>
      </c>
    </row>
    <row r="337" spans="2:51" s="12" customFormat="1" ht="13.5">
      <c r="B337" s="251"/>
      <c r="C337" s="252"/>
      <c r="D337" s="248" t="s">
        <v>178</v>
      </c>
      <c r="E337" s="253" t="s">
        <v>21</v>
      </c>
      <c r="F337" s="254" t="s">
        <v>1349</v>
      </c>
      <c r="G337" s="252"/>
      <c r="H337" s="253" t="s">
        <v>21</v>
      </c>
      <c r="I337" s="255"/>
      <c r="J337" s="252"/>
      <c r="K337" s="252"/>
      <c r="L337" s="256"/>
      <c r="M337" s="257"/>
      <c r="N337" s="258"/>
      <c r="O337" s="258"/>
      <c r="P337" s="258"/>
      <c r="Q337" s="258"/>
      <c r="R337" s="258"/>
      <c r="S337" s="258"/>
      <c r="T337" s="259"/>
      <c r="AT337" s="260" t="s">
        <v>178</v>
      </c>
      <c r="AU337" s="260" t="s">
        <v>80</v>
      </c>
      <c r="AV337" s="12" t="s">
        <v>78</v>
      </c>
      <c r="AW337" s="12" t="s">
        <v>35</v>
      </c>
      <c r="AX337" s="12" t="s">
        <v>71</v>
      </c>
      <c r="AY337" s="260" t="s">
        <v>158</v>
      </c>
    </row>
    <row r="338" spans="2:51" s="13" customFormat="1" ht="13.5">
      <c r="B338" s="261"/>
      <c r="C338" s="262"/>
      <c r="D338" s="248" t="s">
        <v>178</v>
      </c>
      <c r="E338" s="263" t="s">
        <v>21</v>
      </c>
      <c r="F338" s="264" t="s">
        <v>1350</v>
      </c>
      <c r="G338" s="262"/>
      <c r="H338" s="265">
        <v>12.353</v>
      </c>
      <c r="I338" s="266"/>
      <c r="J338" s="262"/>
      <c r="K338" s="262"/>
      <c r="L338" s="267"/>
      <c r="M338" s="268"/>
      <c r="N338" s="269"/>
      <c r="O338" s="269"/>
      <c r="P338" s="269"/>
      <c r="Q338" s="269"/>
      <c r="R338" s="269"/>
      <c r="S338" s="269"/>
      <c r="T338" s="270"/>
      <c r="AT338" s="271" t="s">
        <v>178</v>
      </c>
      <c r="AU338" s="271" t="s">
        <v>80</v>
      </c>
      <c r="AV338" s="13" t="s">
        <v>80</v>
      </c>
      <c r="AW338" s="13" t="s">
        <v>35</v>
      </c>
      <c r="AX338" s="13" t="s">
        <v>78</v>
      </c>
      <c r="AY338" s="271" t="s">
        <v>158</v>
      </c>
    </row>
    <row r="339" spans="2:65" s="1" customFormat="1" ht="25.5" customHeight="1">
      <c r="B339" s="47"/>
      <c r="C339" s="236" t="s">
        <v>493</v>
      </c>
      <c r="D339" s="236" t="s">
        <v>161</v>
      </c>
      <c r="E339" s="237" t="s">
        <v>1351</v>
      </c>
      <c r="F339" s="238" t="s">
        <v>1352</v>
      </c>
      <c r="G339" s="239" t="s">
        <v>184</v>
      </c>
      <c r="H339" s="240">
        <v>16.789</v>
      </c>
      <c r="I339" s="241"/>
      <c r="J339" s="242">
        <f>ROUND(I339*H339,2)</f>
        <v>0</v>
      </c>
      <c r="K339" s="238" t="s">
        <v>165</v>
      </c>
      <c r="L339" s="73"/>
      <c r="M339" s="243" t="s">
        <v>21</v>
      </c>
      <c r="N339" s="244" t="s">
        <v>42</v>
      </c>
      <c r="O339" s="48"/>
      <c r="P339" s="245">
        <f>O339*H339</f>
        <v>0</v>
      </c>
      <c r="Q339" s="245">
        <v>0.0462</v>
      </c>
      <c r="R339" s="245">
        <f>Q339*H339</f>
        <v>0.7756518</v>
      </c>
      <c r="S339" s="245">
        <v>0</v>
      </c>
      <c r="T339" s="246">
        <f>S339*H339</f>
        <v>0</v>
      </c>
      <c r="AR339" s="25" t="s">
        <v>341</v>
      </c>
      <c r="AT339" s="25" t="s">
        <v>161</v>
      </c>
      <c r="AU339" s="25" t="s">
        <v>80</v>
      </c>
      <c r="AY339" s="25" t="s">
        <v>158</v>
      </c>
      <c r="BE339" s="247">
        <f>IF(N339="základní",J339,0)</f>
        <v>0</v>
      </c>
      <c r="BF339" s="247">
        <f>IF(N339="snížená",J339,0)</f>
        <v>0</v>
      </c>
      <c r="BG339" s="247">
        <f>IF(N339="zákl. přenesená",J339,0)</f>
        <v>0</v>
      </c>
      <c r="BH339" s="247">
        <f>IF(N339="sníž. přenesená",J339,0)</f>
        <v>0</v>
      </c>
      <c r="BI339" s="247">
        <f>IF(N339="nulová",J339,0)</f>
        <v>0</v>
      </c>
      <c r="BJ339" s="25" t="s">
        <v>78</v>
      </c>
      <c r="BK339" s="247">
        <f>ROUND(I339*H339,2)</f>
        <v>0</v>
      </c>
      <c r="BL339" s="25" t="s">
        <v>341</v>
      </c>
      <c r="BM339" s="25" t="s">
        <v>1353</v>
      </c>
    </row>
    <row r="340" spans="2:47" s="1" customFormat="1" ht="13.5">
      <c r="B340" s="47"/>
      <c r="C340" s="75"/>
      <c r="D340" s="248" t="s">
        <v>171</v>
      </c>
      <c r="E340" s="75"/>
      <c r="F340" s="249" t="s">
        <v>574</v>
      </c>
      <c r="G340" s="75"/>
      <c r="H340" s="75"/>
      <c r="I340" s="204"/>
      <c r="J340" s="75"/>
      <c r="K340" s="75"/>
      <c r="L340" s="73"/>
      <c r="M340" s="250"/>
      <c r="N340" s="48"/>
      <c r="O340" s="48"/>
      <c r="P340" s="48"/>
      <c r="Q340" s="48"/>
      <c r="R340" s="48"/>
      <c r="S340" s="48"/>
      <c r="T340" s="96"/>
      <c r="AT340" s="25" t="s">
        <v>171</v>
      </c>
      <c r="AU340" s="25" t="s">
        <v>80</v>
      </c>
    </row>
    <row r="341" spans="2:51" s="12" customFormat="1" ht="13.5">
      <c r="B341" s="251"/>
      <c r="C341" s="252"/>
      <c r="D341" s="248" t="s">
        <v>178</v>
      </c>
      <c r="E341" s="253" t="s">
        <v>21</v>
      </c>
      <c r="F341" s="254" t="s">
        <v>1235</v>
      </c>
      <c r="G341" s="252"/>
      <c r="H341" s="253" t="s">
        <v>21</v>
      </c>
      <c r="I341" s="255"/>
      <c r="J341" s="252"/>
      <c r="K341" s="252"/>
      <c r="L341" s="256"/>
      <c r="M341" s="257"/>
      <c r="N341" s="258"/>
      <c r="O341" s="258"/>
      <c r="P341" s="258"/>
      <c r="Q341" s="258"/>
      <c r="R341" s="258"/>
      <c r="S341" s="258"/>
      <c r="T341" s="259"/>
      <c r="AT341" s="260" t="s">
        <v>178</v>
      </c>
      <c r="AU341" s="260" t="s">
        <v>80</v>
      </c>
      <c r="AV341" s="12" t="s">
        <v>78</v>
      </c>
      <c r="AW341" s="12" t="s">
        <v>35</v>
      </c>
      <c r="AX341" s="12" t="s">
        <v>71</v>
      </c>
      <c r="AY341" s="260" t="s">
        <v>158</v>
      </c>
    </row>
    <row r="342" spans="2:51" s="13" customFormat="1" ht="13.5">
      <c r="B342" s="261"/>
      <c r="C342" s="262"/>
      <c r="D342" s="248" t="s">
        <v>178</v>
      </c>
      <c r="E342" s="263" t="s">
        <v>21</v>
      </c>
      <c r="F342" s="264" t="s">
        <v>1291</v>
      </c>
      <c r="G342" s="262"/>
      <c r="H342" s="265">
        <v>16.789</v>
      </c>
      <c r="I342" s="266"/>
      <c r="J342" s="262"/>
      <c r="K342" s="262"/>
      <c r="L342" s="267"/>
      <c r="M342" s="268"/>
      <c r="N342" s="269"/>
      <c r="O342" s="269"/>
      <c r="P342" s="269"/>
      <c r="Q342" s="269"/>
      <c r="R342" s="269"/>
      <c r="S342" s="269"/>
      <c r="T342" s="270"/>
      <c r="AT342" s="271" t="s">
        <v>178</v>
      </c>
      <c r="AU342" s="271" t="s">
        <v>80</v>
      </c>
      <c r="AV342" s="13" t="s">
        <v>80</v>
      </c>
      <c r="AW342" s="13" t="s">
        <v>35</v>
      </c>
      <c r="AX342" s="13" t="s">
        <v>78</v>
      </c>
      <c r="AY342" s="271" t="s">
        <v>158</v>
      </c>
    </row>
    <row r="343" spans="2:65" s="1" customFormat="1" ht="16.5" customHeight="1">
      <c r="B343" s="47"/>
      <c r="C343" s="236" t="s">
        <v>498</v>
      </c>
      <c r="D343" s="236" t="s">
        <v>161</v>
      </c>
      <c r="E343" s="237" t="s">
        <v>577</v>
      </c>
      <c r="F343" s="238" t="s">
        <v>578</v>
      </c>
      <c r="G343" s="239" t="s">
        <v>184</v>
      </c>
      <c r="H343" s="240">
        <v>16.789</v>
      </c>
      <c r="I343" s="241"/>
      <c r="J343" s="242">
        <f>ROUND(I343*H343,2)</f>
        <v>0</v>
      </c>
      <c r="K343" s="238" t="s">
        <v>165</v>
      </c>
      <c r="L343" s="73"/>
      <c r="M343" s="243" t="s">
        <v>21</v>
      </c>
      <c r="N343" s="244" t="s">
        <v>42</v>
      </c>
      <c r="O343" s="48"/>
      <c r="P343" s="245">
        <f>O343*H343</f>
        <v>0</v>
      </c>
      <c r="Q343" s="245">
        <v>0.0002</v>
      </c>
      <c r="R343" s="245">
        <f>Q343*H343</f>
        <v>0.0033578000000000006</v>
      </c>
      <c r="S343" s="245">
        <v>0</v>
      </c>
      <c r="T343" s="246">
        <f>S343*H343</f>
        <v>0</v>
      </c>
      <c r="AR343" s="25" t="s">
        <v>341</v>
      </c>
      <c r="AT343" s="25" t="s">
        <v>161</v>
      </c>
      <c r="AU343" s="25" t="s">
        <v>80</v>
      </c>
      <c r="AY343" s="25" t="s">
        <v>158</v>
      </c>
      <c r="BE343" s="247">
        <f>IF(N343="základní",J343,0)</f>
        <v>0</v>
      </c>
      <c r="BF343" s="247">
        <f>IF(N343="snížená",J343,0)</f>
        <v>0</v>
      </c>
      <c r="BG343" s="247">
        <f>IF(N343="zákl. přenesená",J343,0)</f>
        <v>0</v>
      </c>
      <c r="BH343" s="247">
        <f>IF(N343="sníž. přenesená",J343,0)</f>
        <v>0</v>
      </c>
      <c r="BI343" s="247">
        <f>IF(N343="nulová",J343,0)</f>
        <v>0</v>
      </c>
      <c r="BJ343" s="25" t="s">
        <v>78</v>
      </c>
      <c r="BK343" s="247">
        <f>ROUND(I343*H343,2)</f>
        <v>0</v>
      </c>
      <c r="BL343" s="25" t="s">
        <v>341</v>
      </c>
      <c r="BM343" s="25" t="s">
        <v>1354</v>
      </c>
    </row>
    <row r="344" spans="2:47" s="1" customFormat="1" ht="13.5">
      <c r="B344" s="47"/>
      <c r="C344" s="75"/>
      <c r="D344" s="248" t="s">
        <v>171</v>
      </c>
      <c r="E344" s="75"/>
      <c r="F344" s="249" t="s">
        <v>574</v>
      </c>
      <c r="G344" s="75"/>
      <c r="H344" s="75"/>
      <c r="I344" s="204"/>
      <c r="J344" s="75"/>
      <c r="K344" s="75"/>
      <c r="L344" s="73"/>
      <c r="M344" s="250"/>
      <c r="N344" s="48"/>
      <c r="O344" s="48"/>
      <c r="P344" s="48"/>
      <c r="Q344" s="48"/>
      <c r="R344" s="48"/>
      <c r="S344" s="48"/>
      <c r="T344" s="96"/>
      <c r="AT344" s="25" t="s">
        <v>171</v>
      </c>
      <c r="AU344" s="25" t="s">
        <v>80</v>
      </c>
    </row>
    <row r="345" spans="2:65" s="1" customFormat="1" ht="16.5" customHeight="1">
      <c r="B345" s="47"/>
      <c r="C345" s="236" t="s">
        <v>503</v>
      </c>
      <c r="D345" s="236" t="s">
        <v>161</v>
      </c>
      <c r="E345" s="237" t="s">
        <v>1355</v>
      </c>
      <c r="F345" s="238" t="s">
        <v>1356</v>
      </c>
      <c r="G345" s="239" t="s">
        <v>193</v>
      </c>
      <c r="H345" s="240">
        <v>82.03</v>
      </c>
      <c r="I345" s="241"/>
      <c r="J345" s="242">
        <f>ROUND(I345*H345,2)</f>
        <v>0</v>
      </c>
      <c r="K345" s="238" t="s">
        <v>165</v>
      </c>
      <c r="L345" s="73"/>
      <c r="M345" s="243" t="s">
        <v>21</v>
      </c>
      <c r="N345" s="244" t="s">
        <v>42</v>
      </c>
      <c r="O345" s="48"/>
      <c r="P345" s="245">
        <f>O345*H345</f>
        <v>0</v>
      </c>
      <c r="Q345" s="245">
        <v>0.00026</v>
      </c>
      <c r="R345" s="245">
        <f>Q345*H345</f>
        <v>0.021327799999999997</v>
      </c>
      <c r="S345" s="245">
        <v>0</v>
      </c>
      <c r="T345" s="246">
        <f>S345*H345</f>
        <v>0</v>
      </c>
      <c r="AR345" s="25" t="s">
        <v>341</v>
      </c>
      <c r="AT345" s="25" t="s">
        <v>161</v>
      </c>
      <c r="AU345" s="25" t="s">
        <v>80</v>
      </c>
      <c r="AY345" s="25" t="s">
        <v>158</v>
      </c>
      <c r="BE345" s="247">
        <f>IF(N345="základní",J345,0)</f>
        <v>0</v>
      </c>
      <c r="BF345" s="247">
        <f>IF(N345="snížená",J345,0)</f>
        <v>0</v>
      </c>
      <c r="BG345" s="247">
        <f>IF(N345="zákl. přenesená",J345,0)</f>
        <v>0</v>
      </c>
      <c r="BH345" s="247">
        <f>IF(N345="sníž. přenesená",J345,0)</f>
        <v>0</v>
      </c>
      <c r="BI345" s="247">
        <f>IF(N345="nulová",J345,0)</f>
        <v>0</v>
      </c>
      <c r="BJ345" s="25" t="s">
        <v>78</v>
      </c>
      <c r="BK345" s="247">
        <f>ROUND(I345*H345,2)</f>
        <v>0</v>
      </c>
      <c r="BL345" s="25" t="s">
        <v>341</v>
      </c>
      <c r="BM345" s="25" t="s">
        <v>1357</v>
      </c>
    </row>
    <row r="346" spans="2:47" s="1" customFormat="1" ht="13.5">
      <c r="B346" s="47"/>
      <c r="C346" s="75"/>
      <c r="D346" s="248" t="s">
        <v>171</v>
      </c>
      <c r="E346" s="75"/>
      <c r="F346" s="249" t="s">
        <v>1358</v>
      </c>
      <c r="G346" s="75"/>
      <c r="H346" s="75"/>
      <c r="I346" s="204"/>
      <c r="J346" s="75"/>
      <c r="K346" s="75"/>
      <c r="L346" s="73"/>
      <c r="M346" s="250"/>
      <c r="N346" s="48"/>
      <c r="O346" s="48"/>
      <c r="P346" s="48"/>
      <c r="Q346" s="48"/>
      <c r="R346" s="48"/>
      <c r="S346" s="48"/>
      <c r="T346" s="96"/>
      <c r="AT346" s="25" t="s">
        <v>171</v>
      </c>
      <c r="AU346" s="25" t="s">
        <v>80</v>
      </c>
    </row>
    <row r="347" spans="2:51" s="12" customFormat="1" ht="13.5">
      <c r="B347" s="251"/>
      <c r="C347" s="252"/>
      <c r="D347" s="248" t="s">
        <v>178</v>
      </c>
      <c r="E347" s="253" t="s">
        <v>21</v>
      </c>
      <c r="F347" s="254" t="s">
        <v>1235</v>
      </c>
      <c r="G347" s="252"/>
      <c r="H347" s="253" t="s">
        <v>21</v>
      </c>
      <c r="I347" s="255"/>
      <c r="J347" s="252"/>
      <c r="K347" s="252"/>
      <c r="L347" s="256"/>
      <c r="M347" s="257"/>
      <c r="N347" s="258"/>
      <c r="O347" s="258"/>
      <c r="P347" s="258"/>
      <c r="Q347" s="258"/>
      <c r="R347" s="258"/>
      <c r="S347" s="258"/>
      <c r="T347" s="259"/>
      <c r="AT347" s="260" t="s">
        <v>178</v>
      </c>
      <c r="AU347" s="260" t="s">
        <v>80</v>
      </c>
      <c r="AV347" s="12" t="s">
        <v>78</v>
      </c>
      <c r="AW347" s="12" t="s">
        <v>35</v>
      </c>
      <c r="AX347" s="12" t="s">
        <v>71</v>
      </c>
      <c r="AY347" s="260" t="s">
        <v>158</v>
      </c>
    </row>
    <row r="348" spans="2:51" s="13" customFormat="1" ht="13.5">
      <c r="B348" s="261"/>
      <c r="C348" s="262"/>
      <c r="D348" s="248" t="s">
        <v>178</v>
      </c>
      <c r="E348" s="263" t="s">
        <v>21</v>
      </c>
      <c r="F348" s="264" t="s">
        <v>1359</v>
      </c>
      <c r="G348" s="262"/>
      <c r="H348" s="265">
        <v>27.3</v>
      </c>
      <c r="I348" s="266"/>
      <c r="J348" s="262"/>
      <c r="K348" s="262"/>
      <c r="L348" s="267"/>
      <c r="M348" s="268"/>
      <c r="N348" s="269"/>
      <c r="O348" s="269"/>
      <c r="P348" s="269"/>
      <c r="Q348" s="269"/>
      <c r="R348" s="269"/>
      <c r="S348" s="269"/>
      <c r="T348" s="270"/>
      <c r="AT348" s="271" t="s">
        <v>178</v>
      </c>
      <c r="AU348" s="271" t="s">
        <v>80</v>
      </c>
      <c r="AV348" s="13" t="s">
        <v>80</v>
      </c>
      <c r="AW348" s="13" t="s">
        <v>35</v>
      </c>
      <c r="AX348" s="13" t="s">
        <v>71</v>
      </c>
      <c r="AY348" s="271" t="s">
        <v>158</v>
      </c>
    </row>
    <row r="349" spans="2:51" s="12" customFormat="1" ht="13.5">
      <c r="B349" s="251"/>
      <c r="C349" s="252"/>
      <c r="D349" s="248" t="s">
        <v>178</v>
      </c>
      <c r="E349" s="253" t="s">
        <v>21</v>
      </c>
      <c r="F349" s="254" t="s">
        <v>1236</v>
      </c>
      <c r="G349" s="252"/>
      <c r="H349" s="253" t="s">
        <v>21</v>
      </c>
      <c r="I349" s="255"/>
      <c r="J349" s="252"/>
      <c r="K349" s="252"/>
      <c r="L349" s="256"/>
      <c r="M349" s="257"/>
      <c r="N349" s="258"/>
      <c r="O349" s="258"/>
      <c r="P349" s="258"/>
      <c r="Q349" s="258"/>
      <c r="R349" s="258"/>
      <c r="S349" s="258"/>
      <c r="T349" s="259"/>
      <c r="AT349" s="260" t="s">
        <v>178</v>
      </c>
      <c r="AU349" s="260" t="s">
        <v>80</v>
      </c>
      <c r="AV349" s="12" t="s">
        <v>78</v>
      </c>
      <c r="AW349" s="12" t="s">
        <v>35</v>
      </c>
      <c r="AX349" s="12" t="s">
        <v>71</v>
      </c>
      <c r="AY349" s="260" t="s">
        <v>158</v>
      </c>
    </row>
    <row r="350" spans="2:51" s="13" customFormat="1" ht="13.5">
      <c r="B350" s="261"/>
      <c r="C350" s="262"/>
      <c r="D350" s="248" t="s">
        <v>178</v>
      </c>
      <c r="E350" s="263" t="s">
        <v>21</v>
      </c>
      <c r="F350" s="264" t="s">
        <v>1359</v>
      </c>
      <c r="G350" s="262"/>
      <c r="H350" s="265">
        <v>27.3</v>
      </c>
      <c r="I350" s="266"/>
      <c r="J350" s="262"/>
      <c r="K350" s="262"/>
      <c r="L350" s="267"/>
      <c r="M350" s="268"/>
      <c r="N350" s="269"/>
      <c r="O350" s="269"/>
      <c r="P350" s="269"/>
      <c r="Q350" s="269"/>
      <c r="R350" s="269"/>
      <c r="S350" s="269"/>
      <c r="T350" s="270"/>
      <c r="AT350" s="271" t="s">
        <v>178</v>
      </c>
      <c r="AU350" s="271" t="s">
        <v>80</v>
      </c>
      <c r="AV350" s="13" t="s">
        <v>80</v>
      </c>
      <c r="AW350" s="13" t="s">
        <v>35</v>
      </c>
      <c r="AX350" s="13" t="s">
        <v>71</v>
      </c>
      <c r="AY350" s="271" t="s">
        <v>158</v>
      </c>
    </row>
    <row r="351" spans="2:51" s="12" customFormat="1" ht="13.5">
      <c r="B351" s="251"/>
      <c r="C351" s="252"/>
      <c r="D351" s="248" t="s">
        <v>178</v>
      </c>
      <c r="E351" s="253" t="s">
        <v>21</v>
      </c>
      <c r="F351" s="254" t="s">
        <v>1269</v>
      </c>
      <c r="G351" s="252"/>
      <c r="H351" s="253" t="s">
        <v>21</v>
      </c>
      <c r="I351" s="255"/>
      <c r="J351" s="252"/>
      <c r="K351" s="252"/>
      <c r="L351" s="256"/>
      <c r="M351" s="257"/>
      <c r="N351" s="258"/>
      <c r="O351" s="258"/>
      <c r="P351" s="258"/>
      <c r="Q351" s="258"/>
      <c r="R351" s="258"/>
      <c r="S351" s="258"/>
      <c r="T351" s="259"/>
      <c r="AT351" s="260" t="s">
        <v>178</v>
      </c>
      <c r="AU351" s="260" t="s">
        <v>80</v>
      </c>
      <c r="AV351" s="12" t="s">
        <v>78</v>
      </c>
      <c r="AW351" s="12" t="s">
        <v>35</v>
      </c>
      <c r="AX351" s="12" t="s">
        <v>71</v>
      </c>
      <c r="AY351" s="260" t="s">
        <v>158</v>
      </c>
    </row>
    <row r="352" spans="2:51" s="13" customFormat="1" ht="13.5">
      <c r="B352" s="261"/>
      <c r="C352" s="262"/>
      <c r="D352" s="248" t="s">
        <v>178</v>
      </c>
      <c r="E352" s="263" t="s">
        <v>21</v>
      </c>
      <c r="F352" s="264" t="s">
        <v>1360</v>
      </c>
      <c r="G352" s="262"/>
      <c r="H352" s="265">
        <v>27.43</v>
      </c>
      <c r="I352" s="266"/>
      <c r="J352" s="262"/>
      <c r="K352" s="262"/>
      <c r="L352" s="267"/>
      <c r="M352" s="268"/>
      <c r="N352" s="269"/>
      <c r="O352" s="269"/>
      <c r="P352" s="269"/>
      <c r="Q352" s="269"/>
      <c r="R352" s="269"/>
      <c r="S352" s="269"/>
      <c r="T352" s="270"/>
      <c r="AT352" s="271" t="s">
        <v>178</v>
      </c>
      <c r="AU352" s="271" t="s">
        <v>80</v>
      </c>
      <c r="AV352" s="13" t="s">
        <v>80</v>
      </c>
      <c r="AW352" s="13" t="s">
        <v>35</v>
      </c>
      <c r="AX352" s="13" t="s">
        <v>71</v>
      </c>
      <c r="AY352" s="271" t="s">
        <v>158</v>
      </c>
    </row>
    <row r="353" spans="2:51" s="14" customFormat="1" ht="13.5">
      <c r="B353" s="272"/>
      <c r="C353" s="273"/>
      <c r="D353" s="248" t="s">
        <v>178</v>
      </c>
      <c r="E353" s="274" t="s">
        <v>21</v>
      </c>
      <c r="F353" s="275" t="s">
        <v>189</v>
      </c>
      <c r="G353" s="273"/>
      <c r="H353" s="276">
        <v>82.03</v>
      </c>
      <c r="I353" s="277"/>
      <c r="J353" s="273"/>
      <c r="K353" s="273"/>
      <c r="L353" s="278"/>
      <c r="M353" s="279"/>
      <c r="N353" s="280"/>
      <c r="O353" s="280"/>
      <c r="P353" s="280"/>
      <c r="Q353" s="280"/>
      <c r="R353" s="280"/>
      <c r="S353" s="280"/>
      <c r="T353" s="281"/>
      <c r="AT353" s="282" t="s">
        <v>178</v>
      </c>
      <c r="AU353" s="282" t="s">
        <v>80</v>
      </c>
      <c r="AV353" s="14" t="s">
        <v>166</v>
      </c>
      <c r="AW353" s="14" t="s">
        <v>35</v>
      </c>
      <c r="AX353" s="14" t="s">
        <v>78</v>
      </c>
      <c r="AY353" s="282" t="s">
        <v>158</v>
      </c>
    </row>
    <row r="354" spans="2:65" s="1" customFormat="1" ht="25.5" customHeight="1">
      <c r="B354" s="47"/>
      <c r="C354" s="236" t="s">
        <v>508</v>
      </c>
      <c r="D354" s="236" t="s">
        <v>161</v>
      </c>
      <c r="E354" s="237" t="s">
        <v>611</v>
      </c>
      <c r="F354" s="238" t="s">
        <v>612</v>
      </c>
      <c r="G354" s="239" t="s">
        <v>184</v>
      </c>
      <c r="H354" s="240">
        <v>2.8</v>
      </c>
      <c r="I354" s="241"/>
      <c r="J354" s="242">
        <f>ROUND(I354*H354,2)</f>
        <v>0</v>
      </c>
      <c r="K354" s="238" t="s">
        <v>165</v>
      </c>
      <c r="L354" s="73"/>
      <c r="M354" s="243" t="s">
        <v>21</v>
      </c>
      <c r="N354" s="244" t="s">
        <v>42</v>
      </c>
      <c r="O354" s="48"/>
      <c r="P354" s="245">
        <f>O354*H354</f>
        <v>0</v>
      </c>
      <c r="Q354" s="245">
        <v>0.00139</v>
      </c>
      <c r="R354" s="245">
        <f>Q354*H354</f>
        <v>0.0038919999999999996</v>
      </c>
      <c r="S354" s="245">
        <v>0</v>
      </c>
      <c r="T354" s="246">
        <f>S354*H354</f>
        <v>0</v>
      </c>
      <c r="AR354" s="25" t="s">
        <v>166</v>
      </c>
      <c r="AT354" s="25" t="s">
        <v>161</v>
      </c>
      <c r="AU354" s="25" t="s">
        <v>80</v>
      </c>
      <c r="AY354" s="25" t="s">
        <v>158</v>
      </c>
      <c r="BE354" s="247">
        <f>IF(N354="základní",J354,0)</f>
        <v>0</v>
      </c>
      <c r="BF354" s="247">
        <f>IF(N354="snížená",J354,0)</f>
        <v>0</v>
      </c>
      <c r="BG354" s="247">
        <f>IF(N354="zákl. přenesená",J354,0)</f>
        <v>0</v>
      </c>
      <c r="BH354" s="247">
        <f>IF(N354="sníž. přenesená",J354,0)</f>
        <v>0</v>
      </c>
      <c r="BI354" s="247">
        <f>IF(N354="nulová",J354,0)</f>
        <v>0</v>
      </c>
      <c r="BJ354" s="25" t="s">
        <v>78</v>
      </c>
      <c r="BK354" s="247">
        <f>ROUND(I354*H354,2)</f>
        <v>0</v>
      </c>
      <c r="BL354" s="25" t="s">
        <v>166</v>
      </c>
      <c r="BM354" s="25" t="s">
        <v>1361</v>
      </c>
    </row>
    <row r="355" spans="2:47" s="1" customFormat="1" ht="13.5">
      <c r="B355" s="47"/>
      <c r="C355" s="75"/>
      <c r="D355" s="248" t="s">
        <v>171</v>
      </c>
      <c r="E355" s="75"/>
      <c r="F355" s="249" t="s">
        <v>614</v>
      </c>
      <c r="G355" s="75"/>
      <c r="H355" s="75"/>
      <c r="I355" s="204"/>
      <c r="J355" s="75"/>
      <c r="K355" s="75"/>
      <c r="L355" s="73"/>
      <c r="M355" s="250"/>
      <c r="N355" s="48"/>
      <c r="O355" s="48"/>
      <c r="P355" s="48"/>
      <c r="Q355" s="48"/>
      <c r="R355" s="48"/>
      <c r="S355" s="48"/>
      <c r="T355" s="96"/>
      <c r="AT355" s="25" t="s">
        <v>171</v>
      </c>
      <c r="AU355" s="25" t="s">
        <v>80</v>
      </c>
    </row>
    <row r="356" spans="2:51" s="12" customFormat="1" ht="13.5">
      <c r="B356" s="251"/>
      <c r="C356" s="252"/>
      <c r="D356" s="248" t="s">
        <v>178</v>
      </c>
      <c r="E356" s="253" t="s">
        <v>21</v>
      </c>
      <c r="F356" s="254" t="s">
        <v>615</v>
      </c>
      <c r="G356" s="252"/>
      <c r="H356" s="253" t="s">
        <v>21</v>
      </c>
      <c r="I356" s="255"/>
      <c r="J356" s="252"/>
      <c r="K356" s="252"/>
      <c r="L356" s="256"/>
      <c r="M356" s="257"/>
      <c r="N356" s="258"/>
      <c r="O356" s="258"/>
      <c r="P356" s="258"/>
      <c r="Q356" s="258"/>
      <c r="R356" s="258"/>
      <c r="S356" s="258"/>
      <c r="T356" s="259"/>
      <c r="AT356" s="260" t="s">
        <v>178</v>
      </c>
      <c r="AU356" s="260" t="s">
        <v>80</v>
      </c>
      <c r="AV356" s="12" t="s">
        <v>78</v>
      </c>
      <c r="AW356" s="12" t="s">
        <v>35</v>
      </c>
      <c r="AX356" s="12" t="s">
        <v>71</v>
      </c>
      <c r="AY356" s="260" t="s">
        <v>158</v>
      </c>
    </row>
    <row r="357" spans="2:51" s="12" customFormat="1" ht="13.5">
      <c r="B357" s="251"/>
      <c r="C357" s="252"/>
      <c r="D357" s="248" t="s">
        <v>178</v>
      </c>
      <c r="E357" s="253" t="s">
        <v>21</v>
      </c>
      <c r="F357" s="254" t="s">
        <v>1243</v>
      </c>
      <c r="G357" s="252"/>
      <c r="H357" s="253" t="s">
        <v>21</v>
      </c>
      <c r="I357" s="255"/>
      <c r="J357" s="252"/>
      <c r="K357" s="252"/>
      <c r="L357" s="256"/>
      <c r="M357" s="257"/>
      <c r="N357" s="258"/>
      <c r="O357" s="258"/>
      <c r="P357" s="258"/>
      <c r="Q357" s="258"/>
      <c r="R357" s="258"/>
      <c r="S357" s="258"/>
      <c r="T357" s="259"/>
      <c r="AT357" s="260" t="s">
        <v>178</v>
      </c>
      <c r="AU357" s="260" t="s">
        <v>80</v>
      </c>
      <c r="AV357" s="12" t="s">
        <v>78</v>
      </c>
      <c r="AW357" s="12" t="s">
        <v>35</v>
      </c>
      <c r="AX357" s="12" t="s">
        <v>71</v>
      </c>
      <c r="AY357" s="260" t="s">
        <v>158</v>
      </c>
    </row>
    <row r="358" spans="2:51" s="13" customFormat="1" ht="13.5">
      <c r="B358" s="261"/>
      <c r="C358" s="262"/>
      <c r="D358" s="248" t="s">
        <v>178</v>
      </c>
      <c r="E358" s="263" t="s">
        <v>21</v>
      </c>
      <c r="F358" s="264" t="s">
        <v>1362</v>
      </c>
      <c r="G358" s="262"/>
      <c r="H358" s="265">
        <v>2.8</v>
      </c>
      <c r="I358" s="266"/>
      <c r="J358" s="262"/>
      <c r="K358" s="262"/>
      <c r="L358" s="267"/>
      <c r="M358" s="268"/>
      <c r="N358" s="269"/>
      <c r="O358" s="269"/>
      <c r="P358" s="269"/>
      <c r="Q358" s="269"/>
      <c r="R358" s="269"/>
      <c r="S358" s="269"/>
      <c r="T358" s="270"/>
      <c r="AT358" s="271" t="s">
        <v>178</v>
      </c>
      <c r="AU358" s="271" t="s">
        <v>80</v>
      </c>
      <c r="AV358" s="13" t="s">
        <v>80</v>
      </c>
      <c r="AW358" s="13" t="s">
        <v>35</v>
      </c>
      <c r="AX358" s="13" t="s">
        <v>78</v>
      </c>
      <c r="AY358" s="271" t="s">
        <v>158</v>
      </c>
    </row>
    <row r="359" spans="2:65" s="1" customFormat="1" ht="16.5" customHeight="1">
      <c r="B359" s="47"/>
      <c r="C359" s="294" t="s">
        <v>513</v>
      </c>
      <c r="D359" s="294" t="s">
        <v>362</v>
      </c>
      <c r="E359" s="295" t="s">
        <v>617</v>
      </c>
      <c r="F359" s="296" t="s">
        <v>618</v>
      </c>
      <c r="G359" s="297" t="s">
        <v>184</v>
      </c>
      <c r="H359" s="298">
        <v>3.08</v>
      </c>
      <c r="I359" s="299"/>
      <c r="J359" s="300">
        <f>ROUND(I359*H359,2)</f>
        <v>0</v>
      </c>
      <c r="K359" s="296" t="s">
        <v>21</v>
      </c>
      <c r="L359" s="301"/>
      <c r="M359" s="302" t="s">
        <v>21</v>
      </c>
      <c r="N359" s="303" t="s">
        <v>42</v>
      </c>
      <c r="O359" s="48"/>
      <c r="P359" s="245">
        <f>O359*H359</f>
        <v>0</v>
      </c>
      <c r="Q359" s="245">
        <v>0.007</v>
      </c>
      <c r="R359" s="245">
        <f>Q359*H359</f>
        <v>0.02156</v>
      </c>
      <c r="S359" s="245">
        <v>0</v>
      </c>
      <c r="T359" s="246">
        <f>S359*H359</f>
        <v>0</v>
      </c>
      <c r="AR359" s="25" t="s">
        <v>211</v>
      </c>
      <c r="AT359" s="25" t="s">
        <v>362</v>
      </c>
      <c r="AU359" s="25" t="s">
        <v>80</v>
      </c>
      <c r="AY359" s="25" t="s">
        <v>158</v>
      </c>
      <c r="BE359" s="247">
        <f>IF(N359="základní",J359,0)</f>
        <v>0</v>
      </c>
      <c r="BF359" s="247">
        <f>IF(N359="snížená",J359,0)</f>
        <v>0</v>
      </c>
      <c r="BG359" s="247">
        <f>IF(N359="zákl. přenesená",J359,0)</f>
        <v>0</v>
      </c>
      <c r="BH359" s="247">
        <f>IF(N359="sníž. přenesená",J359,0)</f>
        <v>0</v>
      </c>
      <c r="BI359" s="247">
        <f>IF(N359="nulová",J359,0)</f>
        <v>0</v>
      </c>
      <c r="BJ359" s="25" t="s">
        <v>78</v>
      </c>
      <c r="BK359" s="247">
        <f>ROUND(I359*H359,2)</f>
        <v>0</v>
      </c>
      <c r="BL359" s="25" t="s">
        <v>166</v>
      </c>
      <c r="BM359" s="25" t="s">
        <v>1363</v>
      </c>
    </row>
    <row r="360" spans="2:47" s="1" customFormat="1" ht="13.5">
      <c r="B360" s="47"/>
      <c r="C360" s="75"/>
      <c r="D360" s="248" t="s">
        <v>328</v>
      </c>
      <c r="E360" s="75"/>
      <c r="F360" s="249" t="s">
        <v>1364</v>
      </c>
      <c r="G360" s="75"/>
      <c r="H360" s="75"/>
      <c r="I360" s="204"/>
      <c r="J360" s="75"/>
      <c r="K360" s="75"/>
      <c r="L360" s="73"/>
      <c r="M360" s="250"/>
      <c r="N360" s="48"/>
      <c r="O360" s="48"/>
      <c r="P360" s="48"/>
      <c r="Q360" s="48"/>
      <c r="R360" s="48"/>
      <c r="S360" s="48"/>
      <c r="T360" s="96"/>
      <c r="AT360" s="25" t="s">
        <v>328</v>
      </c>
      <c r="AU360" s="25" t="s">
        <v>80</v>
      </c>
    </row>
    <row r="361" spans="2:51" s="13" customFormat="1" ht="13.5">
      <c r="B361" s="261"/>
      <c r="C361" s="262"/>
      <c r="D361" s="248" t="s">
        <v>178</v>
      </c>
      <c r="E361" s="262"/>
      <c r="F361" s="264" t="s">
        <v>1365</v>
      </c>
      <c r="G361" s="262"/>
      <c r="H361" s="265">
        <v>3.08</v>
      </c>
      <c r="I361" s="266"/>
      <c r="J361" s="262"/>
      <c r="K361" s="262"/>
      <c r="L361" s="267"/>
      <c r="M361" s="268"/>
      <c r="N361" s="269"/>
      <c r="O361" s="269"/>
      <c r="P361" s="269"/>
      <c r="Q361" s="269"/>
      <c r="R361" s="269"/>
      <c r="S361" s="269"/>
      <c r="T361" s="270"/>
      <c r="AT361" s="271" t="s">
        <v>178</v>
      </c>
      <c r="AU361" s="271" t="s">
        <v>80</v>
      </c>
      <c r="AV361" s="13" t="s">
        <v>80</v>
      </c>
      <c r="AW361" s="13" t="s">
        <v>6</v>
      </c>
      <c r="AX361" s="13" t="s">
        <v>78</v>
      </c>
      <c r="AY361" s="271" t="s">
        <v>158</v>
      </c>
    </row>
    <row r="362" spans="2:65" s="1" customFormat="1" ht="16.5" customHeight="1">
      <c r="B362" s="47"/>
      <c r="C362" s="236" t="s">
        <v>520</v>
      </c>
      <c r="D362" s="236" t="s">
        <v>161</v>
      </c>
      <c r="E362" s="237" t="s">
        <v>1366</v>
      </c>
      <c r="F362" s="238" t="s">
        <v>1367</v>
      </c>
      <c r="G362" s="239" t="s">
        <v>184</v>
      </c>
      <c r="H362" s="240">
        <v>100</v>
      </c>
      <c r="I362" s="241"/>
      <c r="J362" s="242">
        <f>ROUND(I362*H362,2)</f>
        <v>0</v>
      </c>
      <c r="K362" s="238" t="s">
        <v>21</v>
      </c>
      <c r="L362" s="73"/>
      <c r="M362" s="243" t="s">
        <v>21</v>
      </c>
      <c r="N362" s="244" t="s">
        <v>42</v>
      </c>
      <c r="O362" s="48"/>
      <c r="P362" s="245">
        <f>O362*H362</f>
        <v>0</v>
      </c>
      <c r="Q362" s="245">
        <v>0.00195</v>
      </c>
      <c r="R362" s="245">
        <f>Q362*H362</f>
        <v>0.19499999999999998</v>
      </c>
      <c r="S362" s="245">
        <v>0</v>
      </c>
      <c r="T362" s="246">
        <f>S362*H362</f>
        <v>0</v>
      </c>
      <c r="AR362" s="25" t="s">
        <v>341</v>
      </c>
      <c r="AT362" s="25" t="s">
        <v>161</v>
      </c>
      <c r="AU362" s="25" t="s">
        <v>80</v>
      </c>
      <c r="AY362" s="25" t="s">
        <v>158</v>
      </c>
      <c r="BE362" s="247">
        <f>IF(N362="základní",J362,0)</f>
        <v>0</v>
      </c>
      <c r="BF362" s="247">
        <f>IF(N362="snížená",J362,0)</f>
        <v>0</v>
      </c>
      <c r="BG362" s="247">
        <f>IF(N362="zákl. přenesená",J362,0)</f>
        <v>0</v>
      </c>
      <c r="BH362" s="247">
        <f>IF(N362="sníž. přenesená",J362,0)</f>
        <v>0</v>
      </c>
      <c r="BI362" s="247">
        <f>IF(N362="nulová",J362,0)</f>
        <v>0</v>
      </c>
      <c r="BJ362" s="25" t="s">
        <v>78</v>
      </c>
      <c r="BK362" s="247">
        <f>ROUND(I362*H362,2)</f>
        <v>0</v>
      </c>
      <c r="BL362" s="25" t="s">
        <v>341</v>
      </c>
      <c r="BM362" s="25" t="s">
        <v>1368</v>
      </c>
    </row>
    <row r="363" spans="2:47" s="1" customFormat="1" ht="13.5">
      <c r="B363" s="47"/>
      <c r="C363" s="75"/>
      <c r="D363" s="248" t="s">
        <v>171</v>
      </c>
      <c r="E363" s="75"/>
      <c r="F363" s="249" t="s">
        <v>1369</v>
      </c>
      <c r="G363" s="75"/>
      <c r="H363" s="75"/>
      <c r="I363" s="204"/>
      <c r="J363" s="75"/>
      <c r="K363" s="75"/>
      <c r="L363" s="73"/>
      <c r="M363" s="250"/>
      <c r="N363" s="48"/>
      <c r="O363" s="48"/>
      <c r="P363" s="48"/>
      <c r="Q363" s="48"/>
      <c r="R363" s="48"/>
      <c r="S363" s="48"/>
      <c r="T363" s="96"/>
      <c r="AT363" s="25" t="s">
        <v>171</v>
      </c>
      <c r="AU363" s="25" t="s">
        <v>80</v>
      </c>
    </row>
    <row r="364" spans="2:51" s="12" customFormat="1" ht="13.5">
      <c r="B364" s="251"/>
      <c r="C364" s="252"/>
      <c r="D364" s="248" t="s">
        <v>178</v>
      </c>
      <c r="E364" s="253" t="s">
        <v>21</v>
      </c>
      <c r="F364" s="254" t="s">
        <v>1370</v>
      </c>
      <c r="G364" s="252"/>
      <c r="H364" s="253" t="s">
        <v>21</v>
      </c>
      <c r="I364" s="255"/>
      <c r="J364" s="252"/>
      <c r="K364" s="252"/>
      <c r="L364" s="256"/>
      <c r="M364" s="257"/>
      <c r="N364" s="258"/>
      <c r="O364" s="258"/>
      <c r="P364" s="258"/>
      <c r="Q364" s="258"/>
      <c r="R364" s="258"/>
      <c r="S364" s="258"/>
      <c r="T364" s="259"/>
      <c r="AT364" s="260" t="s">
        <v>178</v>
      </c>
      <c r="AU364" s="260" t="s">
        <v>80</v>
      </c>
      <c r="AV364" s="12" t="s">
        <v>78</v>
      </c>
      <c r="AW364" s="12" t="s">
        <v>35</v>
      </c>
      <c r="AX364" s="12" t="s">
        <v>71</v>
      </c>
      <c r="AY364" s="260" t="s">
        <v>158</v>
      </c>
    </row>
    <row r="365" spans="2:51" s="13" customFormat="1" ht="13.5">
      <c r="B365" s="261"/>
      <c r="C365" s="262"/>
      <c r="D365" s="248" t="s">
        <v>178</v>
      </c>
      <c r="E365" s="263" t="s">
        <v>21</v>
      </c>
      <c r="F365" s="264" t="s">
        <v>1371</v>
      </c>
      <c r="G365" s="262"/>
      <c r="H365" s="265">
        <v>39.83</v>
      </c>
      <c r="I365" s="266"/>
      <c r="J365" s="262"/>
      <c r="K365" s="262"/>
      <c r="L365" s="267"/>
      <c r="M365" s="268"/>
      <c r="N365" s="269"/>
      <c r="O365" s="269"/>
      <c r="P365" s="269"/>
      <c r="Q365" s="269"/>
      <c r="R365" s="269"/>
      <c r="S365" s="269"/>
      <c r="T365" s="270"/>
      <c r="AT365" s="271" t="s">
        <v>178</v>
      </c>
      <c r="AU365" s="271" t="s">
        <v>80</v>
      </c>
      <c r="AV365" s="13" t="s">
        <v>80</v>
      </c>
      <c r="AW365" s="13" t="s">
        <v>35</v>
      </c>
      <c r="AX365" s="13" t="s">
        <v>71</v>
      </c>
      <c r="AY365" s="271" t="s">
        <v>158</v>
      </c>
    </row>
    <row r="366" spans="2:51" s="12" customFormat="1" ht="13.5">
      <c r="B366" s="251"/>
      <c r="C366" s="252"/>
      <c r="D366" s="248" t="s">
        <v>178</v>
      </c>
      <c r="E366" s="253" t="s">
        <v>21</v>
      </c>
      <c r="F366" s="254" t="s">
        <v>1372</v>
      </c>
      <c r="G366" s="252"/>
      <c r="H366" s="253" t="s">
        <v>21</v>
      </c>
      <c r="I366" s="255"/>
      <c r="J366" s="252"/>
      <c r="K366" s="252"/>
      <c r="L366" s="256"/>
      <c r="M366" s="257"/>
      <c r="N366" s="258"/>
      <c r="O366" s="258"/>
      <c r="P366" s="258"/>
      <c r="Q366" s="258"/>
      <c r="R366" s="258"/>
      <c r="S366" s="258"/>
      <c r="T366" s="259"/>
      <c r="AT366" s="260" t="s">
        <v>178</v>
      </c>
      <c r="AU366" s="260" t="s">
        <v>80</v>
      </c>
      <c r="AV366" s="12" t="s">
        <v>78</v>
      </c>
      <c r="AW366" s="12" t="s">
        <v>35</v>
      </c>
      <c r="AX366" s="12" t="s">
        <v>71</v>
      </c>
      <c r="AY366" s="260" t="s">
        <v>158</v>
      </c>
    </row>
    <row r="367" spans="2:51" s="13" customFormat="1" ht="13.5">
      <c r="B367" s="261"/>
      <c r="C367" s="262"/>
      <c r="D367" s="248" t="s">
        <v>178</v>
      </c>
      <c r="E367" s="263" t="s">
        <v>21</v>
      </c>
      <c r="F367" s="264" t="s">
        <v>1373</v>
      </c>
      <c r="G367" s="262"/>
      <c r="H367" s="265">
        <v>40.36</v>
      </c>
      <c r="I367" s="266"/>
      <c r="J367" s="262"/>
      <c r="K367" s="262"/>
      <c r="L367" s="267"/>
      <c r="M367" s="268"/>
      <c r="N367" s="269"/>
      <c r="O367" s="269"/>
      <c r="P367" s="269"/>
      <c r="Q367" s="269"/>
      <c r="R367" s="269"/>
      <c r="S367" s="269"/>
      <c r="T367" s="270"/>
      <c r="AT367" s="271" t="s">
        <v>178</v>
      </c>
      <c r="AU367" s="271" t="s">
        <v>80</v>
      </c>
      <c r="AV367" s="13" t="s">
        <v>80</v>
      </c>
      <c r="AW367" s="13" t="s">
        <v>35</v>
      </c>
      <c r="AX367" s="13" t="s">
        <v>71</v>
      </c>
      <c r="AY367" s="271" t="s">
        <v>158</v>
      </c>
    </row>
    <row r="368" spans="2:51" s="12" customFormat="1" ht="13.5">
      <c r="B368" s="251"/>
      <c r="C368" s="252"/>
      <c r="D368" s="248" t="s">
        <v>178</v>
      </c>
      <c r="E368" s="253" t="s">
        <v>21</v>
      </c>
      <c r="F368" s="254" t="s">
        <v>1374</v>
      </c>
      <c r="G368" s="252"/>
      <c r="H368" s="253" t="s">
        <v>21</v>
      </c>
      <c r="I368" s="255"/>
      <c r="J368" s="252"/>
      <c r="K368" s="252"/>
      <c r="L368" s="256"/>
      <c r="M368" s="257"/>
      <c r="N368" s="258"/>
      <c r="O368" s="258"/>
      <c r="P368" s="258"/>
      <c r="Q368" s="258"/>
      <c r="R368" s="258"/>
      <c r="S368" s="258"/>
      <c r="T368" s="259"/>
      <c r="AT368" s="260" t="s">
        <v>178</v>
      </c>
      <c r="AU368" s="260" t="s">
        <v>80</v>
      </c>
      <c r="AV368" s="12" t="s">
        <v>78</v>
      </c>
      <c r="AW368" s="12" t="s">
        <v>35</v>
      </c>
      <c r="AX368" s="12" t="s">
        <v>71</v>
      </c>
      <c r="AY368" s="260" t="s">
        <v>158</v>
      </c>
    </row>
    <row r="369" spans="2:51" s="13" customFormat="1" ht="13.5">
      <c r="B369" s="261"/>
      <c r="C369" s="262"/>
      <c r="D369" s="248" t="s">
        <v>178</v>
      </c>
      <c r="E369" s="263" t="s">
        <v>21</v>
      </c>
      <c r="F369" s="264" t="s">
        <v>1375</v>
      </c>
      <c r="G369" s="262"/>
      <c r="H369" s="265">
        <v>19.81</v>
      </c>
      <c r="I369" s="266"/>
      <c r="J369" s="262"/>
      <c r="K369" s="262"/>
      <c r="L369" s="267"/>
      <c r="M369" s="268"/>
      <c r="N369" s="269"/>
      <c r="O369" s="269"/>
      <c r="P369" s="269"/>
      <c r="Q369" s="269"/>
      <c r="R369" s="269"/>
      <c r="S369" s="269"/>
      <c r="T369" s="270"/>
      <c r="AT369" s="271" t="s">
        <v>178</v>
      </c>
      <c r="AU369" s="271" t="s">
        <v>80</v>
      </c>
      <c r="AV369" s="13" t="s">
        <v>80</v>
      </c>
      <c r="AW369" s="13" t="s">
        <v>35</v>
      </c>
      <c r="AX369" s="13" t="s">
        <v>71</v>
      </c>
      <c r="AY369" s="271" t="s">
        <v>158</v>
      </c>
    </row>
    <row r="370" spans="2:51" s="14" customFormat="1" ht="13.5">
      <c r="B370" s="272"/>
      <c r="C370" s="273"/>
      <c r="D370" s="248" t="s">
        <v>178</v>
      </c>
      <c r="E370" s="274" t="s">
        <v>21</v>
      </c>
      <c r="F370" s="275" t="s">
        <v>189</v>
      </c>
      <c r="G370" s="273"/>
      <c r="H370" s="276">
        <v>100</v>
      </c>
      <c r="I370" s="277"/>
      <c r="J370" s="273"/>
      <c r="K370" s="273"/>
      <c r="L370" s="278"/>
      <c r="M370" s="279"/>
      <c r="N370" s="280"/>
      <c r="O370" s="280"/>
      <c r="P370" s="280"/>
      <c r="Q370" s="280"/>
      <c r="R370" s="280"/>
      <c r="S370" s="280"/>
      <c r="T370" s="281"/>
      <c r="AT370" s="282" t="s">
        <v>178</v>
      </c>
      <c r="AU370" s="282" t="s">
        <v>80</v>
      </c>
      <c r="AV370" s="14" t="s">
        <v>166</v>
      </c>
      <c r="AW370" s="14" t="s">
        <v>35</v>
      </c>
      <c r="AX370" s="14" t="s">
        <v>78</v>
      </c>
      <c r="AY370" s="282" t="s">
        <v>158</v>
      </c>
    </row>
    <row r="371" spans="2:65" s="1" customFormat="1" ht="25.5" customHeight="1">
      <c r="B371" s="47"/>
      <c r="C371" s="294" t="s">
        <v>529</v>
      </c>
      <c r="D371" s="294" t="s">
        <v>362</v>
      </c>
      <c r="E371" s="295" t="s">
        <v>1376</v>
      </c>
      <c r="F371" s="296" t="s">
        <v>1377</v>
      </c>
      <c r="G371" s="297" t="s">
        <v>184</v>
      </c>
      <c r="H371" s="298">
        <v>40.028</v>
      </c>
      <c r="I371" s="299"/>
      <c r="J371" s="300">
        <f>ROUND(I371*H371,2)</f>
        <v>0</v>
      </c>
      <c r="K371" s="296" t="s">
        <v>21</v>
      </c>
      <c r="L371" s="301"/>
      <c r="M371" s="302" t="s">
        <v>21</v>
      </c>
      <c r="N371" s="303" t="s">
        <v>42</v>
      </c>
      <c r="O371" s="48"/>
      <c r="P371" s="245">
        <f>O371*H371</f>
        <v>0</v>
      </c>
      <c r="Q371" s="245">
        <v>0.009</v>
      </c>
      <c r="R371" s="245">
        <f>Q371*H371</f>
        <v>0.36025199999999996</v>
      </c>
      <c r="S371" s="245">
        <v>0</v>
      </c>
      <c r="T371" s="246">
        <f>S371*H371</f>
        <v>0</v>
      </c>
      <c r="AR371" s="25" t="s">
        <v>452</v>
      </c>
      <c r="AT371" s="25" t="s">
        <v>362</v>
      </c>
      <c r="AU371" s="25" t="s">
        <v>80</v>
      </c>
      <c r="AY371" s="25" t="s">
        <v>158</v>
      </c>
      <c r="BE371" s="247">
        <f>IF(N371="základní",J371,0)</f>
        <v>0</v>
      </c>
      <c r="BF371" s="247">
        <f>IF(N371="snížená",J371,0)</f>
        <v>0</v>
      </c>
      <c r="BG371" s="247">
        <f>IF(N371="zákl. přenesená",J371,0)</f>
        <v>0</v>
      </c>
      <c r="BH371" s="247">
        <f>IF(N371="sníž. přenesená",J371,0)</f>
        <v>0</v>
      </c>
      <c r="BI371" s="247">
        <f>IF(N371="nulová",J371,0)</f>
        <v>0</v>
      </c>
      <c r="BJ371" s="25" t="s">
        <v>78</v>
      </c>
      <c r="BK371" s="247">
        <f>ROUND(I371*H371,2)</f>
        <v>0</v>
      </c>
      <c r="BL371" s="25" t="s">
        <v>341</v>
      </c>
      <c r="BM371" s="25" t="s">
        <v>1378</v>
      </c>
    </row>
    <row r="372" spans="2:51" s="12" customFormat="1" ht="13.5">
      <c r="B372" s="251"/>
      <c r="C372" s="252"/>
      <c r="D372" s="248" t="s">
        <v>178</v>
      </c>
      <c r="E372" s="253" t="s">
        <v>21</v>
      </c>
      <c r="F372" s="254" t="s">
        <v>1370</v>
      </c>
      <c r="G372" s="252"/>
      <c r="H372" s="253" t="s">
        <v>21</v>
      </c>
      <c r="I372" s="255"/>
      <c r="J372" s="252"/>
      <c r="K372" s="252"/>
      <c r="L372" s="256"/>
      <c r="M372" s="257"/>
      <c r="N372" s="258"/>
      <c r="O372" s="258"/>
      <c r="P372" s="258"/>
      <c r="Q372" s="258"/>
      <c r="R372" s="258"/>
      <c r="S372" s="258"/>
      <c r="T372" s="259"/>
      <c r="AT372" s="260" t="s">
        <v>178</v>
      </c>
      <c r="AU372" s="260" t="s">
        <v>80</v>
      </c>
      <c r="AV372" s="12" t="s">
        <v>78</v>
      </c>
      <c r="AW372" s="12" t="s">
        <v>35</v>
      </c>
      <c r="AX372" s="12" t="s">
        <v>71</v>
      </c>
      <c r="AY372" s="260" t="s">
        <v>158</v>
      </c>
    </row>
    <row r="373" spans="2:51" s="13" customFormat="1" ht="13.5">
      <c r="B373" s="261"/>
      <c r="C373" s="262"/>
      <c r="D373" s="248" t="s">
        <v>178</v>
      </c>
      <c r="E373" s="263" t="s">
        <v>21</v>
      </c>
      <c r="F373" s="264" t="s">
        <v>1379</v>
      </c>
      <c r="G373" s="262"/>
      <c r="H373" s="265">
        <v>12.768</v>
      </c>
      <c r="I373" s="266"/>
      <c r="J373" s="262"/>
      <c r="K373" s="262"/>
      <c r="L373" s="267"/>
      <c r="M373" s="268"/>
      <c r="N373" s="269"/>
      <c r="O373" s="269"/>
      <c r="P373" s="269"/>
      <c r="Q373" s="269"/>
      <c r="R373" s="269"/>
      <c r="S373" s="269"/>
      <c r="T373" s="270"/>
      <c r="AT373" s="271" t="s">
        <v>178</v>
      </c>
      <c r="AU373" s="271" t="s">
        <v>80</v>
      </c>
      <c r="AV373" s="13" t="s">
        <v>80</v>
      </c>
      <c r="AW373" s="13" t="s">
        <v>35</v>
      </c>
      <c r="AX373" s="13" t="s">
        <v>71</v>
      </c>
      <c r="AY373" s="271" t="s">
        <v>158</v>
      </c>
    </row>
    <row r="374" spans="2:51" s="12" customFormat="1" ht="13.5">
      <c r="B374" s="251"/>
      <c r="C374" s="252"/>
      <c r="D374" s="248" t="s">
        <v>178</v>
      </c>
      <c r="E374" s="253" t="s">
        <v>21</v>
      </c>
      <c r="F374" s="254" t="s">
        <v>1372</v>
      </c>
      <c r="G374" s="252"/>
      <c r="H374" s="253" t="s">
        <v>21</v>
      </c>
      <c r="I374" s="255"/>
      <c r="J374" s="252"/>
      <c r="K374" s="252"/>
      <c r="L374" s="256"/>
      <c r="M374" s="257"/>
      <c r="N374" s="258"/>
      <c r="O374" s="258"/>
      <c r="P374" s="258"/>
      <c r="Q374" s="258"/>
      <c r="R374" s="258"/>
      <c r="S374" s="258"/>
      <c r="T374" s="259"/>
      <c r="AT374" s="260" t="s">
        <v>178</v>
      </c>
      <c r="AU374" s="260" t="s">
        <v>80</v>
      </c>
      <c r="AV374" s="12" t="s">
        <v>78</v>
      </c>
      <c r="AW374" s="12" t="s">
        <v>35</v>
      </c>
      <c r="AX374" s="12" t="s">
        <v>71</v>
      </c>
      <c r="AY374" s="260" t="s">
        <v>158</v>
      </c>
    </row>
    <row r="375" spans="2:51" s="13" customFormat="1" ht="13.5">
      <c r="B375" s="261"/>
      <c r="C375" s="262"/>
      <c r="D375" s="248" t="s">
        <v>178</v>
      </c>
      <c r="E375" s="263" t="s">
        <v>21</v>
      </c>
      <c r="F375" s="264" t="s">
        <v>1380</v>
      </c>
      <c r="G375" s="262"/>
      <c r="H375" s="265">
        <v>12.677</v>
      </c>
      <c r="I375" s="266"/>
      <c r="J375" s="262"/>
      <c r="K375" s="262"/>
      <c r="L375" s="267"/>
      <c r="M375" s="268"/>
      <c r="N375" s="269"/>
      <c r="O375" s="269"/>
      <c r="P375" s="269"/>
      <c r="Q375" s="269"/>
      <c r="R375" s="269"/>
      <c r="S375" s="269"/>
      <c r="T375" s="270"/>
      <c r="AT375" s="271" t="s">
        <v>178</v>
      </c>
      <c r="AU375" s="271" t="s">
        <v>80</v>
      </c>
      <c r="AV375" s="13" t="s">
        <v>80</v>
      </c>
      <c r="AW375" s="13" t="s">
        <v>35</v>
      </c>
      <c r="AX375" s="13" t="s">
        <v>71</v>
      </c>
      <c r="AY375" s="271" t="s">
        <v>158</v>
      </c>
    </row>
    <row r="376" spans="2:51" s="12" customFormat="1" ht="13.5">
      <c r="B376" s="251"/>
      <c r="C376" s="252"/>
      <c r="D376" s="248" t="s">
        <v>178</v>
      </c>
      <c r="E376" s="253" t="s">
        <v>21</v>
      </c>
      <c r="F376" s="254" t="s">
        <v>1374</v>
      </c>
      <c r="G376" s="252"/>
      <c r="H376" s="253" t="s">
        <v>21</v>
      </c>
      <c r="I376" s="255"/>
      <c r="J376" s="252"/>
      <c r="K376" s="252"/>
      <c r="L376" s="256"/>
      <c r="M376" s="257"/>
      <c r="N376" s="258"/>
      <c r="O376" s="258"/>
      <c r="P376" s="258"/>
      <c r="Q376" s="258"/>
      <c r="R376" s="258"/>
      <c r="S376" s="258"/>
      <c r="T376" s="259"/>
      <c r="AT376" s="260" t="s">
        <v>178</v>
      </c>
      <c r="AU376" s="260" t="s">
        <v>80</v>
      </c>
      <c r="AV376" s="12" t="s">
        <v>78</v>
      </c>
      <c r="AW376" s="12" t="s">
        <v>35</v>
      </c>
      <c r="AX376" s="12" t="s">
        <v>71</v>
      </c>
      <c r="AY376" s="260" t="s">
        <v>158</v>
      </c>
    </row>
    <row r="377" spans="2:51" s="13" customFormat="1" ht="13.5">
      <c r="B377" s="261"/>
      <c r="C377" s="262"/>
      <c r="D377" s="248" t="s">
        <v>178</v>
      </c>
      <c r="E377" s="263" t="s">
        <v>21</v>
      </c>
      <c r="F377" s="264" t="s">
        <v>1380</v>
      </c>
      <c r="G377" s="262"/>
      <c r="H377" s="265">
        <v>12.677</v>
      </c>
      <c r="I377" s="266"/>
      <c r="J377" s="262"/>
      <c r="K377" s="262"/>
      <c r="L377" s="267"/>
      <c r="M377" s="268"/>
      <c r="N377" s="269"/>
      <c r="O377" s="269"/>
      <c r="P377" s="269"/>
      <c r="Q377" s="269"/>
      <c r="R377" s="269"/>
      <c r="S377" s="269"/>
      <c r="T377" s="270"/>
      <c r="AT377" s="271" t="s">
        <v>178</v>
      </c>
      <c r="AU377" s="271" t="s">
        <v>80</v>
      </c>
      <c r="AV377" s="13" t="s">
        <v>80</v>
      </c>
      <c r="AW377" s="13" t="s">
        <v>35</v>
      </c>
      <c r="AX377" s="13" t="s">
        <v>71</v>
      </c>
      <c r="AY377" s="271" t="s">
        <v>158</v>
      </c>
    </row>
    <row r="378" spans="2:51" s="14" customFormat="1" ht="13.5">
      <c r="B378" s="272"/>
      <c r="C378" s="273"/>
      <c r="D378" s="248" t="s">
        <v>178</v>
      </c>
      <c r="E378" s="274" t="s">
        <v>21</v>
      </c>
      <c r="F378" s="275" t="s">
        <v>189</v>
      </c>
      <c r="G378" s="273"/>
      <c r="H378" s="276">
        <v>38.122</v>
      </c>
      <c r="I378" s="277"/>
      <c r="J378" s="273"/>
      <c r="K378" s="273"/>
      <c r="L378" s="278"/>
      <c r="M378" s="279"/>
      <c r="N378" s="280"/>
      <c r="O378" s="280"/>
      <c r="P378" s="280"/>
      <c r="Q378" s="280"/>
      <c r="R378" s="280"/>
      <c r="S378" s="280"/>
      <c r="T378" s="281"/>
      <c r="AT378" s="282" t="s">
        <v>178</v>
      </c>
      <c r="AU378" s="282" t="s">
        <v>80</v>
      </c>
      <c r="AV378" s="14" t="s">
        <v>166</v>
      </c>
      <c r="AW378" s="14" t="s">
        <v>35</v>
      </c>
      <c r="AX378" s="14" t="s">
        <v>78</v>
      </c>
      <c r="AY378" s="282" t="s">
        <v>158</v>
      </c>
    </row>
    <row r="379" spans="2:51" s="13" customFormat="1" ht="13.5">
      <c r="B379" s="261"/>
      <c r="C379" s="262"/>
      <c r="D379" s="248" t="s">
        <v>178</v>
      </c>
      <c r="E379" s="262"/>
      <c r="F379" s="264" t="s">
        <v>1381</v>
      </c>
      <c r="G379" s="262"/>
      <c r="H379" s="265">
        <v>40.028</v>
      </c>
      <c r="I379" s="266"/>
      <c r="J379" s="262"/>
      <c r="K379" s="262"/>
      <c r="L379" s="267"/>
      <c r="M379" s="268"/>
      <c r="N379" s="269"/>
      <c r="O379" s="269"/>
      <c r="P379" s="269"/>
      <c r="Q379" s="269"/>
      <c r="R379" s="269"/>
      <c r="S379" s="269"/>
      <c r="T379" s="270"/>
      <c r="AT379" s="271" t="s">
        <v>178</v>
      </c>
      <c r="AU379" s="271" t="s">
        <v>80</v>
      </c>
      <c r="AV379" s="13" t="s">
        <v>80</v>
      </c>
      <c r="AW379" s="13" t="s">
        <v>6</v>
      </c>
      <c r="AX379" s="13" t="s">
        <v>78</v>
      </c>
      <c r="AY379" s="271" t="s">
        <v>158</v>
      </c>
    </row>
    <row r="380" spans="2:65" s="1" customFormat="1" ht="25.5" customHeight="1">
      <c r="B380" s="47"/>
      <c r="C380" s="294" t="s">
        <v>537</v>
      </c>
      <c r="D380" s="294" t="s">
        <v>362</v>
      </c>
      <c r="E380" s="295" t="s">
        <v>1382</v>
      </c>
      <c r="F380" s="296" t="s">
        <v>1383</v>
      </c>
      <c r="G380" s="297" t="s">
        <v>184</v>
      </c>
      <c r="H380" s="298">
        <v>64.972</v>
      </c>
      <c r="I380" s="299"/>
      <c r="J380" s="300">
        <f>ROUND(I380*H380,2)</f>
        <v>0</v>
      </c>
      <c r="K380" s="296" t="s">
        <v>21</v>
      </c>
      <c r="L380" s="301"/>
      <c r="M380" s="302" t="s">
        <v>21</v>
      </c>
      <c r="N380" s="303" t="s">
        <v>42</v>
      </c>
      <c r="O380" s="48"/>
      <c r="P380" s="245">
        <f>O380*H380</f>
        <v>0</v>
      </c>
      <c r="Q380" s="245">
        <v>0.009</v>
      </c>
      <c r="R380" s="245">
        <f>Q380*H380</f>
        <v>0.5847479999999999</v>
      </c>
      <c r="S380" s="245">
        <v>0</v>
      </c>
      <c r="T380" s="246">
        <f>S380*H380</f>
        <v>0</v>
      </c>
      <c r="AR380" s="25" t="s">
        <v>452</v>
      </c>
      <c r="AT380" s="25" t="s">
        <v>362</v>
      </c>
      <c r="AU380" s="25" t="s">
        <v>80</v>
      </c>
      <c r="AY380" s="25" t="s">
        <v>158</v>
      </c>
      <c r="BE380" s="247">
        <f>IF(N380="základní",J380,0)</f>
        <v>0</v>
      </c>
      <c r="BF380" s="247">
        <f>IF(N380="snížená",J380,0)</f>
        <v>0</v>
      </c>
      <c r="BG380" s="247">
        <f>IF(N380="zákl. přenesená",J380,0)</f>
        <v>0</v>
      </c>
      <c r="BH380" s="247">
        <f>IF(N380="sníž. přenesená",J380,0)</f>
        <v>0</v>
      </c>
      <c r="BI380" s="247">
        <f>IF(N380="nulová",J380,0)</f>
        <v>0</v>
      </c>
      <c r="BJ380" s="25" t="s">
        <v>78</v>
      </c>
      <c r="BK380" s="247">
        <f>ROUND(I380*H380,2)</f>
        <v>0</v>
      </c>
      <c r="BL380" s="25" t="s">
        <v>341</v>
      </c>
      <c r="BM380" s="25" t="s">
        <v>1384</v>
      </c>
    </row>
    <row r="381" spans="2:51" s="13" customFormat="1" ht="13.5">
      <c r="B381" s="261"/>
      <c r="C381" s="262"/>
      <c r="D381" s="248" t="s">
        <v>178</v>
      </c>
      <c r="E381" s="263" t="s">
        <v>21</v>
      </c>
      <c r="F381" s="264" t="s">
        <v>1385</v>
      </c>
      <c r="G381" s="262"/>
      <c r="H381" s="265">
        <v>61.878</v>
      </c>
      <c r="I381" s="266"/>
      <c r="J381" s="262"/>
      <c r="K381" s="262"/>
      <c r="L381" s="267"/>
      <c r="M381" s="268"/>
      <c r="N381" s="269"/>
      <c r="O381" s="269"/>
      <c r="P381" s="269"/>
      <c r="Q381" s="269"/>
      <c r="R381" s="269"/>
      <c r="S381" s="269"/>
      <c r="T381" s="270"/>
      <c r="AT381" s="271" t="s">
        <v>178</v>
      </c>
      <c r="AU381" s="271" t="s">
        <v>80</v>
      </c>
      <c r="AV381" s="13" t="s">
        <v>80</v>
      </c>
      <c r="AW381" s="13" t="s">
        <v>35</v>
      </c>
      <c r="AX381" s="13" t="s">
        <v>78</v>
      </c>
      <c r="AY381" s="271" t="s">
        <v>158</v>
      </c>
    </row>
    <row r="382" spans="2:51" s="13" customFormat="1" ht="13.5">
      <c r="B382" s="261"/>
      <c r="C382" s="262"/>
      <c r="D382" s="248" t="s">
        <v>178</v>
      </c>
      <c r="E382" s="262"/>
      <c r="F382" s="264" t="s">
        <v>1386</v>
      </c>
      <c r="G382" s="262"/>
      <c r="H382" s="265">
        <v>64.972</v>
      </c>
      <c r="I382" s="266"/>
      <c r="J382" s="262"/>
      <c r="K382" s="262"/>
      <c r="L382" s="267"/>
      <c r="M382" s="268"/>
      <c r="N382" s="269"/>
      <c r="O382" s="269"/>
      <c r="P382" s="269"/>
      <c r="Q382" s="269"/>
      <c r="R382" s="269"/>
      <c r="S382" s="269"/>
      <c r="T382" s="270"/>
      <c r="AT382" s="271" t="s">
        <v>178</v>
      </c>
      <c r="AU382" s="271" t="s">
        <v>80</v>
      </c>
      <c r="AV382" s="13" t="s">
        <v>80</v>
      </c>
      <c r="AW382" s="13" t="s">
        <v>6</v>
      </c>
      <c r="AX382" s="13" t="s">
        <v>78</v>
      </c>
      <c r="AY382" s="271" t="s">
        <v>158</v>
      </c>
    </row>
    <row r="383" spans="2:65" s="1" customFormat="1" ht="25.5" customHeight="1">
      <c r="B383" s="47"/>
      <c r="C383" s="236" t="s">
        <v>544</v>
      </c>
      <c r="D383" s="236" t="s">
        <v>161</v>
      </c>
      <c r="E383" s="237" t="s">
        <v>627</v>
      </c>
      <c r="F383" s="238" t="s">
        <v>628</v>
      </c>
      <c r="G383" s="239" t="s">
        <v>561</v>
      </c>
      <c r="H383" s="304"/>
      <c r="I383" s="241"/>
      <c r="J383" s="242">
        <f>ROUND(I383*H383,2)</f>
        <v>0</v>
      </c>
      <c r="K383" s="238" t="s">
        <v>165</v>
      </c>
      <c r="L383" s="73"/>
      <c r="M383" s="243" t="s">
        <v>21</v>
      </c>
      <c r="N383" s="244" t="s">
        <v>42</v>
      </c>
      <c r="O383" s="48"/>
      <c r="P383" s="245">
        <f>O383*H383</f>
        <v>0</v>
      </c>
      <c r="Q383" s="245">
        <v>0</v>
      </c>
      <c r="R383" s="245">
        <f>Q383*H383</f>
        <v>0</v>
      </c>
      <c r="S383" s="245">
        <v>0</v>
      </c>
      <c r="T383" s="246">
        <f>S383*H383</f>
        <v>0</v>
      </c>
      <c r="AR383" s="25" t="s">
        <v>341</v>
      </c>
      <c r="AT383" s="25" t="s">
        <v>161</v>
      </c>
      <c r="AU383" s="25" t="s">
        <v>80</v>
      </c>
      <c r="AY383" s="25" t="s">
        <v>158</v>
      </c>
      <c r="BE383" s="247">
        <f>IF(N383="základní",J383,0)</f>
        <v>0</v>
      </c>
      <c r="BF383" s="247">
        <f>IF(N383="snížená",J383,0)</f>
        <v>0</v>
      </c>
      <c r="BG383" s="247">
        <f>IF(N383="zákl. přenesená",J383,0)</f>
        <v>0</v>
      </c>
      <c r="BH383" s="247">
        <f>IF(N383="sníž. přenesená",J383,0)</f>
        <v>0</v>
      </c>
      <c r="BI383" s="247">
        <f>IF(N383="nulová",J383,0)</f>
        <v>0</v>
      </c>
      <c r="BJ383" s="25" t="s">
        <v>78</v>
      </c>
      <c r="BK383" s="247">
        <f>ROUND(I383*H383,2)</f>
        <v>0</v>
      </c>
      <c r="BL383" s="25" t="s">
        <v>341</v>
      </c>
      <c r="BM383" s="25" t="s">
        <v>1387</v>
      </c>
    </row>
    <row r="384" spans="2:47" s="1" customFormat="1" ht="13.5">
      <c r="B384" s="47"/>
      <c r="C384" s="75"/>
      <c r="D384" s="248" t="s">
        <v>171</v>
      </c>
      <c r="E384" s="75"/>
      <c r="F384" s="249" t="s">
        <v>630</v>
      </c>
      <c r="G384" s="75"/>
      <c r="H384" s="75"/>
      <c r="I384" s="204"/>
      <c r="J384" s="75"/>
      <c r="K384" s="75"/>
      <c r="L384" s="73"/>
      <c r="M384" s="250"/>
      <c r="N384" s="48"/>
      <c r="O384" s="48"/>
      <c r="P384" s="48"/>
      <c r="Q384" s="48"/>
      <c r="R384" s="48"/>
      <c r="S384" s="48"/>
      <c r="T384" s="96"/>
      <c r="AT384" s="25" t="s">
        <v>171</v>
      </c>
      <c r="AU384" s="25" t="s">
        <v>80</v>
      </c>
    </row>
    <row r="385" spans="2:65" s="1" customFormat="1" ht="25.5" customHeight="1">
      <c r="B385" s="47"/>
      <c r="C385" s="236" t="s">
        <v>553</v>
      </c>
      <c r="D385" s="236" t="s">
        <v>161</v>
      </c>
      <c r="E385" s="237" t="s">
        <v>632</v>
      </c>
      <c r="F385" s="238" t="s">
        <v>633</v>
      </c>
      <c r="G385" s="239" t="s">
        <v>561</v>
      </c>
      <c r="H385" s="304"/>
      <c r="I385" s="241"/>
      <c r="J385" s="242">
        <f>ROUND(I385*H385,2)</f>
        <v>0</v>
      </c>
      <c r="K385" s="238" t="s">
        <v>165</v>
      </c>
      <c r="L385" s="73"/>
      <c r="M385" s="243" t="s">
        <v>21</v>
      </c>
      <c r="N385" s="244" t="s">
        <v>42</v>
      </c>
      <c r="O385" s="48"/>
      <c r="P385" s="245">
        <f>O385*H385</f>
        <v>0</v>
      </c>
      <c r="Q385" s="245">
        <v>0</v>
      </c>
      <c r="R385" s="245">
        <f>Q385*H385</f>
        <v>0</v>
      </c>
      <c r="S385" s="245">
        <v>0</v>
      </c>
      <c r="T385" s="246">
        <f>S385*H385</f>
        <v>0</v>
      </c>
      <c r="AR385" s="25" t="s">
        <v>341</v>
      </c>
      <c r="AT385" s="25" t="s">
        <v>161</v>
      </c>
      <c r="AU385" s="25" t="s">
        <v>80</v>
      </c>
      <c r="AY385" s="25" t="s">
        <v>158</v>
      </c>
      <c r="BE385" s="247">
        <f>IF(N385="základní",J385,0)</f>
        <v>0</v>
      </c>
      <c r="BF385" s="247">
        <f>IF(N385="snížená",J385,0)</f>
        <v>0</v>
      </c>
      <c r="BG385" s="247">
        <f>IF(N385="zákl. přenesená",J385,0)</f>
        <v>0</v>
      </c>
      <c r="BH385" s="247">
        <f>IF(N385="sníž. přenesená",J385,0)</f>
        <v>0</v>
      </c>
      <c r="BI385" s="247">
        <f>IF(N385="nulová",J385,0)</f>
        <v>0</v>
      </c>
      <c r="BJ385" s="25" t="s">
        <v>78</v>
      </c>
      <c r="BK385" s="247">
        <f>ROUND(I385*H385,2)</f>
        <v>0</v>
      </c>
      <c r="BL385" s="25" t="s">
        <v>341</v>
      </c>
      <c r="BM385" s="25" t="s">
        <v>1388</v>
      </c>
    </row>
    <row r="386" spans="2:47" s="1" customFormat="1" ht="13.5">
      <c r="B386" s="47"/>
      <c r="C386" s="75"/>
      <c r="D386" s="248" t="s">
        <v>171</v>
      </c>
      <c r="E386" s="75"/>
      <c r="F386" s="249" t="s">
        <v>630</v>
      </c>
      <c r="G386" s="75"/>
      <c r="H386" s="75"/>
      <c r="I386" s="204"/>
      <c r="J386" s="75"/>
      <c r="K386" s="75"/>
      <c r="L386" s="73"/>
      <c r="M386" s="250"/>
      <c r="N386" s="48"/>
      <c r="O386" s="48"/>
      <c r="P386" s="48"/>
      <c r="Q386" s="48"/>
      <c r="R386" s="48"/>
      <c r="S386" s="48"/>
      <c r="T386" s="96"/>
      <c r="AT386" s="25" t="s">
        <v>171</v>
      </c>
      <c r="AU386" s="25" t="s">
        <v>80</v>
      </c>
    </row>
    <row r="387" spans="2:63" s="11" customFormat="1" ht="29.85" customHeight="1">
      <c r="B387" s="220"/>
      <c r="C387" s="221"/>
      <c r="D387" s="222" t="s">
        <v>70</v>
      </c>
      <c r="E387" s="234" t="s">
        <v>635</v>
      </c>
      <c r="F387" s="234" t="s">
        <v>636</v>
      </c>
      <c r="G387" s="221"/>
      <c r="H387" s="221"/>
      <c r="I387" s="224"/>
      <c r="J387" s="235">
        <f>BK387</f>
        <v>0</v>
      </c>
      <c r="K387" s="221"/>
      <c r="L387" s="226"/>
      <c r="M387" s="227"/>
      <c r="N387" s="228"/>
      <c r="O387" s="228"/>
      <c r="P387" s="229">
        <f>SUM(P388:P415)</f>
        <v>0</v>
      </c>
      <c r="Q387" s="228"/>
      <c r="R387" s="229">
        <f>SUM(R388:R415)</f>
        <v>0.08397999999999999</v>
      </c>
      <c r="S387" s="228"/>
      <c r="T387" s="230">
        <f>SUM(T388:T415)</f>
        <v>0.1806</v>
      </c>
      <c r="AR387" s="231" t="s">
        <v>80</v>
      </c>
      <c r="AT387" s="232" t="s">
        <v>70</v>
      </c>
      <c r="AU387" s="232" t="s">
        <v>78</v>
      </c>
      <c r="AY387" s="231" t="s">
        <v>158</v>
      </c>
      <c r="BK387" s="233">
        <f>SUM(BK388:BK415)</f>
        <v>0</v>
      </c>
    </row>
    <row r="388" spans="2:65" s="1" customFormat="1" ht="16.5" customHeight="1">
      <c r="B388" s="47"/>
      <c r="C388" s="236" t="s">
        <v>558</v>
      </c>
      <c r="D388" s="236" t="s">
        <v>161</v>
      </c>
      <c r="E388" s="237" t="s">
        <v>1389</v>
      </c>
      <c r="F388" s="238" t="s">
        <v>1390</v>
      </c>
      <c r="G388" s="239" t="s">
        <v>646</v>
      </c>
      <c r="H388" s="240">
        <v>1</v>
      </c>
      <c r="I388" s="241"/>
      <c r="J388" s="242">
        <f>ROUND(I388*H388,2)</f>
        <v>0</v>
      </c>
      <c r="K388" s="238" t="s">
        <v>21</v>
      </c>
      <c r="L388" s="73"/>
      <c r="M388" s="243" t="s">
        <v>21</v>
      </c>
      <c r="N388" s="244" t="s">
        <v>42</v>
      </c>
      <c r="O388" s="48"/>
      <c r="P388" s="245">
        <f>O388*H388</f>
        <v>0</v>
      </c>
      <c r="Q388" s="245">
        <v>0</v>
      </c>
      <c r="R388" s="245">
        <f>Q388*H388</f>
        <v>0</v>
      </c>
      <c r="S388" s="245">
        <v>0</v>
      </c>
      <c r="T388" s="246">
        <f>S388*H388</f>
        <v>0</v>
      </c>
      <c r="AR388" s="25" t="s">
        <v>341</v>
      </c>
      <c r="AT388" s="25" t="s">
        <v>161</v>
      </c>
      <c r="AU388" s="25" t="s">
        <v>80</v>
      </c>
      <c r="AY388" s="25" t="s">
        <v>158</v>
      </c>
      <c r="BE388" s="247">
        <f>IF(N388="základní",J388,0)</f>
        <v>0</v>
      </c>
      <c r="BF388" s="247">
        <f>IF(N388="snížená",J388,0)</f>
        <v>0</v>
      </c>
      <c r="BG388" s="247">
        <f>IF(N388="zákl. přenesená",J388,0)</f>
        <v>0</v>
      </c>
      <c r="BH388" s="247">
        <f>IF(N388="sníž. přenesená",J388,0)</f>
        <v>0</v>
      </c>
      <c r="BI388" s="247">
        <f>IF(N388="nulová",J388,0)</f>
        <v>0</v>
      </c>
      <c r="BJ388" s="25" t="s">
        <v>78</v>
      </c>
      <c r="BK388" s="247">
        <f>ROUND(I388*H388,2)</f>
        <v>0</v>
      </c>
      <c r="BL388" s="25" t="s">
        <v>341</v>
      </c>
      <c r="BM388" s="25" t="s">
        <v>1391</v>
      </c>
    </row>
    <row r="389" spans="2:65" s="1" customFormat="1" ht="16.5" customHeight="1">
      <c r="B389" s="47"/>
      <c r="C389" s="236" t="s">
        <v>564</v>
      </c>
      <c r="D389" s="236" t="s">
        <v>161</v>
      </c>
      <c r="E389" s="237" t="s">
        <v>653</v>
      </c>
      <c r="F389" s="238" t="s">
        <v>654</v>
      </c>
      <c r="G389" s="239" t="s">
        <v>655</v>
      </c>
      <c r="H389" s="240">
        <v>1</v>
      </c>
      <c r="I389" s="241"/>
      <c r="J389" s="242">
        <f>ROUND(I389*H389,2)</f>
        <v>0</v>
      </c>
      <c r="K389" s="238" t="s">
        <v>21</v>
      </c>
      <c r="L389" s="73"/>
      <c r="M389" s="243" t="s">
        <v>21</v>
      </c>
      <c r="N389" s="244" t="s">
        <v>42</v>
      </c>
      <c r="O389" s="48"/>
      <c r="P389" s="245">
        <f>O389*H389</f>
        <v>0</v>
      </c>
      <c r="Q389" s="245">
        <v>0</v>
      </c>
      <c r="R389" s="245">
        <f>Q389*H389</f>
        <v>0</v>
      </c>
      <c r="S389" s="245">
        <v>0</v>
      </c>
      <c r="T389" s="246">
        <f>S389*H389</f>
        <v>0</v>
      </c>
      <c r="AR389" s="25" t="s">
        <v>341</v>
      </c>
      <c r="AT389" s="25" t="s">
        <v>161</v>
      </c>
      <c r="AU389" s="25" t="s">
        <v>80</v>
      </c>
      <c r="AY389" s="25" t="s">
        <v>158</v>
      </c>
      <c r="BE389" s="247">
        <f>IF(N389="základní",J389,0)</f>
        <v>0</v>
      </c>
      <c r="BF389" s="247">
        <f>IF(N389="snížená",J389,0)</f>
        <v>0</v>
      </c>
      <c r="BG389" s="247">
        <f>IF(N389="zákl. přenesená",J389,0)</f>
        <v>0</v>
      </c>
      <c r="BH389" s="247">
        <f>IF(N389="sníž. přenesená",J389,0)</f>
        <v>0</v>
      </c>
      <c r="BI389" s="247">
        <f>IF(N389="nulová",J389,0)</f>
        <v>0</v>
      </c>
      <c r="BJ389" s="25" t="s">
        <v>78</v>
      </c>
      <c r="BK389" s="247">
        <f>ROUND(I389*H389,2)</f>
        <v>0</v>
      </c>
      <c r="BL389" s="25" t="s">
        <v>341</v>
      </c>
      <c r="BM389" s="25" t="s">
        <v>1392</v>
      </c>
    </row>
    <row r="390" spans="2:65" s="1" customFormat="1" ht="16.5" customHeight="1">
      <c r="B390" s="47"/>
      <c r="C390" s="236" t="s">
        <v>570</v>
      </c>
      <c r="D390" s="236" t="s">
        <v>161</v>
      </c>
      <c r="E390" s="237" t="s">
        <v>1393</v>
      </c>
      <c r="F390" s="238" t="s">
        <v>1394</v>
      </c>
      <c r="G390" s="239" t="s">
        <v>655</v>
      </c>
      <c r="H390" s="240">
        <v>1</v>
      </c>
      <c r="I390" s="241"/>
      <c r="J390" s="242">
        <f>ROUND(I390*H390,2)</f>
        <v>0</v>
      </c>
      <c r="K390" s="238" t="s">
        <v>21</v>
      </c>
      <c r="L390" s="73"/>
      <c r="M390" s="243" t="s">
        <v>21</v>
      </c>
      <c r="N390" s="244" t="s">
        <v>42</v>
      </c>
      <c r="O390" s="48"/>
      <c r="P390" s="245">
        <f>O390*H390</f>
        <v>0</v>
      </c>
      <c r="Q390" s="245">
        <v>0</v>
      </c>
      <c r="R390" s="245">
        <f>Q390*H390</f>
        <v>0</v>
      </c>
      <c r="S390" s="245">
        <v>0</v>
      </c>
      <c r="T390" s="246">
        <f>S390*H390</f>
        <v>0</v>
      </c>
      <c r="AR390" s="25" t="s">
        <v>341</v>
      </c>
      <c r="AT390" s="25" t="s">
        <v>161</v>
      </c>
      <c r="AU390" s="25" t="s">
        <v>80</v>
      </c>
      <c r="AY390" s="25" t="s">
        <v>158</v>
      </c>
      <c r="BE390" s="247">
        <f>IF(N390="základní",J390,0)</f>
        <v>0</v>
      </c>
      <c r="BF390" s="247">
        <f>IF(N390="snížená",J390,0)</f>
        <v>0</v>
      </c>
      <c r="BG390" s="247">
        <f>IF(N390="zákl. přenesená",J390,0)</f>
        <v>0</v>
      </c>
      <c r="BH390" s="247">
        <f>IF(N390="sníž. přenesená",J390,0)</f>
        <v>0</v>
      </c>
      <c r="BI390" s="247">
        <f>IF(N390="nulová",J390,0)</f>
        <v>0</v>
      </c>
      <c r="BJ390" s="25" t="s">
        <v>78</v>
      </c>
      <c r="BK390" s="247">
        <f>ROUND(I390*H390,2)</f>
        <v>0</v>
      </c>
      <c r="BL390" s="25" t="s">
        <v>341</v>
      </c>
      <c r="BM390" s="25" t="s">
        <v>1395</v>
      </c>
    </row>
    <row r="391" spans="2:65" s="1" customFormat="1" ht="25.5" customHeight="1">
      <c r="B391" s="47"/>
      <c r="C391" s="236" t="s">
        <v>576</v>
      </c>
      <c r="D391" s="236" t="s">
        <v>161</v>
      </c>
      <c r="E391" s="237" t="s">
        <v>658</v>
      </c>
      <c r="F391" s="238" t="s">
        <v>659</v>
      </c>
      <c r="G391" s="239" t="s">
        <v>164</v>
      </c>
      <c r="H391" s="240">
        <v>1</v>
      </c>
      <c r="I391" s="241"/>
      <c r="J391" s="242">
        <f>ROUND(I391*H391,2)</f>
        <v>0</v>
      </c>
      <c r="K391" s="238" t="s">
        <v>165</v>
      </c>
      <c r="L391" s="73"/>
      <c r="M391" s="243" t="s">
        <v>21</v>
      </c>
      <c r="N391" s="244" t="s">
        <v>42</v>
      </c>
      <c r="O391" s="48"/>
      <c r="P391" s="245">
        <f>O391*H391</f>
        <v>0</v>
      </c>
      <c r="Q391" s="245">
        <v>0</v>
      </c>
      <c r="R391" s="245">
        <f>Q391*H391</f>
        <v>0</v>
      </c>
      <c r="S391" s="245">
        <v>0</v>
      </c>
      <c r="T391" s="246">
        <f>S391*H391</f>
        <v>0</v>
      </c>
      <c r="AR391" s="25" t="s">
        <v>341</v>
      </c>
      <c r="AT391" s="25" t="s">
        <v>161</v>
      </c>
      <c r="AU391" s="25" t="s">
        <v>80</v>
      </c>
      <c r="AY391" s="25" t="s">
        <v>158</v>
      </c>
      <c r="BE391" s="247">
        <f>IF(N391="základní",J391,0)</f>
        <v>0</v>
      </c>
      <c r="BF391" s="247">
        <f>IF(N391="snížená",J391,0)</f>
        <v>0</v>
      </c>
      <c r="BG391" s="247">
        <f>IF(N391="zákl. přenesená",J391,0)</f>
        <v>0</v>
      </c>
      <c r="BH391" s="247">
        <f>IF(N391="sníž. přenesená",J391,0)</f>
        <v>0</v>
      </c>
      <c r="BI391" s="247">
        <f>IF(N391="nulová",J391,0)</f>
        <v>0</v>
      </c>
      <c r="BJ391" s="25" t="s">
        <v>78</v>
      </c>
      <c r="BK391" s="247">
        <f>ROUND(I391*H391,2)</f>
        <v>0</v>
      </c>
      <c r="BL391" s="25" t="s">
        <v>341</v>
      </c>
      <c r="BM391" s="25" t="s">
        <v>1396</v>
      </c>
    </row>
    <row r="392" spans="2:47" s="1" customFormat="1" ht="13.5">
      <c r="B392" s="47"/>
      <c r="C392" s="75"/>
      <c r="D392" s="248" t="s">
        <v>171</v>
      </c>
      <c r="E392" s="75"/>
      <c r="F392" s="249" t="s">
        <v>661</v>
      </c>
      <c r="G392" s="75"/>
      <c r="H392" s="75"/>
      <c r="I392" s="204"/>
      <c r="J392" s="75"/>
      <c r="K392" s="75"/>
      <c r="L392" s="73"/>
      <c r="M392" s="250"/>
      <c r="N392" s="48"/>
      <c r="O392" s="48"/>
      <c r="P392" s="48"/>
      <c r="Q392" s="48"/>
      <c r="R392" s="48"/>
      <c r="S392" s="48"/>
      <c r="T392" s="96"/>
      <c r="AT392" s="25" t="s">
        <v>171</v>
      </c>
      <c r="AU392" s="25" t="s">
        <v>80</v>
      </c>
    </row>
    <row r="393" spans="2:51" s="12" customFormat="1" ht="13.5">
      <c r="B393" s="251"/>
      <c r="C393" s="252"/>
      <c r="D393" s="248" t="s">
        <v>178</v>
      </c>
      <c r="E393" s="253" t="s">
        <v>21</v>
      </c>
      <c r="F393" s="254" t="s">
        <v>663</v>
      </c>
      <c r="G393" s="252"/>
      <c r="H393" s="253" t="s">
        <v>21</v>
      </c>
      <c r="I393" s="255"/>
      <c r="J393" s="252"/>
      <c r="K393" s="252"/>
      <c r="L393" s="256"/>
      <c r="M393" s="257"/>
      <c r="N393" s="258"/>
      <c r="O393" s="258"/>
      <c r="P393" s="258"/>
      <c r="Q393" s="258"/>
      <c r="R393" s="258"/>
      <c r="S393" s="258"/>
      <c r="T393" s="259"/>
      <c r="AT393" s="260" t="s">
        <v>178</v>
      </c>
      <c r="AU393" s="260" t="s">
        <v>80</v>
      </c>
      <c r="AV393" s="12" t="s">
        <v>78</v>
      </c>
      <c r="AW393" s="12" t="s">
        <v>35</v>
      </c>
      <c r="AX393" s="12" t="s">
        <v>71</v>
      </c>
      <c r="AY393" s="260" t="s">
        <v>158</v>
      </c>
    </row>
    <row r="394" spans="2:51" s="13" customFormat="1" ht="13.5">
      <c r="B394" s="261"/>
      <c r="C394" s="262"/>
      <c r="D394" s="248" t="s">
        <v>178</v>
      </c>
      <c r="E394" s="263" t="s">
        <v>21</v>
      </c>
      <c r="F394" s="264" t="s">
        <v>78</v>
      </c>
      <c r="G394" s="262"/>
      <c r="H394" s="265">
        <v>1</v>
      </c>
      <c r="I394" s="266"/>
      <c r="J394" s="262"/>
      <c r="K394" s="262"/>
      <c r="L394" s="267"/>
      <c r="M394" s="268"/>
      <c r="N394" s="269"/>
      <c r="O394" s="269"/>
      <c r="P394" s="269"/>
      <c r="Q394" s="269"/>
      <c r="R394" s="269"/>
      <c r="S394" s="269"/>
      <c r="T394" s="270"/>
      <c r="AT394" s="271" t="s">
        <v>178</v>
      </c>
      <c r="AU394" s="271" t="s">
        <v>80</v>
      </c>
      <c r="AV394" s="13" t="s">
        <v>80</v>
      </c>
      <c r="AW394" s="13" t="s">
        <v>35</v>
      </c>
      <c r="AX394" s="13" t="s">
        <v>78</v>
      </c>
      <c r="AY394" s="271" t="s">
        <v>158</v>
      </c>
    </row>
    <row r="395" spans="2:65" s="1" customFormat="1" ht="16.5" customHeight="1">
      <c r="B395" s="47"/>
      <c r="C395" s="294" t="s">
        <v>580</v>
      </c>
      <c r="D395" s="294" t="s">
        <v>362</v>
      </c>
      <c r="E395" s="295" t="s">
        <v>670</v>
      </c>
      <c r="F395" s="296" t="s">
        <v>1397</v>
      </c>
      <c r="G395" s="297" t="s">
        <v>164</v>
      </c>
      <c r="H395" s="298">
        <v>1</v>
      </c>
      <c r="I395" s="299"/>
      <c r="J395" s="300">
        <f>ROUND(I395*H395,2)</f>
        <v>0</v>
      </c>
      <c r="K395" s="296" t="s">
        <v>21</v>
      </c>
      <c r="L395" s="301"/>
      <c r="M395" s="302" t="s">
        <v>21</v>
      </c>
      <c r="N395" s="303" t="s">
        <v>42</v>
      </c>
      <c r="O395" s="48"/>
      <c r="P395" s="245">
        <f>O395*H395</f>
        <v>0</v>
      </c>
      <c r="Q395" s="245">
        <v>0.01</v>
      </c>
      <c r="R395" s="245">
        <f>Q395*H395</f>
        <v>0.01</v>
      </c>
      <c r="S395" s="245">
        <v>0</v>
      </c>
      <c r="T395" s="246">
        <f>S395*H395</f>
        <v>0</v>
      </c>
      <c r="AR395" s="25" t="s">
        <v>211</v>
      </c>
      <c r="AT395" s="25" t="s">
        <v>362</v>
      </c>
      <c r="AU395" s="25" t="s">
        <v>80</v>
      </c>
      <c r="AY395" s="25" t="s">
        <v>158</v>
      </c>
      <c r="BE395" s="247">
        <f>IF(N395="základní",J395,0)</f>
        <v>0</v>
      </c>
      <c r="BF395" s="247">
        <f>IF(N395="snížená",J395,0)</f>
        <v>0</v>
      </c>
      <c r="BG395" s="247">
        <f>IF(N395="zákl. přenesená",J395,0)</f>
        <v>0</v>
      </c>
      <c r="BH395" s="247">
        <f>IF(N395="sníž. přenesená",J395,0)</f>
        <v>0</v>
      </c>
      <c r="BI395" s="247">
        <f>IF(N395="nulová",J395,0)</f>
        <v>0</v>
      </c>
      <c r="BJ395" s="25" t="s">
        <v>78</v>
      </c>
      <c r="BK395" s="247">
        <f>ROUND(I395*H395,2)</f>
        <v>0</v>
      </c>
      <c r="BL395" s="25" t="s">
        <v>166</v>
      </c>
      <c r="BM395" s="25" t="s">
        <v>1398</v>
      </c>
    </row>
    <row r="396" spans="2:47" s="1" customFormat="1" ht="13.5">
      <c r="B396" s="47"/>
      <c r="C396" s="75"/>
      <c r="D396" s="248" t="s">
        <v>328</v>
      </c>
      <c r="E396" s="75"/>
      <c r="F396" s="249" t="s">
        <v>673</v>
      </c>
      <c r="G396" s="75"/>
      <c r="H396" s="75"/>
      <c r="I396" s="204"/>
      <c r="J396" s="75"/>
      <c r="K396" s="75"/>
      <c r="L396" s="73"/>
      <c r="M396" s="250"/>
      <c r="N396" s="48"/>
      <c r="O396" s="48"/>
      <c r="P396" s="48"/>
      <c r="Q396" s="48"/>
      <c r="R396" s="48"/>
      <c r="S396" s="48"/>
      <c r="T396" s="96"/>
      <c r="AT396" s="25" t="s">
        <v>328</v>
      </c>
      <c r="AU396" s="25" t="s">
        <v>80</v>
      </c>
    </row>
    <row r="397" spans="2:65" s="1" customFormat="1" ht="25.5" customHeight="1">
      <c r="B397" s="47"/>
      <c r="C397" s="236" t="s">
        <v>584</v>
      </c>
      <c r="D397" s="236" t="s">
        <v>161</v>
      </c>
      <c r="E397" s="237" t="s">
        <v>675</v>
      </c>
      <c r="F397" s="238" t="s">
        <v>676</v>
      </c>
      <c r="G397" s="239" t="s">
        <v>164</v>
      </c>
      <c r="H397" s="240">
        <v>6</v>
      </c>
      <c r="I397" s="241"/>
      <c r="J397" s="242">
        <f>ROUND(I397*H397,2)</f>
        <v>0</v>
      </c>
      <c r="K397" s="238" t="s">
        <v>165</v>
      </c>
      <c r="L397" s="73"/>
      <c r="M397" s="243" t="s">
        <v>21</v>
      </c>
      <c r="N397" s="244" t="s">
        <v>42</v>
      </c>
      <c r="O397" s="48"/>
      <c r="P397" s="245">
        <f>O397*H397</f>
        <v>0</v>
      </c>
      <c r="Q397" s="245">
        <v>0</v>
      </c>
      <c r="R397" s="245">
        <f>Q397*H397</f>
        <v>0</v>
      </c>
      <c r="S397" s="245">
        <v>0</v>
      </c>
      <c r="T397" s="246">
        <f>S397*H397</f>
        <v>0</v>
      </c>
      <c r="AR397" s="25" t="s">
        <v>166</v>
      </c>
      <c r="AT397" s="25" t="s">
        <v>161</v>
      </c>
      <c r="AU397" s="25" t="s">
        <v>80</v>
      </c>
      <c r="AY397" s="25" t="s">
        <v>158</v>
      </c>
      <c r="BE397" s="247">
        <f>IF(N397="základní",J397,0)</f>
        <v>0</v>
      </c>
      <c r="BF397" s="247">
        <f>IF(N397="snížená",J397,0)</f>
        <v>0</v>
      </c>
      <c r="BG397" s="247">
        <f>IF(N397="zákl. přenesená",J397,0)</f>
        <v>0</v>
      </c>
      <c r="BH397" s="247">
        <f>IF(N397="sníž. přenesená",J397,0)</f>
        <v>0</v>
      </c>
      <c r="BI397" s="247">
        <f>IF(N397="nulová",J397,0)</f>
        <v>0</v>
      </c>
      <c r="BJ397" s="25" t="s">
        <v>78</v>
      </c>
      <c r="BK397" s="247">
        <f>ROUND(I397*H397,2)</f>
        <v>0</v>
      </c>
      <c r="BL397" s="25" t="s">
        <v>166</v>
      </c>
      <c r="BM397" s="25" t="s">
        <v>1399</v>
      </c>
    </row>
    <row r="398" spans="2:47" s="1" customFormat="1" ht="13.5">
      <c r="B398" s="47"/>
      <c r="C398" s="75"/>
      <c r="D398" s="248" t="s">
        <v>171</v>
      </c>
      <c r="E398" s="75"/>
      <c r="F398" s="249" t="s">
        <v>661</v>
      </c>
      <c r="G398" s="75"/>
      <c r="H398" s="75"/>
      <c r="I398" s="204"/>
      <c r="J398" s="75"/>
      <c r="K398" s="75"/>
      <c r="L398" s="73"/>
      <c r="M398" s="250"/>
      <c r="N398" s="48"/>
      <c r="O398" s="48"/>
      <c r="P398" s="48"/>
      <c r="Q398" s="48"/>
      <c r="R398" s="48"/>
      <c r="S398" s="48"/>
      <c r="T398" s="96"/>
      <c r="AT398" s="25" t="s">
        <v>171</v>
      </c>
      <c r="AU398" s="25" t="s">
        <v>80</v>
      </c>
    </row>
    <row r="399" spans="2:51" s="12" customFormat="1" ht="13.5">
      <c r="B399" s="251"/>
      <c r="C399" s="252"/>
      <c r="D399" s="248" t="s">
        <v>178</v>
      </c>
      <c r="E399" s="253" t="s">
        <v>21</v>
      </c>
      <c r="F399" s="254" t="s">
        <v>662</v>
      </c>
      <c r="G399" s="252"/>
      <c r="H399" s="253" t="s">
        <v>21</v>
      </c>
      <c r="I399" s="255"/>
      <c r="J399" s="252"/>
      <c r="K399" s="252"/>
      <c r="L399" s="256"/>
      <c r="M399" s="257"/>
      <c r="N399" s="258"/>
      <c r="O399" s="258"/>
      <c r="P399" s="258"/>
      <c r="Q399" s="258"/>
      <c r="R399" s="258"/>
      <c r="S399" s="258"/>
      <c r="T399" s="259"/>
      <c r="AT399" s="260" t="s">
        <v>178</v>
      </c>
      <c r="AU399" s="260" t="s">
        <v>80</v>
      </c>
      <c r="AV399" s="12" t="s">
        <v>78</v>
      </c>
      <c r="AW399" s="12" t="s">
        <v>35</v>
      </c>
      <c r="AX399" s="12" t="s">
        <v>71</v>
      </c>
      <c r="AY399" s="260" t="s">
        <v>158</v>
      </c>
    </row>
    <row r="400" spans="2:51" s="13" customFormat="1" ht="13.5">
      <c r="B400" s="261"/>
      <c r="C400" s="262"/>
      <c r="D400" s="248" t="s">
        <v>178</v>
      </c>
      <c r="E400" s="263" t="s">
        <v>21</v>
      </c>
      <c r="F400" s="264" t="s">
        <v>197</v>
      </c>
      <c r="G400" s="262"/>
      <c r="H400" s="265">
        <v>6</v>
      </c>
      <c r="I400" s="266"/>
      <c r="J400" s="262"/>
      <c r="K400" s="262"/>
      <c r="L400" s="267"/>
      <c r="M400" s="268"/>
      <c r="N400" s="269"/>
      <c r="O400" s="269"/>
      <c r="P400" s="269"/>
      <c r="Q400" s="269"/>
      <c r="R400" s="269"/>
      <c r="S400" s="269"/>
      <c r="T400" s="270"/>
      <c r="AT400" s="271" t="s">
        <v>178</v>
      </c>
      <c r="AU400" s="271" t="s">
        <v>80</v>
      </c>
      <c r="AV400" s="13" t="s">
        <v>80</v>
      </c>
      <c r="AW400" s="13" t="s">
        <v>35</v>
      </c>
      <c r="AX400" s="13" t="s">
        <v>78</v>
      </c>
      <c r="AY400" s="271" t="s">
        <v>158</v>
      </c>
    </row>
    <row r="401" spans="2:65" s="1" customFormat="1" ht="16.5" customHeight="1">
      <c r="B401" s="47"/>
      <c r="C401" s="294" t="s">
        <v>590</v>
      </c>
      <c r="D401" s="294" t="s">
        <v>362</v>
      </c>
      <c r="E401" s="295" t="s">
        <v>665</v>
      </c>
      <c r="F401" s="296" t="s">
        <v>1400</v>
      </c>
      <c r="G401" s="297" t="s">
        <v>164</v>
      </c>
      <c r="H401" s="298">
        <v>6</v>
      </c>
      <c r="I401" s="299"/>
      <c r="J401" s="300">
        <f>ROUND(I401*H401,2)</f>
        <v>0</v>
      </c>
      <c r="K401" s="296" t="s">
        <v>21</v>
      </c>
      <c r="L401" s="301"/>
      <c r="M401" s="302" t="s">
        <v>21</v>
      </c>
      <c r="N401" s="303" t="s">
        <v>42</v>
      </c>
      <c r="O401" s="48"/>
      <c r="P401" s="245">
        <f>O401*H401</f>
        <v>0</v>
      </c>
      <c r="Q401" s="245">
        <v>0.01</v>
      </c>
      <c r="R401" s="245">
        <f>Q401*H401</f>
        <v>0.06</v>
      </c>
      <c r="S401" s="245">
        <v>0</v>
      </c>
      <c r="T401" s="246">
        <f>S401*H401</f>
        <v>0</v>
      </c>
      <c r="AR401" s="25" t="s">
        <v>211</v>
      </c>
      <c r="AT401" s="25" t="s">
        <v>362</v>
      </c>
      <c r="AU401" s="25" t="s">
        <v>80</v>
      </c>
      <c r="AY401" s="25" t="s">
        <v>158</v>
      </c>
      <c r="BE401" s="247">
        <f>IF(N401="základní",J401,0)</f>
        <v>0</v>
      </c>
      <c r="BF401" s="247">
        <f>IF(N401="snížená",J401,0)</f>
        <v>0</v>
      </c>
      <c r="BG401" s="247">
        <f>IF(N401="zákl. přenesená",J401,0)</f>
        <v>0</v>
      </c>
      <c r="BH401" s="247">
        <f>IF(N401="sníž. přenesená",J401,0)</f>
        <v>0</v>
      </c>
      <c r="BI401" s="247">
        <f>IF(N401="nulová",J401,0)</f>
        <v>0</v>
      </c>
      <c r="BJ401" s="25" t="s">
        <v>78</v>
      </c>
      <c r="BK401" s="247">
        <f>ROUND(I401*H401,2)</f>
        <v>0</v>
      </c>
      <c r="BL401" s="25" t="s">
        <v>166</v>
      </c>
      <c r="BM401" s="25" t="s">
        <v>1401</v>
      </c>
    </row>
    <row r="402" spans="2:47" s="1" customFormat="1" ht="13.5">
      <c r="B402" s="47"/>
      <c r="C402" s="75"/>
      <c r="D402" s="248" t="s">
        <v>328</v>
      </c>
      <c r="E402" s="75"/>
      <c r="F402" s="249" t="s">
        <v>668</v>
      </c>
      <c r="G402" s="75"/>
      <c r="H402" s="75"/>
      <c r="I402" s="204"/>
      <c r="J402" s="75"/>
      <c r="K402" s="75"/>
      <c r="L402" s="73"/>
      <c r="M402" s="250"/>
      <c r="N402" s="48"/>
      <c r="O402" s="48"/>
      <c r="P402" s="48"/>
      <c r="Q402" s="48"/>
      <c r="R402" s="48"/>
      <c r="S402" s="48"/>
      <c r="T402" s="96"/>
      <c r="AT402" s="25" t="s">
        <v>328</v>
      </c>
      <c r="AU402" s="25" t="s">
        <v>80</v>
      </c>
    </row>
    <row r="403" spans="2:65" s="1" customFormat="1" ht="16.5" customHeight="1">
      <c r="B403" s="47"/>
      <c r="C403" s="236" t="s">
        <v>594</v>
      </c>
      <c r="D403" s="236" t="s">
        <v>161</v>
      </c>
      <c r="E403" s="237" t="s">
        <v>685</v>
      </c>
      <c r="F403" s="238" t="s">
        <v>686</v>
      </c>
      <c r="G403" s="239" t="s">
        <v>164</v>
      </c>
      <c r="H403" s="240">
        <v>7</v>
      </c>
      <c r="I403" s="241"/>
      <c r="J403" s="242">
        <f>ROUND(I403*H403,2)</f>
        <v>0</v>
      </c>
      <c r="K403" s="238" t="s">
        <v>165</v>
      </c>
      <c r="L403" s="73"/>
      <c r="M403" s="243" t="s">
        <v>21</v>
      </c>
      <c r="N403" s="244" t="s">
        <v>42</v>
      </c>
      <c r="O403" s="48"/>
      <c r="P403" s="245">
        <f>O403*H403</f>
        <v>0</v>
      </c>
      <c r="Q403" s="245">
        <v>0</v>
      </c>
      <c r="R403" s="245">
        <f>Q403*H403</f>
        <v>0</v>
      </c>
      <c r="S403" s="245">
        <v>0.0018</v>
      </c>
      <c r="T403" s="246">
        <f>S403*H403</f>
        <v>0.0126</v>
      </c>
      <c r="AR403" s="25" t="s">
        <v>341</v>
      </c>
      <c r="AT403" s="25" t="s">
        <v>161</v>
      </c>
      <c r="AU403" s="25" t="s">
        <v>80</v>
      </c>
      <c r="AY403" s="25" t="s">
        <v>158</v>
      </c>
      <c r="BE403" s="247">
        <f>IF(N403="základní",J403,0)</f>
        <v>0</v>
      </c>
      <c r="BF403" s="247">
        <f>IF(N403="snížená",J403,0)</f>
        <v>0</v>
      </c>
      <c r="BG403" s="247">
        <f>IF(N403="zákl. přenesená",J403,0)</f>
        <v>0</v>
      </c>
      <c r="BH403" s="247">
        <f>IF(N403="sníž. přenesená",J403,0)</f>
        <v>0</v>
      </c>
      <c r="BI403" s="247">
        <f>IF(N403="nulová",J403,0)</f>
        <v>0</v>
      </c>
      <c r="BJ403" s="25" t="s">
        <v>78</v>
      </c>
      <c r="BK403" s="247">
        <f>ROUND(I403*H403,2)</f>
        <v>0</v>
      </c>
      <c r="BL403" s="25" t="s">
        <v>341</v>
      </c>
      <c r="BM403" s="25" t="s">
        <v>1402</v>
      </c>
    </row>
    <row r="404" spans="2:65" s="1" customFormat="1" ht="16.5" customHeight="1">
      <c r="B404" s="47"/>
      <c r="C404" s="236" t="s">
        <v>598</v>
      </c>
      <c r="D404" s="236" t="s">
        <v>161</v>
      </c>
      <c r="E404" s="237" t="s">
        <v>689</v>
      </c>
      <c r="F404" s="238" t="s">
        <v>690</v>
      </c>
      <c r="G404" s="239" t="s">
        <v>164</v>
      </c>
      <c r="H404" s="240">
        <v>7</v>
      </c>
      <c r="I404" s="241"/>
      <c r="J404" s="242">
        <f>ROUND(I404*H404,2)</f>
        <v>0</v>
      </c>
      <c r="K404" s="238" t="s">
        <v>165</v>
      </c>
      <c r="L404" s="73"/>
      <c r="M404" s="243" t="s">
        <v>21</v>
      </c>
      <c r="N404" s="244" t="s">
        <v>42</v>
      </c>
      <c r="O404" s="48"/>
      <c r="P404" s="245">
        <f>O404*H404</f>
        <v>0</v>
      </c>
      <c r="Q404" s="245">
        <v>0</v>
      </c>
      <c r="R404" s="245">
        <f>Q404*H404</f>
        <v>0</v>
      </c>
      <c r="S404" s="245">
        <v>0.024</v>
      </c>
      <c r="T404" s="246">
        <f>S404*H404</f>
        <v>0.168</v>
      </c>
      <c r="AR404" s="25" t="s">
        <v>341</v>
      </c>
      <c r="AT404" s="25" t="s">
        <v>161</v>
      </c>
      <c r="AU404" s="25" t="s">
        <v>80</v>
      </c>
      <c r="AY404" s="25" t="s">
        <v>158</v>
      </c>
      <c r="BE404" s="247">
        <f>IF(N404="základní",J404,0)</f>
        <v>0</v>
      </c>
      <c r="BF404" s="247">
        <f>IF(N404="snížená",J404,0)</f>
        <v>0</v>
      </c>
      <c r="BG404" s="247">
        <f>IF(N404="zákl. přenesená",J404,0)</f>
        <v>0</v>
      </c>
      <c r="BH404" s="247">
        <f>IF(N404="sníž. přenesená",J404,0)</f>
        <v>0</v>
      </c>
      <c r="BI404" s="247">
        <f>IF(N404="nulová",J404,0)</f>
        <v>0</v>
      </c>
      <c r="BJ404" s="25" t="s">
        <v>78</v>
      </c>
      <c r="BK404" s="247">
        <f>ROUND(I404*H404,2)</f>
        <v>0</v>
      </c>
      <c r="BL404" s="25" t="s">
        <v>341</v>
      </c>
      <c r="BM404" s="25" t="s">
        <v>1403</v>
      </c>
    </row>
    <row r="405" spans="2:47" s="1" customFormat="1" ht="13.5">
      <c r="B405" s="47"/>
      <c r="C405" s="75"/>
      <c r="D405" s="248" t="s">
        <v>171</v>
      </c>
      <c r="E405" s="75"/>
      <c r="F405" s="249" t="s">
        <v>692</v>
      </c>
      <c r="G405" s="75"/>
      <c r="H405" s="75"/>
      <c r="I405" s="204"/>
      <c r="J405" s="75"/>
      <c r="K405" s="75"/>
      <c r="L405" s="73"/>
      <c r="M405" s="250"/>
      <c r="N405" s="48"/>
      <c r="O405" s="48"/>
      <c r="P405" s="48"/>
      <c r="Q405" s="48"/>
      <c r="R405" s="48"/>
      <c r="S405" s="48"/>
      <c r="T405" s="96"/>
      <c r="AT405" s="25" t="s">
        <v>171</v>
      </c>
      <c r="AU405" s="25" t="s">
        <v>80</v>
      </c>
    </row>
    <row r="406" spans="2:51" s="13" customFormat="1" ht="13.5">
      <c r="B406" s="261"/>
      <c r="C406" s="262"/>
      <c r="D406" s="248" t="s">
        <v>178</v>
      </c>
      <c r="E406" s="263" t="s">
        <v>21</v>
      </c>
      <c r="F406" s="264" t="s">
        <v>206</v>
      </c>
      <c r="G406" s="262"/>
      <c r="H406" s="265">
        <v>7</v>
      </c>
      <c r="I406" s="266"/>
      <c r="J406" s="262"/>
      <c r="K406" s="262"/>
      <c r="L406" s="267"/>
      <c r="M406" s="268"/>
      <c r="N406" s="269"/>
      <c r="O406" s="269"/>
      <c r="P406" s="269"/>
      <c r="Q406" s="269"/>
      <c r="R406" s="269"/>
      <c r="S406" s="269"/>
      <c r="T406" s="270"/>
      <c r="AT406" s="271" t="s">
        <v>178</v>
      </c>
      <c r="AU406" s="271" t="s">
        <v>80</v>
      </c>
      <c r="AV406" s="13" t="s">
        <v>80</v>
      </c>
      <c r="AW406" s="13" t="s">
        <v>35</v>
      </c>
      <c r="AX406" s="13" t="s">
        <v>78</v>
      </c>
      <c r="AY406" s="271" t="s">
        <v>158</v>
      </c>
    </row>
    <row r="407" spans="2:65" s="1" customFormat="1" ht="16.5" customHeight="1">
      <c r="B407" s="47"/>
      <c r="C407" s="236" t="s">
        <v>603</v>
      </c>
      <c r="D407" s="236" t="s">
        <v>161</v>
      </c>
      <c r="E407" s="237" t="s">
        <v>694</v>
      </c>
      <c r="F407" s="238" t="s">
        <v>695</v>
      </c>
      <c r="G407" s="239" t="s">
        <v>164</v>
      </c>
      <c r="H407" s="240">
        <v>7</v>
      </c>
      <c r="I407" s="241"/>
      <c r="J407" s="242">
        <f>ROUND(I407*H407,2)</f>
        <v>0</v>
      </c>
      <c r="K407" s="238" t="s">
        <v>165</v>
      </c>
      <c r="L407" s="73"/>
      <c r="M407" s="243" t="s">
        <v>21</v>
      </c>
      <c r="N407" s="244" t="s">
        <v>42</v>
      </c>
      <c r="O407" s="48"/>
      <c r="P407" s="245">
        <f>O407*H407</f>
        <v>0</v>
      </c>
      <c r="Q407" s="245">
        <v>0</v>
      </c>
      <c r="R407" s="245">
        <f>Q407*H407</f>
        <v>0</v>
      </c>
      <c r="S407" s="245">
        <v>0</v>
      </c>
      <c r="T407" s="246">
        <f>S407*H407</f>
        <v>0</v>
      </c>
      <c r="AR407" s="25" t="s">
        <v>341</v>
      </c>
      <c r="AT407" s="25" t="s">
        <v>161</v>
      </c>
      <c r="AU407" s="25" t="s">
        <v>80</v>
      </c>
      <c r="AY407" s="25" t="s">
        <v>158</v>
      </c>
      <c r="BE407" s="247">
        <f>IF(N407="základní",J407,0)</f>
        <v>0</v>
      </c>
      <c r="BF407" s="247">
        <f>IF(N407="snížená",J407,0)</f>
        <v>0</v>
      </c>
      <c r="BG407" s="247">
        <f>IF(N407="zákl. přenesená",J407,0)</f>
        <v>0</v>
      </c>
      <c r="BH407" s="247">
        <f>IF(N407="sníž. přenesená",J407,0)</f>
        <v>0</v>
      </c>
      <c r="BI407" s="247">
        <f>IF(N407="nulová",J407,0)</f>
        <v>0</v>
      </c>
      <c r="BJ407" s="25" t="s">
        <v>78</v>
      </c>
      <c r="BK407" s="247">
        <f>ROUND(I407*H407,2)</f>
        <v>0</v>
      </c>
      <c r="BL407" s="25" t="s">
        <v>341</v>
      </c>
      <c r="BM407" s="25" t="s">
        <v>1404</v>
      </c>
    </row>
    <row r="408" spans="2:47" s="1" customFormat="1" ht="13.5">
      <c r="B408" s="47"/>
      <c r="C408" s="75"/>
      <c r="D408" s="248" t="s">
        <v>171</v>
      </c>
      <c r="E408" s="75"/>
      <c r="F408" s="249" t="s">
        <v>697</v>
      </c>
      <c r="G408" s="75"/>
      <c r="H408" s="75"/>
      <c r="I408" s="204"/>
      <c r="J408" s="75"/>
      <c r="K408" s="75"/>
      <c r="L408" s="73"/>
      <c r="M408" s="250"/>
      <c r="N408" s="48"/>
      <c r="O408" s="48"/>
      <c r="P408" s="48"/>
      <c r="Q408" s="48"/>
      <c r="R408" s="48"/>
      <c r="S408" s="48"/>
      <c r="T408" s="96"/>
      <c r="AT408" s="25" t="s">
        <v>171</v>
      </c>
      <c r="AU408" s="25" t="s">
        <v>80</v>
      </c>
    </row>
    <row r="409" spans="2:51" s="13" customFormat="1" ht="13.5">
      <c r="B409" s="261"/>
      <c r="C409" s="262"/>
      <c r="D409" s="248" t="s">
        <v>178</v>
      </c>
      <c r="E409" s="263" t="s">
        <v>21</v>
      </c>
      <c r="F409" s="264" t="s">
        <v>206</v>
      </c>
      <c r="G409" s="262"/>
      <c r="H409" s="265">
        <v>7</v>
      </c>
      <c r="I409" s="266"/>
      <c r="J409" s="262"/>
      <c r="K409" s="262"/>
      <c r="L409" s="267"/>
      <c r="M409" s="268"/>
      <c r="N409" s="269"/>
      <c r="O409" s="269"/>
      <c r="P409" s="269"/>
      <c r="Q409" s="269"/>
      <c r="R409" s="269"/>
      <c r="S409" s="269"/>
      <c r="T409" s="270"/>
      <c r="AT409" s="271" t="s">
        <v>178</v>
      </c>
      <c r="AU409" s="271" t="s">
        <v>80</v>
      </c>
      <c r="AV409" s="13" t="s">
        <v>80</v>
      </c>
      <c r="AW409" s="13" t="s">
        <v>35</v>
      </c>
      <c r="AX409" s="13" t="s">
        <v>78</v>
      </c>
      <c r="AY409" s="271" t="s">
        <v>158</v>
      </c>
    </row>
    <row r="410" spans="2:65" s="1" customFormat="1" ht="16.5" customHeight="1">
      <c r="B410" s="47"/>
      <c r="C410" s="294" t="s">
        <v>610</v>
      </c>
      <c r="D410" s="294" t="s">
        <v>362</v>
      </c>
      <c r="E410" s="295" t="s">
        <v>699</v>
      </c>
      <c r="F410" s="296" t="s">
        <v>700</v>
      </c>
      <c r="G410" s="297" t="s">
        <v>164</v>
      </c>
      <c r="H410" s="298">
        <v>1</v>
      </c>
      <c r="I410" s="299"/>
      <c r="J410" s="300">
        <f>ROUND(I410*H410,2)</f>
        <v>0</v>
      </c>
      <c r="K410" s="296" t="s">
        <v>165</v>
      </c>
      <c r="L410" s="301"/>
      <c r="M410" s="302" t="s">
        <v>21</v>
      </c>
      <c r="N410" s="303" t="s">
        <v>42</v>
      </c>
      <c r="O410" s="48"/>
      <c r="P410" s="245">
        <f>O410*H410</f>
        <v>0</v>
      </c>
      <c r="Q410" s="245">
        <v>0.0018</v>
      </c>
      <c r="R410" s="245">
        <f>Q410*H410</f>
        <v>0.0018</v>
      </c>
      <c r="S410" s="245">
        <v>0</v>
      </c>
      <c r="T410" s="246">
        <f>S410*H410</f>
        <v>0</v>
      </c>
      <c r="AR410" s="25" t="s">
        <v>452</v>
      </c>
      <c r="AT410" s="25" t="s">
        <v>362</v>
      </c>
      <c r="AU410" s="25" t="s">
        <v>80</v>
      </c>
      <c r="AY410" s="25" t="s">
        <v>158</v>
      </c>
      <c r="BE410" s="247">
        <f>IF(N410="základní",J410,0)</f>
        <v>0</v>
      </c>
      <c r="BF410" s="247">
        <f>IF(N410="snížená",J410,0)</f>
        <v>0</v>
      </c>
      <c r="BG410" s="247">
        <f>IF(N410="zákl. přenesená",J410,0)</f>
        <v>0</v>
      </c>
      <c r="BH410" s="247">
        <f>IF(N410="sníž. přenesená",J410,0)</f>
        <v>0</v>
      </c>
      <c r="BI410" s="247">
        <f>IF(N410="nulová",J410,0)</f>
        <v>0</v>
      </c>
      <c r="BJ410" s="25" t="s">
        <v>78</v>
      </c>
      <c r="BK410" s="247">
        <f>ROUND(I410*H410,2)</f>
        <v>0</v>
      </c>
      <c r="BL410" s="25" t="s">
        <v>341</v>
      </c>
      <c r="BM410" s="25" t="s">
        <v>1405</v>
      </c>
    </row>
    <row r="411" spans="2:65" s="1" customFormat="1" ht="16.5" customHeight="1">
      <c r="B411" s="47"/>
      <c r="C411" s="294" t="s">
        <v>616</v>
      </c>
      <c r="D411" s="294" t="s">
        <v>362</v>
      </c>
      <c r="E411" s="295" t="s">
        <v>703</v>
      </c>
      <c r="F411" s="296" t="s">
        <v>704</v>
      </c>
      <c r="G411" s="297" t="s">
        <v>164</v>
      </c>
      <c r="H411" s="298">
        <v>6</v>
      </c>
      <c r="I411" s="299"/>
      <c r="J411" s="300">
        <f>ROUND(I411*H411,2)</f>
        <v>0</v>
      </c>
      <c r="K411" s="296" t="s">
        <v>165</v>
      </c>
      <c r="L411" s="301"/>
      <c r="M411" s="302" t="s">
        <v>21</v>
      </c>
      <c r="N411" s="303" t="s">
        <v>42</v>
      </c>
      <c r="O411" s="48"/>
      <c r="P411" s="245">
        <f>O411*H411</f>
        <v>0</v>
      </c>
      <c r="Q411" s="245">
        <v>0.00203</v>
      </c>
      <c r="R411" s="245">
        <f>Q411*H411</f>
        <v>0.01218</v>
      </c>
      <c r="S411" s="245">
        <v>0</v>
      </c>
      <c r="T411" s="246">
        <f>S411*H411</f>
        <v>0</v>
      </c>
      <c r="AR411" s="25" t="s">
        <v>452</v>
      </c>
      <c r="AT411" s="25" t="s">
        <v>362</v>
      </c>
      <c r="AU411" s="25" t="s">
        <v>80</v>
      </c>
      <c r="AY411" s="25" t="s">
        <v>158</v>
      </c>
      <c r="BE411" s="247">
        <f>IF(N411="základní",J411,0)</f>
        <v>0</v>
      </c>
      <c r="BF411" s="247">
        <f>IF(N411="snížená",J411,0)</f>
        <v>0</v>
      </c>
      <c r="BG411" s="247">
        <f>IF(N411="zákl. přenesená",J411,0)</f>
        <v>0</v>
      </c>
      <c r="BH411" s="247">
        <f>IF(N411="sníž. přenesená",J411,0)</f>
        <v>0</v>
      </c>
      <c r="BI411" s="247">
        <f>IF(N411="nulová",J411,0)</f>
        <v>0</v>
      </c>
      <c r="BJ411" s="25" t="s">
        <v>78</v>
      </c>
      <c r="BK411" s="247">
        <f>ROUND(I411*H411,2)</f>
        <v>0</v>
      </c>
      <c r="BL411" s="25" t="s">
        <v>341</v>
      </c>
      <c r="BM411" s="25" t="s">
        <v>1406</v>
      </c>
    </row>
    <row r="412" spans="2:65" s="1" customFormat="1" ht="16.5" customHeight="1">
      <c r="B412" s="47"/>
      <c r="C412" s="236" t="s">
        <v>217</v>
      </c>
      <c r="D412" s="236" t="s">
        <v>161</v>
      </c>
      <c r="E412" s="237" t="s">
        <v>707</v>
      </c>
      <c r="F412" s="238" t="s">
        <v>708</v>
      </c>
      <c r="G412" s="239" t="s">
        <v>561</v>
      </c>
      <c r="H412" s="304"/>
      <c r="I412" s="241"/>
      <c r="J412" s="242">
        <f>ROUND(I412*H412,2)</f>
        <v>0</v>
      </c>
      <c r="K412" s="238" t="s">
        <v>165</v>
      </c>
      <c r="L412" s="73"/>
      <c r="M412" s="243" t="s">
        <v>21</v>
      </c>
      <c r="N412" s="244" t="s">
        <v>42</v>
      </c>
      <c r="O412" s="48"/>
      <c r="P412" s="245">
        <f>O412*H412</f>
        <v>0</v>
      </c>
      <c r="Q412" s="245">
        <v>0</v>
      </c>
      <c r="R412" s="245">
        <f>Q412*H412</f>
        <v>0</v>
      </c>
      <c r="S412" s="245">
        <v>0</v>
      </c>
      <c r="T412" s="246">
        <f>S412*H412</f>
        <v>0</v>
      </c>
      <c r="AR412" s="25" t="s">
        <v>341</v>
      </c>
      <c r="AT412" s="25" t="s">
        <v>161</v>
      </c>
      <c r="AU412" s="25" t="s">
        <v>80</v>
      </c>
      <c r="AY412" s="25" t="s">
        <v>158</v>
      </c>
      <c r="BE412" s="247">
        <f>IF(N412="základní",J412,0)</f>
        <v>0</v>
      </c>
      <c r="BF412" s="247">
        <f>IF(N412="snížená",J412,0)</f>
        <v>0</v>
      </c>
      <c r="BG412" s="247">
        <f>IF(N412="zákl. přenesená",J412,0)</f>
        <v>0</v>
      </c>
      <c r="BH412" s="247">
        <f>IF(N412="sníž. přenesená",J412,0)</f>
        <v>0</v>
      </c>
      <c r="BI412" s="247">
        <f>IF(N412="nulová",J412,0)</f>
        <v>0</v>
      </c>
      <c r="BJ412" s="25" t="s">
        <v>78</v>
      </c>
      <c r="BK412" s="247">
        <f>ROUND(I412*H412,2)</f>
        <v>0</v>
      </c>
      <c r="BL412" s="25" t="s">
        <v>341</v>
      </c>
      <c r="BM412" s="25" t="s">
        <v>1407</v>
      </c>
    </row>
    <row r="413" spans="2:47" s="1" customFormat="1" ht="13.5">
      <c r="B413" s="47"/>
      <c r="C413" s="75"/>
      <c r="D413" s="248" t="s">
        <v>171</v>
      </c>
      <c r="E413" s="75"/>
      <c r="F413" s="249" t="s">
        <v>710</v>
      </c>
      <c r="G413" s="75"/>
      <c r="H413" s="75"/>
      <c r="I413" s="204"/>
      <c r="J413" s="75"/>
      <c r="K413" s="75"/>
      <c r="L413" s="73"/>
      <c r="M413" s="250"/>
      <c r="N413" s="48"/>
      <c r="O413" s="48"/>
      <c r="P413" s="48"/>
      <c r="Q413" s="48"/>
      <c r="R413" s="48"/>
      <c r="S413" s="48"/>
      <c r="T413" s="96"/>
      <c r="AT413" s="25" t="s">
        <v>171</v>
      </c>
      <c r="AU413" s="25" t="s">
        <v>80</v>
      </c>
    </row>
    <row r="414" spans="2:65" s="1" customFormat="1" ht="16.5" customHeight="1">
      <c r="B414" s="47"/>
      <c r="C414" s="236" t="s">
        <v>626</v>
      </c>
      <c r="D414" s="236" t="s">
        <v>161</v>
      </c>
      <c r="E414" s="237" t="s">
        <v>712</v>
      </c>
      <c r="F414" s="238" t="s">
        <v>713</v>
      </c>
      <c r="G414" s="239" t="s">
        <v>561</v>
      </c>
      <c r="H414" s="304"/>
      <c r="I414" s="241"/>
      <c r="J414" s="242">
        <f>ROUND(I414*H414,2)</f>
        <v>0</v>
      </c>
      <c r="K414" s="238" t="s">
        <v>165</v>
      </c>
      <c r="L414" s="73"/>
      <c r="M414" s="243" t="s">
        <v>21</v>
      </c>
      <c r="N414" s="244" t="s">
        <v>42</v>
      </c>
      <c r="O414" s="48"/>
      <c r="P414" s="245">
        <f>O414*H414</f>
        <v>0</v>
      </c>
      <c r="Q414" s="245">
        <v>0</v>
      </c>
      <c r="R414" s="245">
        <f>Q414*H414</f>
        <v>0</v>
      </c>
      <c r="S414" s="245">
        <v>0</v>
      </c>
      <c r="T414" s="246">
        <f>S414*H414</f>
        <v>0</v>
      </c>
      <c r="AR414" s="25" t="s">
        <v>341</v>
      </c>
      <c r="AT414" s="25" t="s">
        <v>161</v>
      </c>
      <c r="AU414" s="25" t="s">
        <v>80</v>
      </c>
      <c r="AY414" s="25" t="s">
        <v>158</v>
      </c>
      <c r="BE414" s="247">
        <f>IF(N414="základní",J414,0)</f>
        <v>0</v>
      </c>
      <c r="BF414" s="247">
        <f>IF(N414="snížená",J414,0)</f>
        <v>0</v>
      </c>
      <c r="BG414" s="247">
        <f>IF(N414="zákl. přenesená",J414,0)</f>
        <v>0</v>
      </c>
      <c r="BH414" s="247">
        <f>IF(N414="sníž. přenesená",J414,0)</f>
        <v>0</v>
      </c>
      <c r="BI414" s="247">
        <f>IF(N414="nulová",J414,0)</f>
        <v>0</v>
      </c>
      <c r="BJ414" s="25" t="s">
        <v>78</v>
      </c>
      <c r="BK414" s="247">
        <f>ROUND(I414*H414,2)</f>
        <v>0</v>
      </c>
      <c r="BL414" s="25" t="s">
        <v>341</v>
      </c>
      <c r="BM414" s="25" t="s">
        <v>1408</v>
      </c>
    </row>
    <row r="415" spans="2:47" s="1" customFormat="1" ht="13.5">
      <c r="B415" s="47"/>
      <c r="C415" s="75"/>
      <c r="D415" s="248" t="s">
        <v>171</v>
      </c>
      <c r="E415" s="75"/>
      <c r="F415" s="249" t="s">
        <v>710</v>
      </c>
      <c r="G415" s="75"/>
      <c r="H415" s="75"/>
      <c r="I415" s="204"/>
      <c r="J415" s="75"/>
      <c r="K415" s="75"/>
      <c r="L415" s="73"/>
      <c r="M415" s="250"/>
      <c r="N415" s="48"/>
      <c r="O415" s="48"/>
      <c r="P415" s="48"/>
      <c r="Q415" s="48"/>
      <c r="R415" s="48"/>
      <c r="S415" s="48"/>
      <c r="T415" s="96"/>
      <c r="AT415" s="25" t="s">
        <v>171</v>
      </c>
      <c r="AU415" s="25" t="s">
        <v>80</v>
      </c>
    </row>
    <row r="416" spans="2:63" s="11" customFormat="1" ht="29.85" customHeight="1">
      <c r="B416" s="220"/>
      <c r="C416" s="221"/>
      <c r="D416" s="222" t="s">
        <v>70</v>
      </c>
      <c r="E416" s="234" t="s">
        <v>715</v>
      </c>
      <c r="F416" s="234" t="s">
        <v>716</v>
      </c>
      <c r="G416" s="221"/>
      <c r="H416" s="221"/>
      <c r="I416" s="224"/>
      <c r="J416" s="235">
        <f>BK416</f>
        <v>0</v>
      </c>
      <c r="K416" s="221"/>
      <c r="L416" s="226"/>
      <c r="M416" s="227"/>
      <c r="N416" s="228"/>
      <c r="O416" s="228"/>
      <c r="P416" s="229">
        <f>SUM(P417:P420)</f>
        <v>0</v>
      </c>
      <c r="Q416" s="228"/>
      <c r="R416" s="229">
        <f>SUM(R417:R420)</f>
        <v>0</v>
      </c>
      <c r="S416" s="228"/>
      <c r="T416" s="230">
        <f>SUM(T417:T420)</f>
        <v>0.15</v>
      </c>
      <c r="AR416" s="231" t="s">
        <v>80</v>
      </c>
      <c r="AT416" s="232" t="s">
        <v>70</v>
      </c>
      <c r="AU416" s="232" t="s">
        <v>78</v>
      </c>
      <c r="AY416" s="231" t="s">
        <v>158</v>
      </c>
      <c r="BK416" s="233">
        <f>SUM(BK417:BK420)</f>
        <v>0</v>
      </c>
    </row>
    <row r="417" spans="2:65" s="1" customFormat="1" ht="25.5" customHeight="1">
      <c r="B417" s="47"/>
      <c r="C417" s="236" t="s">
        <v>631</v>
      </c>
      <c r="D417" s="236" t="s">
        <v>161</v>
      </c>
      <c r="E417" s="237" t="s">
        <v>726</v>
      </c>
      <c r="F417" s="238" t="s">
        <v>727</v>
      </c>
      <c r="G417" s="239" t="s">
        <v>728</v>
      </c>
      <c r="H417" s="240">
        <v>150</v>
      </c>
      <c r="I417" s="241"/>
      <c r="J417" s="242">
        <f>ROUND(I417*H417,2)</f>
        <v>0</v>
      </c>
      <c r="K417" s="238" t="s">
        <v>165</v>
      </c>
      <c r="L417" s="73"/>
      <c r="M417" s="243" t="s">
        <v>21</v>
      </c>
      <c r="N417" s="244" t="s">
        <v>42</v>
      </c>
      <c r="O417" s="48"/>
      <c r="P417" s="245">
        <f>O417*H417</f>
        <v>0</v>
      </c>
      <c r="Q417" s="245">
        <v>0</v>
      </c>
      <c r="R417" s="245">
        <f>Q417*H417</f>
        <v>0</v>
      </c>
      <c r="S417" s="245">
        <v>0.001</v>
      </c>
      <c r="T417" s="246">
        <f>S417*H417</f>
        <v>0.15</v>
      </c>
      <c r="AR417" s="25" t="s">
        <v>341</v>
      </c>
      <c r="AT417" s="25" t="s">
        <v>161</v>
      </c>
      <c r="AU417" s="25" t="s">
        <v>80</v>
      </c>
      <c r="AY417" s="25" t="s">
        <v>158</v>
      </c>
      <c r="BE417" s="247">
        <f>IF(N417="základní",J417,0)</f>
        <v>0</v>
      </c>
      <c r="BF417" s="247">
        <f>IF(N417="snížená",J417,0)</f>
        <v>0</v>
      </c>
      <c r="BG417" s="247">
        <f>IF(N417="zákl. přenesená",J417,0)</f>
        <v>0</v>
      </c>
      <c r="BH417" s="247">
        <f>IF(N417="sníž. přenesená",J417,0)</f>
        <v>0</v>
      </c>
      <c r="BI417" s="247">
        <f>IF(N417="nulová",J417,0)</f>
        <v>0</v>
      </c>
      <c r="BJ417" s="25" t="s">
        <v>78</v>
      </c>
      <c r="BK417" s="247">
        <f>ROUND(I417*H417,2)</f>
        <v>0</v>
      </c>
      <c r="BL417" s="25" t="s">
        <v>341</v>
      </c>
      <c r="BM417" s="25" t="s">
        <v>1409</v>
      </c>
    </row>
    <row r="418" spans="2:47" s="1" customFormat="1" ht="13.5">
      <c r="B418" s="47"/>
      <c r="C418" s="75"/>
      <c r="D418" s="248" t="s">
        <v>171</v>
      </c>
      <c r="E418" s="75"/>
      <c r="F418" s="249" t="s">
        <v>730</v>
      </c>
      <c r="G418" s="75"/>
      <c r="H418" s="75"/>
      <c r="I418" s="204"/>
      <c r="J418" s="75"/>
      <c r="K418" s="75"/>
      <c r="L418" s="73"/>
      <c r="M418" s="250"/>
      <c r="N418" s="48"/>
      <c r="O418" s="48"/>
      <c r="P418" s="48"/>
      <c r="Q418" s="48"/>
      <c r="R418" s="48"/>
      <c r="S418" s="48"/>
      <c r="T418" s="96"/>
      <c r="AT418" s="25" t="s">
        <v>171</v>
      </c>
      <c r="AU418" s="25" t="s">
        <v>80</v>
      </c>
    </row>
    <row r="419" spans="2:51" s="12" customFormat="1" ht="13.5">
      <c r="B419" s="251"/>
      <c r="C419" s="252"/>
      <c r="D419" s="248" t="s">
        <v>178</v>
      </c>
      <c r="E419" s="253" t="s">
        <v>21</v>
      </c>
      <c r="F419" s="254" t="s">
        <v>731</v>
      </c>
      <c r="G419" s="252"/>
      <c r="H419" s="253" t="s">
        <v>21</v>
      </c>
      <c r="I419" s="255"/>
      <c r="J419" s="252"/>
      <c r="K419" s="252"/>
      <c r="L419" s="256"/>
      <c r="M419" s="257"/>
      <c r="N419" s="258"/>
      <c r="O419" s="258"/>
      <c r="P419" s="258"/>
      <c r="Q419" s="258"/>
      <c r="R419" s="258"/>
      <c r="S419" s="258"/>
      <c r="T419" s="259"/>
      <c r="AT419" s="260" t="s">
        <v>178</v>
      </c>
      <c r="AU419" s="260" t="s">
        <v>80</v>
      </c>
      <c r="AV419" s="12" t="s">
        <v>78</v>
      </c>
      <c r="AW419" s="12" t="s">
        <v>35</v>
      </c>
      <c r="AX419" s="12" t="s">
        <v>71</v>
      </c>
      <c r="AY419" s="260" t="s">
        <v>158</v>
      </c>
    </row>
    <row r="420" spans="2:51" s="13" customFormat="1" ht="13.5">
      <c r="B420" s="261"/>
      <c r="C420" s="262"/>
      <c r="D420" s="248" t="s">
        <v>178</v>
      </c>
      <c r="E420" s="263" t="s">
        <v>21</v>
      </c>
      <c r="F420" s="264" t="s">
        <v>732</v>
      </c>
      <c r="G420" s="262"/>
      <c r="H420" s="265">
        <v>150</v>
      </c>
      <c r="I420" s="266"/>
      <c r="J420" s="262"/>
      <c r="K420" s="262"/>
      <c r="L420" s="267"/>
      <c r="M420" s="268"/>
      <c r="N420" s="269"/>
      <c r="O420" s="269"/>
      <c r="P420" s="269"/>
      <c r="Q420" s="269"/>
      <c r="R420" s="269"/>
      <c r="S420" s="269"/>
      <c r="T420" s="270"/>
      <c r="AT420" s="271" t="s">
        <v>178</v>
      </c>
      <c r="AU420" s="271" t="s">
        <v>80</v>
      </c>
      <c r="AV420" s="13" t="s">
        <v>80</v>
      </c>
      <c r="AW420" s="13" t="s">
        <v>35</v>
      </c>
      <c r="AX420" s="13" t="s">
        <v>78</v>
      </c>
      <c r="AY420" s="271" t="s">
        <v>158</v>
      </c>
    </row>
    <row r="421" spans="2:63" s="11" customFormat="1" ht="29.85" customHeight="1">
      <c r="B421" s="220"/>
      <c r="C421" s="221"/>
      <c r="D421" s="222" t="s">
        <v>70</v>
      </c>
      <c r="E421" s="234" t="s">
        <v>742</v>
      </c>
      <c r="F421" s="234" t="s">
        <v>743</v>
      </c>
      <c r="G421" s="221"/>
      <c r="H421" s="221"/>
      <c r="I421" s="224"/>
      <c r="J421" s="235">
        <f>BK421</f>
        <v>0</v>
      </c>
      <c r="K421" s="221"/>
      <c r="L421" s="226"/>
      <c r="M421" s="227"/>
      <c r="N421" s="228"/>
      <c r="O421" s="228"/>
      <c r="P421" s="229">
        <f>SUM(P422:P449)</f>
        <v>0</v>
      </c>
      <c r="Q421" s="228"/>
      <c r="R421" s="229">
        <f>SUM(R422:R449)</f>
        <v>0.06883600000000001</v>
      </c>
      <c r="S421" s="228"/>
      <c r="T421" s="230">
        <f>SUM(T422:T449)</f>
        <v>0.476644</v>
      </c>
      <c r="AR421" s="231" t="s">
        <v>80</v>
      </c>
      <c r="AT421" s="232" t="s">
        <v>70</v>
      </c>
      <c r="AU421" s="232" t="s">
        <v>78</v>
      </c>
      <c r="AY421" s="231" t="s">
        <v>158</v>
      </c>
      <c r="BK421" s="233">
        <f>SUM(BK422:BK449)</f>
        <v>0</v>
      </c>
    </row>
    <row r="422" spans="2:65" s="1" customFormat="1" ht="16.5" customHeight="1">
      <c r="B422" s="47"/>
      <c r="C422" s="236" t="s">
        <v>637</v>
      </c>
      <c r="D422" s="236" t="s">
        <v>161</v>
      </c>
      <c r="E422" s="237" t="s">
        <v>745</v>
      </c>
      <c r="F422" s="238" t="s">
        <v>746</v>
      </c>
      <c r="G422" s="239" t="s">
        <v>193</v>
      </c>
      <c r="H422" s="240">
        <v>40.6</v>
      </c>
      <c r="I422" s="241"/>
      <c r="J422" s="242">
        <f>ROUND(I422*H422,2)</f>
        <v>0</v>
      </c>
      <c r="K422" s="238" t="s">
        <v>165</v>
      </c>
      <c r="L422" s="73"/>
      <c r="M422" s="243" t="s">
        <v>21</v>
      </c>
      <c r="N422" s="244" t="s">
        <v>42</v>
      </c>
      <c r="O422" s="48"/>
      <c r="P422" s="245">
        <f>O422*H422</f>
        <v>0</v>
      </c>
      <c r="Q422" s="245">
        <v>0</v>
      </c>
      <c r="R422" s="245">
        <f>Q422*H422</f>
        <v>0</v>
      </c>
      <c r="S422" s="245">
        <v>0.01174</v>
      </c>
      <c r="T422" s="246">
        <f>S422*H422</f>
        <v>0.476644</v>
      </c>
      <c r="AR422" s="25" t="s">
        <v>341</v>
      </c>
      <c r="AT422" s="25" t="s">
        <v>161</v>
      </c>
      <c r="AU422" s="25" t="s">
        <v>80</v>
      </c>
      <c r="AY422" s="25" t="s">
        <v>158</v>
      </c>
      <c r="BE422" s="247">
        <f>IF(N422="základní",J422,0)</f>
        <v>0</v>
      </c>
      <c r="BF422" s="247">
        <f>IF(N422="snížená",J422,0)</f>
        <v>0</v>
      </c>
      <c r="BG422" s="247">
        <f>IF(N422="zákl. přenesená",J422,0)</f>
        <v>0</v>
      </c>
      <c r="BH422" s="247">
        <f>IF(N422="sníž. přenesená",J422,0)</f>
        <v>0</v>
      </c>
      <c r="BI422" s="247">
        <f>IF(N422="nulová",J422,0)</f>
        <v>0</v>
      </c>
      <c r="BJ422" s="25" t="s">
        <v>78</v>
      </c>
      <c r="BK422" s="247">
        <f>ROUND(I422*H422,2)</f>
        <v>0</v>
      </c>
      <c r="BL422" s="25" t="s">
        <v>341</v>
      </c>
      <c r="BM422" s="25" t="s">
        <v>1410</v>
      </c>
    </row>
    <row r="423" spans="2:51" s="12" customFormat="1" ht="13.5">
      <c r="B423" s="251"/>
      <c r="C423" s="252"/>
      <c r="D423" s="248" t="s">
        <v>178</v>
      </c>
      <c r="E423" s="253" t="s">
        <v>21</v>
      </c>
      <c r="F423" s="254" t="s">
        <v>1262</v>
      </c>
      <c r="G423" s="252"/>
      <c r="H423" s="253" t="s">
        <v>21</v>
      </c>
      <c r="I423" s="255"/>
      <c r="J423" s="252"/>
      <c r="K423" s="252"/>
      <c r="L423" s="256"/>
      <c r="M423" s="257"/>
      <c r="N423" s="258"/>
      <c r="O423" s="258"/>
      <c r="P423" s="258"/>
      <c r="Q423" s="258"/>
      <c r="R423" s="258"/>
      <c r="S423" s="258"/>
      <c r="T423" s="259"/>
      <c r="AT423" s="260" t="s">
        <v>178</v>
      </c>
      <c r="AU423" s="260" t="s">
        <v>80</v>
      </c>
      <c r="AV423" s="12" t="s">
        <v>78</v>
      </c>
      <c r="AW423" s="12" t="s">
        <v>35</v>
      </c>
      <c r="AX423" s="12" t="s">
        <v>71</v>
      </c>
      <c r="AY423" s="260" t="s">
        <v>158</v>
      </c>
    </row>
    <row r="424" spans="2:51" s="13" customFormat="1" ht="13.5">
      <c r="B424" s="261"/>
      <c r="C424" s="262"/>
      <c r="D424" s="248" t="s">
        <v>178</v>
      </c>
      <c r="E424" s="263" t="s">
        <v>21</v>
      </c>
      <c r="F424" s="264" t="s">
        <v>1411</v>
      </c>
      <c r="G424" s="262"/>
      <c r="H424" s="265">
        <v>28.5</v>
      </c>
      <c r="I424" s="266"/>
      <c r="J424" s="262"/>
      <c r="K424" s="262"/>
      <c r="L424" s="267"/>
      <c r="M424" s="268"/>
      <c r="N424" s="269"/>
      <c r="O424" s="269"/>
      <c r="P424" s="269"/>
      <c r="Q424" s="269"/>
      <c r="R424" s="269"/>
      <c r="S424" s="269"/>
      <c r="T424" s="270"/>
      <c r="AT424" s="271" t="s">
        <v>178</v>
      </c>
      <c r="AU424" s="271" t="s">
        <v>80</v>
      </c>
      <c r="AV424" s="13" t="s">
        <v>80</v>
      </c>
      <c r="AW424" s="13" t="s">
        <v>35</v>
      </c>
      <c r="AX424" s="13" t="s">
        <v>71</v>
      </c>
      <c r="AY424" s="271" t="s">
        <v>158</v>
      </c>
    </row>
    <row r="425" spans="2:51" s="13" customFormat="1" ht="13.5">
      <c r="B425" s="261"/>
      <c r="C425" s="262"/>
      <c r="D425" s="248" t="s">
        <v>178</v>
      </c>
      <c r="E425" s="263" t="s">
        <v>21</v>
      </c>
      <c r="F425" s="264" t="s">
        <v>1412</v>
      </c>
      <c r="G425" s="262"/>
      <c r="H425" s="265">
        <v>-6.3</v>
      </c>
      <c r="I425" s="266"/>
      <c r="J425" s="262"/>
      <c r="K425" s="262"/>
      <c r="L425" s="267"/>
      <c r="M425" s="268"/>
      <c r="N425" s="269"/>
      <c r="O425" s="269"/>
      <c r="P425" s="269"/>
      <c r="Q425" s="269"/>
      <c r="R425" s="269"/>
      <c r="S425" s="269"/>
      <c r="T425" s="270"/>
      <c r="AT425" s="271" t="s">
        <v>178</v>
      </c>
      <c r="AU425" s="271" t="s">
        <v>80</v>
      </c>
      <c r="AV425" s="13" t="s">
        <v>80</v>
      </c>
      <c r="AW425" s="13" t="s">
        <v>35</v>
      </c>
      <c r="AX425" s="13" t="s">
        <v>71</v>
      </c>
      <c r="AY425" s="271" t="s">
        <v>158</v>
      </c>
    </row>
    <row r="426" spans="2:51" s="12" customFormat="1" ht="13.5">
      <c r="B426" s="251"/>
      <c r="C426" s="252"/>
      <c r="D426" s="248" t="s">
        <v>178</v>
      </c>
      <c r="E426" s="253" t="s">
        <v>21</v>
      </c>
      <c r="F426" s="254" t="s">
        <v>1265</v>
      </c>
      <c r="G426" s="252"/>
      <c r="H426" s="253" t="s">
        <v>21</v>
      </c>
      <c r="I426" s="255"/>
      <c r="J426" s="252"/>
      <c r="K426" s="252"/>
      <c r="L426" s="256"/>
      <c r="M426" s="257"/>
      <c r="N426" s="258"/>
      <c r="O426" s="258"/>
      <c r="P426" s="258"/>
      <c r="Q426" s="258"/>
      <c r="R426" s="258"/>
      <c r="S426" s="258"/>
      <c r="T426" s="259"/>
      <c r="AT426" s="260" t="s">
        <v>178</v>
      </c>
      <c r="AU426" s="260" t="s">
        <v>80</v>
      </c>
      <c r="AV426" s="12" t="s">
        <v>78</v>
      </c>
      <c r="AW426" s="12" t="s">
        <v>35</v>
      </c>
      <c r="AX426" s="12" t="s">
        <v>71</v>
      </c>
      <c r="AY426" s="260" t="s">
        <v>158</v>
      </c>
    </row>
    <row r="427" spans="2:51" s="13" customFormat="1" ht="13.5">
      <c r="B427" s="261"/>
      <c r="C427" s="262"/>
      <c r="D427" s="248" t="s">
        <v>178</v>
      </c>
      <c r="E427" s="263" t="s">
        <v>21</v>
      </c>
      <c r="F427" s="264" t="s">
        <v>1413</v>
      </c>
      <c r="G427" s="262"/>
      <c r="H427" s="265">
        <v>22</v>
      </c>
      <c r="I427" s="266"/>
      <c r="J427" s="262"/>
      <c r="K427" s="262"/>
      <c r="L427" s="267"/>
      <c r="M427" s="268"/>
      <c r="N427" s="269"/>
      <c r="O427" s="269"/>
      <c r="P427" s="269"/>
      <c r="Q427" s="269"/>
      <c r="R427" s="269"/>
      <c r="S427" s="269"/>
      <c r="T427" s="270"/>
      <c r="AT427" s="271" t="s">
        <v>178</v>
      </c>
      <c r="AU427" s="271" t="s">
        <v>80</v>
      </c>
      <c r="AV427" s="13" t="s">
        <v>80</v>
      </c>
      <c r="AW427" s="13" t="s">
        <v>35</v>
      </c>
      <c r="AX427" s="13" t="s">
        <v>71</v>
      </c>
      <c r="AY427" s="271" t="s">
        <v>158</v>
      </c>
    </row>
    <row r="428" spans="2:51" s="13" customFormat="1" ht="13.5">
      <c r="B428" s="261"/>
      <c r="C428" s="262"/>
      <c r="D428" s="248" t="s">
        <v>178</v>
      </c>
      <c r="E428" s="263" t="s">
        <v>21</v>
      </c>
      <c r="F428" s="264" t="s">
        <v>842</v>
      </c>
      <c r="G428" s="262"/>
      <c r="H428" s="265">
        <v>-3.6</v>
      </c>
      <c r="I428" s="266"/>
      <c r="J428" s="262"/>
      <c r="K428" s="262"/>
      <c r="L428" s="267"/>
      <c r="M428" s="268"/>
      <c r="N428" s="269"/>
      <c r="O428" s="269"/>
      <c r="P428" s="269"/>
      <c r="Q428" s="269"/>
      <c r="R428" s="269"/>
      <c r="S428" s="269"/>
      <c r="T428" s="270"/>
      <c r="AT428" s="271" t="s">
        <v>178</v>
      </c>
      <c r="AU428" s="271" t="s">
        <v>80</v>
      </c>
      <c r="AV428" s="13" t="s">
        <v>80</v>
      </c>
      <c r="AW428" s="13" t="s">
        <v>35</v>
      </c>
      <c r="AX428" s="13" t="s">
        <v>71</v>
      </c>
      <c r="AY428" s="271" t="s">
        <v>158</v>
      </c>
    </row>
    <row r="429" spans="2:51" s="14" customFormat="1" ht="13.5">
      <c r="B429" s="272"/>
      <c r="C429" s="273"/>
      <c r="D429" s="248" t="s">
        <v>178</v>
      </c>
      <c r="E429" s="274" t="s">
        <v>21</v>
      </c>
      <c r="F429" s="275" t="s">
        <v>189</v>
      </c>
      <c r="G429" s="273"/>
      <c r="H429" s="276">
        <v>40.6</v>
      </c>
      <c r="I429" s="277"/>
      <c r="J429" s="273"/>
      <c r="K429" s="273"/>
      <c r="L429" s="278"/>
      <c r="M429" s="279"/>
      <c r="N429" s="280"/>
      <c r="O429" s="280"/>
      <c r="P429" s="280"/>
      <c r="Q429" s="280"/>
      <c r="R429" s="280"/>
      <c r="S429" s="280"/>
      <c r="T429" s="281"/>
      <c r="AT429" s="282" t="s">
        <v>178</v>
      </c>
      <c r="AU429" s="282" t="s">
        <v>80</v>
      </c>
      <c r="AV429" s="14" t="s">
        <v>166</v>
      </c>
      <c r="AW429" s="14" t="s">
        <v>35</v>
      </c>
      <c r="AX429" s="14" t="s">
        <v>78</v>
      </c>
      <c r="AY429" s="282" t="s">
        <v>158</v>
      </c>
    </row>
    <row r="430" spans="2:65" s="1" customFormat="1" ht="25.5" customHeight="1">
      <c r="B430" s="47"/>
      <c r="C430" s="236" t="s">
        <v>643</v>
      </c>
      <c r="D430" s="236" t="s">
        <v>161</v>
      </c>
      <c r="E430" s="237" t="s">
        <v>761</v>
      </c>
      <c r="F430" s="238" t="s">
        <v>762</v>
      </c>
      <c r="G430" s="239" t="s">
        <v>184</v>
      </c>
      <c r="H430" s="240">
        <v>2.8</v>
      </c>
      <c r="I430" s="241"/>
      <c r="J430" s="242">
        <f>ROUND(I430*H430,2)</f>
        <v>0</v>
      </c>
      <c r="K430" s="238" t="s">
        <v>165</v>
      </c>
      <c r="L430" s="73"/>
      <c r="M430" s="243" t="s">
        <v>21</v>
      </c>
      <c r="N430" s="244" t="s">
        <v>42</v>
      </c>
      <c r="O430" s="48"/>
      <c r="P430" s="245">
        <f>O430*H430</f>
        <v>0</v>
      </c>
      <c r="Q430" s="245">
        <v>0.0035</v>
      </c>
      <c r="R430" s="245">
        <f>Q430*H430</f>
        <v>0.0098</v>
      </c>
      <c r="S430" s="245">
        <v>0</v>
      </c>
      <c r="T430" s="246">
        <f>S430*H430</f>
        <v>0</v>
      </c>
      <c r="AR430" s="25" t="s">
        <v>341</v>
      </c>
      <c r="AT430" s="25" t="s">
        <v>161</v>
      </c>
      <c r="AU430" s="25" t="s">
        <v>80</v>
      </c>
      <c r="AY430" s="25" t="s">
        <v>158</v>
      </c>
      <c r="BE430" s="247">
        <f>IF(N430="základní",J430,0)</f>
        <v>0</v>
      </c>
      <c r="BF430" s="247">
        <f>IF(N430="snížená",J430,0)</f>
        <v>0</v>
      </c>
      <c r="BG430" s="247">
        <f>IF(N430="zákl. přenesená",J430,0)</f>
        <v>0</v>
      </c>
      <c r="BH430" s="247">
        <f>IF(N430="sníž. přenesená",J430,0)</f>
        <v>0</v>
      </c>
      <c r="BI430" s="247">
        <f>IF(N430="nulová",J430,0)</f>
        <v>0</v>
      </c>
      <c r="BJ430" s="25" t="s">
        <v>78</v>
      </c>
      <c r="BK430" s="247">
        <f>ROUND(I430*H430,2)</f>
        <v>0</v>
      </c>
      <c r="BL430" s="25" t="s">
        <v>341</v>
      </c>
      <c r="BM430" s="25" t="s">
        <v>1414</v>
      </c>
    </row>
    <row r="431" spans="2:51" s="12" customFormat="1" ht="13.5">
      <c r="B431" s="251"/>
      <c r="C431" s="252"/>
      <c r="D431" s="248" t="s">
        <v>178</v>
      </c>
      <c r="E431" s="253" t="s">
        <v>21</v>
      </c>
      <c r="F431" s="254" t="s">
        <v>533</v>
      </c>
      <c r="G431" s="252"/>
      <c r="H431" s="253" t="s">
        <v>21</v>
      </c>
      <c r="I431" s="255"/>
      <c r="J431" s="252"/>
      <c r="K431" s="252"/>
      <c r="L431" s="256"/>
      <c r="M431" s="257"/>
      <c r="N431" s="258"/>
      <c r="O431" s="258"/>
      <c r="P431" s="258"/>
      <c r="Q431" s="258"/>
      <c r="R431" s="258"/>
      <c r="S431" s="258"/>
      <c r="T431" s="259"/>
      <c r="AT431" s="260" t="s">
        <v>178</v>
      </c>
      <c r="AU431" s="260" t="s">
        <v>80</v>
      </c>
      <c r="AV431" s="12" t="s">
        <v>78</v>
      </c>
      <c r="AW431" s="12" t="s">
        <v>35</v>
      </c>
      <c r="AX431" s="12" t="s">
        <v>71</v>
      </c>
      <c r="AY431" s="260" t="s">
        <v>158</v>
      </c>
    </row>
    <row r="432" spans="2:51" s="12" customFormat="1" ht="13.5">
      <c r="B432" s="251"/>
      <c r="C432" s="252"/>
      <c r="D432" s="248" t="s">
        <v>178</v>
      </c>
      <c r="E432" s="253" t="s">
        <v>21</v>
      </c>
      <c r="F432" s="254" t="s">
        <v>1243</v>
      </c>
      <c r="G432" s="252"/>
      <c r="H432" s="253" t="s">
        <v>21</v>
      </c>
      <c r="I432" s="255"/>
      <c r="J432" s="252"/>
      <c r="K432" s="252"/>
      <c r="L432" s="256"/>
      <c r="M432" s="257"/>
      <c r="N432" s="258"/>
      <c r="O432" s="258"/>
      <c r="P432" s="258"/>
      <c r="Q432" s="258"/>
      <c r="R432" s="258"/>
      <c r="S432" s="258"/>
      <c r="T432" s="259"/>
      <c r="AT432" s="260" t="s">
        <v>178</v>
      </c>
      <c r="AU432" s="260" t="s">
        <v>80</v>
      </c>
      <c r="AV432" s="12" t="s">
        <v>78</v>
      </c>
      <c r="AW432" s="12" t="s">
        <v>35</v>
      </c>
      <c r="AX432" s="12" t="s">
        <v>71</v>
      </c>
      <c r="AY432" s="260" t="s">
        <v>158</v>
      </c>
    </row>
    <row r="433" spans="2:51" s="13" customFormat="1" ht="13.5">
      <c r="B433" s="261"/>
      <c r="C433" s="262"/>
      <c r="D433" s="248" t="s">
        <v>178</v>
      </c>
      <c r="E433" s="263" t="s">
        <v>21</v>
      </c>
      <c r="F433" s="264" t="s">
        <v>421</v>
      </c>
      <c r="G433" s="262"/>
      <c r="H433" s="265">
        <v>2.8</v>
      </c>
      <c r="I433" s="266"/>
      <c r="J433" s="262"/>
      <c r="K433" s="262"/>
      <c r="L433" s="267"/>
      <c r="M433" s="268"/>
      <c r="N433" s="269"/>
      <c r="O433" s="269"/>
      <c r="P433" s="269"/>
      <c r="Q433" s="269"/>
      <c r="R433" s="269"/>
      <c r="S433" s="269"/>
      <c r="T433" s="270"/>
      <c r="AT433" s="271" t="s">
        <v>178</v>
      </c>
      <c r="AU433" s="271" t="s">
        <v>80</v>
      </c>
      <c r="AV433" s="13" t="s">
        <v>80</v>
      </c>
      <c r="AW433" s="13" t="s">
        <v>35</v>
      </c>
      <c r="AX433" s="13" t="s">
        <v>78</v>
      </c>
      <c r="AY433" s="271" t="s">
        <v>158</v>
      </c>
    </row>
    <row r="434" spans="2:65" s="1" customFormat="1" ht="16.5" customHeight="1">
      <c r="B434" s="47"/>
      <c r="C434" s="294" t="s">
        <v>648</v>
      </c>
      <c r="D434" s="294" t="s">
        <v>362</v>
      </c>
      <c r="E434" s="295" t="s">
        <v>765</v>
      </c>
      <c r="F434" s="296" t="s">
        <v>766</v>
      </c>
      <c r="G434" s="297" t="s">
        <v>184</v>
      </c>
      <c r="H434" s="298">
        <v>3.22</v>
      </c>
      <c r="I434" s="299"/>
      <c r="J434" s="300">
        <f>ROUND(I434*H434,2)</f>
        <v>0</v>
      </c>
      <c r="K434" s="296" t="s">
        <v>21</v>
      </c>
      <c r="L434" s="301"/>
      <c r="M434" s="302" t="s">
        <v>21</v>
      </c>
      <c r="N434" s="303" t="s">
        <v>42</v>
      </c>
      <c r="O434" s="48"/>
      <c r="P434" s="245">
        <f>O434*H434</f>
        <v>0</v>
      </c>
      <c r="Q434" s="245">
        <v>0.0118</v>
      </c>
      <c r="R434" s="245">
        <f>Q434*H434</f>
        <v>0.037996</v>
      </c>
      <c r="S434" s="245">
        <v>0</v>
      </c>
      <c r="T434" s="246">
        <f>S434*H434</f>
        <v>0</v>
      </c>
      <c r="AR434" s="25" t="s">
        <v>452</v>
      </c>
      <c r="AT434" s="25" t="s">
        <v>362</v>
      </c>
      <c r="AU434" s="25" t="s">
        <v>80</v>
      </c>
      <c r="AY434" s="25" t="s">
        <v>158</v>
      </c>
      <c r="BE434" s="247">
        <f>IF(N434="základní",J434,0)</f>
        <v>0</v>
      </c>
      <c r="BF434" s="247">
        <f>IF(N434="snížená",J434,0)</f>
        <v>0</v>
      </c>
      <c r="BG434" s="247">
        <f>IF(N434="zákl. přenesená",J434,0)</f>
        <v>0</v>
      </c>
      <c r="BH434" s="247">
        <f>IF(N434="sníž. přenesená",J434,0)</f>
        <v>0</v>
      </c>
      <c r="BI434" s="247">
        <f>IF(N434="nulová",J434,0)</f>
        <v>0</v>
      </c>
      <c r="BJ434" s="25" t="s">
        <v>78</v>
      </c>
      <c r="BK434" s="247">
        <f>ROUND(I434*H434,2)</f>
        <v>0</v>
      </c>
      <c r="BL434" s="25" t="s">
        <v>341</v>
      </c>
      <c r="BM434" s="25" t="s">
        <v>1415</v>
      </c>
    </row>
    <row r="435" spans="2:47" s="1" customFormat="1" ht="13.5">
      <c r="B435" s="47"/>
      <c r="C435" s="75"/>
      <c r="D435" s="248" t="s">
        <v>328</v>
      </c>
      <c r="E435" s="75"/>
      <c r="F435" s="249" t="s">
        <v>1416</v>
      </c>
      <c r="G435" s="75"/>
      <c r="H435" s="75"/>
      <c r="I435" s="204"/>
      <c r="J435" s="75"/>
      <c r="K435" s="75"/>
      <c r="L435" s="73"/>
      <c r="M435" s="250"/>
      <c r="N435" s="48"/>
      <c r="O435" s="48"/>
      <c r="P435" s="48"/>
      <c r="Q435" s="48"/>
      <c r="R435" s="48"/>
      <c r="S435" s="48"/>
      <c r="T435" s="96"/>
      <c r="AT435" s="25" t="s">
        <v>328</v>
      </c>
      <c r="AU435" s="25" t="s">
        <v>80</v>
      </c>
    </row>
    <row r="436" spans="2:51" s="13" customFormat="1" ht="13.5">
      <c r="B436" s="261"/>
      <c r="C436" s="262"/>
      <c r="D436" s="248" t="s">
        <v>178</v>
      </c>
      <c r="E436" s="262"/>
      <c r="F436" s="264" t="s">
        <v>1417</v>
      </c>
      <c r="G436" s="262"/>
      <c r="H436" s="265">
        <v>3.22</v>
      </c>
      <c r="I436" s="266"/>
      <c r="J436" s="262"/>
      <c r="K436" s="262"/>
      <c r="L436" s="267"/>
      <c r="M436" s="268"/>
      <c r="N436" s="269"/>
      <c r="O436" s="269"/>
      <c r="P436" s="269"/>
      <c r="Q436" s="269"/>
      <c r="R436" s="269"/>
      <c r="S436" s="269"/>
      <c r="T436" s="270"/>
      <c r="AT436" s="271" t="s">
        <v>178</v>
      </c>
      <c r="AU436" s="271" t="s">
        <v>80</v>
      </c>
      <c r="AV436" s="13" t="s">
        <v>80</v>
      </c>
      <c r="AW436" s="13" t="s">
        <v>6</v>
      </c>
      <c r="AX436" s="13" t="s">
        <v>78</v>
      </c>
      <c r="AY436" s="271" t="s">
        <v>158</v>
      </c>
    </row>
    <row r="437" spans="2:65" s="1" customFormat="1" ht="16.5" customHeight="1">
      <c r="B437" s="47"/>
      <c r="C437" s="236" t="s">
        <v>652</v>
      </c>
      <c r="D437" s="236" t="s">
        <v>161</v>
      </c>
      <c r="E437" s="237" t="s">
        <v>771</v>
      </c>
      <c r="F437" s="238" t="s">
        <v>772</v>
      </c>
      <c r="G437" s="239" t="s">
        <v>184</v>
      </c>
      <c r="H437" s="240">
        <v>2.8</v>
      </c>
      <c r="I437" s="241"/>
      <c r="J437" s="242">
        <f>ROUND(I437*H437,2)</f>
        <v>0</v>
      </c>
      <c r="K437" s="238" t="s">
        <v>165</v>
      </c>
      <c r="L437" s="73"/>
      <c r="M437" s="243" t="s">
        <v>21</v>
      </c>
      <c r="N437" s="244" t="s">
        <v>42</v>
      </c>
      <c r="O437" s="48"/>
      <c r="P437" s="245">
        <f>O437*H437</f>
        <v>0</v>
      </c>
      <c r="Q437" s="245">
        <v>0</v>
      </c>
      <c r="R437" s="245">
        <f>Q437*H437</f>
        <v>0</v>
      </c>
      <c r="S437" s="245">
        <v>0</v>
      </c>
      <c r="T437" s="246">
        <f>S437*H437</f>
        <v>0</v>
      </c>
      <c r="AR437" s="25" t="s">
        <v>341</v>
      </c>
      <c r="AT437" s="25" t="s">
        <v>161</v>
      </c>
      <c r="AU437" s="25" t="s">
        <v>80</v>
      </c>
      <c r="AY437" s="25" t="s">
        <v>158</v>
      </c>
      <c r="BE437" s="247">
        <f>IF(N437="základní",J437,0)</f>
        <v>0</v>
      </c>
      <c r="BF437" s="247">
        <f>IF(N437="snížená",J437,0)</f>
        <v>0</v>
      </c>
      <c r="BG437" s="247">
        <f>IF(N437="zákl. přenesená",J437,0)</f>
        <v>0</v>
      </c>
      <c r="BH437" s="247">
        <f>IF(N437="sníž. přenesená",J437,0)</f>
        <v>0</v>
      </c>
      <c r="BI437" s="247">
        <f>IF(N437="nulová",J437,0)</f>
        <v>0</v>
      </c>
      <c r="BJ437" s="25" t="s">
        <v>78</v>
      </c>
      <c r="BK437" s="247">
        <f>ROUND(I437*H437,2)</f>
        <v>0</v>
      </c>
      <c r="BL437" s="25" t="s">
        <v>341</v>
      </c>
      <c r="BM437" s="25" t="s">
        <v>1418</v>
      </c>
    </row>
    <row r="438" spans="2:65" s="1" customFormat="1" ht="16.5" customHeight="1">
      <c r="B438" s="47"/>
      <c r="C438" s="236" t="s">
        <v>657</v>
      </c>
      <c r="D438" s="236" t="s">
        <v>161</v>
      </c>
      <c r="E438" s="237" t="s">
        <v>775</v>
      </c>
      <c r="F438" s="238" t="s">
        <v>776</v>
      </c>
      <c r="G438" s="239" t="s">
        <v>184</v>
      </c>
      <c r="H438" s="240">
        <v>2.8</v>
      </c>
      <c r="I438" s="241"/>
      <c r="J438" s="242">
        <f>ROUND(I438*H438,2)</f>
        <v>0</v>
      </c>
      <c r="K438" s="238" t="s">
        <v>165</v>
      </c>
      <c r="L438" s="73"/>
      <c r="M438" s="243" t="s">
        <v>21</v>
      </c>
      <c r="N438" s="244" t="s">
        <v>42</v>
      </c>
      <c r="O438" s="48"/>
      <c r="P438" s="245">
        <f>O438*H438</f>
        <v>0</v>
      </c>
      <c r="Q438" s="245">
        <v>0.0003</v>
      </c>
      <c r="R438" s="245">
        <f>Q438*H438</f>
        <v>0.0008399999999999999</v>
      </c>
      <c r="S438" s="245">
        <v>0</v>
      </c>
      <c r="T438" s="246">
        <f>S438*H438</f>
        <v>0</v>
      </c>
      <c r="AR438" s="25" t="s">
        <v>341</v>
      </c>
      <c r="AT438" s="25" t="s">
        <v>161</v>
      </c>
      <c r="AU438" s="25" t="s">
        <v>80</v>
      </c>
      <c r="AY438" s="25" t="s">
        <v>158</v>
      </c>
      <c r="BE438" s="247">
        <f>IF(N438="základní",J438,0)</f>
        <v>0</v>
      </c>
      <c r="BF438" s="247">
        <f>IF(N438="snížená",J438,0)</f>
        <v>0</v>
      </c>
      <c r="BG438" s="247">
        <f>IF(N438="zákl. přenesená",J438,0)</f>
        <v>0</v>
      </c>
      <c r="BH438" s="247">
        <f>IF(N438="sníž. přenesená",J438,0)</f>
        <v>0</v>
      </c>
      <c r="BI438" s="247">
        <f>IF(N438="nulová",J438,0)</f>
        <v>0</v>
      </c>
      <c r="BJ438" s="25" t="s">
        <v>78</v>
      </c>
      <c r="BK438" s="247">
        <f>ROUND(I438*H438,2)</f>
        <v>0</v>
      </c>
      <c r="BL438" s="25" t="s">
        <v>341</v>
      </c>
      <c r="BM438" s="25" t="s">
        <v>1419</v>
      </c>
    </row>
    <row r="439" spans="2:47" s="1" customFormat="1" ht="13.5">
      <c r="B439" s="47"/>
      <c r="C439" s="75"/>
      <c r="D439" s="248" t="s">
        <v>171</v>
      </c>
      <c r="E439" s="75"/>
      <c r="F439" s="249" t="s">
        <v>778</v>
      </c>
      <c r="G439" s="75"/>
      <c r="H439" s="75"/>
      <c r="I439" s="204"/>
      <c r="J439" s="75"/>
      <c r="K439" s="75"/>
      <c r="L439" s="73"/>
      <c r="M439" s="250"/>
      <c r="N439" s="48"/>
      <c r="O439" s="48"/>
      <c r="P439" s="48"/>
      <c r="Q439" s="48"/>
      <c r="R439" s="48"/>
      <c r="S439" s="48"/>
      <c r="T439" s="96"/>
      <c r="AT439" s="25" t="s">
        <v>171</v>
      </c>
      <c r="AU439" s="25" t="s">
        <v>80</v>
      </c>
    </row>
    <row r="440" spans="2:65" s="1" customFormat="1" ht="16.5" customHeight="1">
      <c r="B440" s="47"/>
      <c r="C440" s="236" t="s">
        <v>664</v>
      </c>
      <c r="D440" s="236" t="s">
        <v>161</v>
      </c>
      <c r="E440" s="237" t="s">
        <v>780</v>
      </c>
      <c r="F440" s="238" t="s">
        <v>781</v>
      </c>
      <c r="G440" s="239" t="s">
        <v>193</v>
      </c>
      <c r="H440" s="240">
        <v>6</v>
      </c>
      <c r="I440" s="241"/>
      <c r="J440" s="242">
        <f>ROUND(I440*H440,2)</f>
        <v>0</v>
      </c>
      <c r="K440" s="238" t="s">
        <v>165</v>
      </c>
      <c r="L440" s="73"/>
      <c r="M440" s="243" t="s">
        <v>21</v>
      </c>
      <c r="N440" s="244" t="s">
        <v>42</v>
      </c>
      <c r="O440" s="48"/>
      <c r="P440" s="245">
        <f>O440*H440</f>
        <v>0</v>
      </c>
      <c r="Q440" s="245">
        <v>3E-05</v>
      </c>
      <c r="R440" s="245">
        <f>Q440*H440</f>
        <v>0.00018</v>
      </c>
      <c r="S440" s="245">
        <v>0</v>
      </c>
      <c r="T440" s="246">
        <f>S440*H440</f>
        <v>0</v>
      </c>
      <c r="AR440" s="25" t="s">
        <v>341</v>
      </c>
      <c r="AT440" s="25" t="s">
        <v>161</v>
      </c>
      <c r="AU440" s="25" t="s">
        <v>80</v>
      </c>
      <c r="AY440" s="25" t="s">
        <v>158</v>
      </c>
      <c r="BE440" s="247">
        <f>IF(N440="základní",J440,0)</f>
        <v>0</v>
      </c>
      <c r="BF440" s="247">
        <f>IF(N440="snížená",J440,0)</f>
        <v>0</v>
      </c>
      <c r="BG440" s="247">
        <f>IF(N440="zákl. přenesená",J440,0)</f>
        <v>0</v>
      </c>
      <c r="BH440" s="247">
        <f>IF(N440="sníž. přenesená",J440,0)</f>
        <v>0</v>
      </c>
      <c r="BI440" s="247">
        <f>IF(N440="nulová",J440,0)</f>
        <v>0</v>
      </c>
      <c r="BJ440" s="25" t="s">
        <v>78</v>
      </c>
      <c r="BK440" s="247">
        <f>ROUND(I440*H440,2)</f>
        <v>0</v>
      </c>
      <c r="BL440" s="25" t="s">
        <v>341</v>
      </c>
      <c r="BM440" s="25" t="s">
        <v>1420</v>
      </c>
    </row>
    <row r="441" spans="2:47" s="1" customFormat="1" ht="13.5">
      <c r="B441" s="47"/>
      <c r="C441" s="75"/>
      <c r="D441" s="248" t="s">
        <v>171</v>
      </c>
      <c r="E441" s="75"/>
      <c r="F441" s="249" t="s">
        <v>778</v>
      </c>
      <c r="G441" s="75"/>
      <c r="H441" s="75"/>
      <c r="I441" s="204"/>
      <c r="J441" s="75"/>
      <c r="K441" s="75"/>
      <c r="L441" s="73"/>
      <c r="M441" s="250"/>
      <c r="N441" s="48"/>
      <c r="O441" s="48"/>
      <c r="P441" s="48"/>
      <c r="Q441" s="48"/>
      <c r="R441" s="48"/>
      <c r="S441" s="48"/>
      <c r="T441" s="96"/>
      <c r="AT441" s="25" t="s">
        <v>171</v>
      </c>
      <c r="AU441" s="25" t="s">
        <v>80</v>
      </c>
    </row>
    <row r="442" spans="2:65" s="1" customFormat="1" ht="16.5" customHeight="1">
      <c r="B442" s="47"/>
      <c r="C442" s="236" t="s">
        <v>669</v>
      </c>
      <c r="D442" s="236" t="s">
        <v>161</v>
      </c>
      <c r="E442" s="237" t="s">
        <v>784</v>
      </c>
      <c r="F442" s="238" t="s">
        <v>785</v>
      </c>
      <c r="G442" s="239" t="s">
        <v>164</v>
      </c>
      <c r="H442" s="240">
        <v>16</v>
      </c>
      <c r="I442" s="241"/>
      <c r="J442" s="242">
        <f>ROUND(I442*H442,2)</f>
        <v>0</v>
      </c>
      <c r="K442" s="238" t="s">
        <v>165</v>
      </c>
      <c r="L442" s="73"/>
      <c r="M442" s="243" t="s">
        <v>21</v>
      </c>
      <c r="N442" s="244" t="s">
        <v>42</v>
      </c>
      <c r="O442" s="48"/>
      <c r="P442" s="245">
        <f>O442*H442</f>
        <v>0</v>
      </c>
      <c r="Q442" s="245">
        <v>0</v>
      </c>
      <c r="R442" s="245">
        <f>Q442*H442</f>
        <v>0</v>
      </c>
      <c r="S442" s="245">
        <v>0</v>
      </c>
      <c r="T442" s="246">
        <f>S442*H442</f>
        <v>0</v>
      </c>
      <c r="AR442" s="25" t="s">
        <v>341</v>
      </c>
      <c r="AT442" s="25" t="s">
        <v>161</v>
      </c>
      <c r="AU442" s="25" t="s">
        <v>80</v>
      </c>
      <c r="AY442" s="25" t="s">
        <v>158</v>
      </c>
      <c r="BE442" s="247">
        <f>IF(N442="základní",J442,0)</f>
        <v>0</v>
      </c>
      <c r="BF442" s="247">
        <f>IF(N442="snížená",J442,0)</f>
        <v>0</v>
      </c>
      <c r="BG442" s="247">
        <f>IF(N442="zákl. přenesená",J442,0)</f>
        <v>0</v>
      </c>
      <c r="BH442" s="247">
        <f>IF(N442="sníž. přenesená",J442,0)</f>
        <v>0</v>
      </c>
      <c r="BI442" s="247">
        <f>IF(N442="nulová",J442,0)</f>
        <v>0</v>
      </c>
      <c r="BJ442" s="25" t="s">
        <v>78</v>
      </c>
      <c r="BK442" s="247">
        <f>ROUND(I442*H442,2)</f>
        <v>0</v>
      </c>
      <c r="BL442" s="25" t="s">
        <v>341</v>
      </c>
      <c r="BM442" s="25" t="s">
        <v>1421</v>
      </c>
    </row>
    <row r="443" spans="2:47" s="1" customFormat="1" ht="13.5">
      <c r="B443" s="47"/>
      <c r="C443" s="75"/>
      <c r="D443" s="248" t="s">
        <v>171</v>
      </c>
      <c r="E443" s="75"/>
      <c r="F443" s="249" t="s">
        <v>778</v>
      </c>
      <c r="G443" s="75"/>
      <c r="H443" s="75"/>
      <c r="I443" s="204"/>
      <c r="J443" s="75"/>
      <c r="K443" s="75"/>
      <c r="L443" s="73"/>
      <c r="M443" s="250"/>
      <c r="N443" s="48"/>
      <c r="O443" s="48"/>
      <c r="P443" s="48"/>
      <c r="Q443" s="48"/>
      <c r="R443" s="48"/>
      <c r="S443" s="48"/>
      <c r="T443" s="96"/>
      <c r="AT443" s="25" t="s">
        <v>171</v>
      </c>
      <c r="AU443" s="25" t="s">
        <v>80</v>
      </c>
    </row>
    <row r="444" spans="2:65" s="1" customFormat="1" ht="16.5" customHeight="1">
      <c r="B444" s="47"/>
      <c r="C444" s="236" t="s">
        <v>674</v>
      </c>
      <c r="D444" s="236" t="s">
        <v>161</v>
      </c>
      <c r="E444" s="237" t="s">
        <v>788</v>
      </c>
      <c r="F444" s="238" t="s">
        <v>789</v>
      </c>
      <c r="G444" s="239" t="s">
        <v>184</v>
      </c>
      <c r="H444" s="240">
        <v>2.8</v>
      </c>
      <c r="I444" s="241"/>
      <c r="J444" s="242">
        <f>ROUND(I444*H444,2)</f>
        <v>0</v>
      </c>
      <c r="K444" s="238" t="s">
        <v>165</v>
      </c>
      <c r="L444" s="73"/>
      <c r="M444" s="243" t="s">
        <v>21</v>
      </c>
      <c r="N444" s="244" t="s">
        <v>42</v>
      </c>
      <c r="O444" s="48"/>
      <c r="P444" s="245">
        <f>O444*H444</f>
        <v>0</v>
      </c>
      <c r="Q444" s="245">
        <v>0.00715</v>
      </c>
      <c r="R444" s="245">
        <f>Q444*H444</f>
        <v>0.02002</v>
      </c>
      <c r="S444" s="245">
        <v>0</v>
      </c>
      <c r="T444" s="246">
        <f>S444*H444</f>
        <v>0</v>
      </c>
      <c r="AR444" s="25" t="s">
        <v>341</v>
      </c>
      <c r="AT444" s="25" t="s">
        <v>161</v>
      </c>
      <c r="AU444" s="25" t="s">
        <v>80</v>
      </c>
      <c r="AY444" s="25" t="s">
        <v>158</v>
      </c>
      <c r="BE444" s="247">
        <f>IF(N444="základní",J444,0)</f>
        <v>0</v>
      </c>
      <c r="BF444" s="247">
        <f>IF(N444="snížená",J444,0)</f>
        <v>0</v>
      </c>
      <c r="BG444" s="247">
        <f>IF(N444="zákl. přenesená",J444,0)</f>
        <v>0</v>
      </c>
      <c r="BH444" s="247">
        <f>IF(N444="sníž. přenesená",J444,0)</f>
        <v>0</v>
      </c>
      <c r="BI444" s="247">
        <f>IF(N444="nulová",J444,0)</f>
        <v>0</v>
      </c>
      <c r="BJ444" s="25" t="s">
        <v>78</v>
      </c>
      <c r="BK444" s="247">
        <f>ROUND(I444*H444,2)</f>
        <v>0</v>
      </c>
      <c r="BL444" s="25" t="s">
        <v>341</v>
      </c>
      <c r="BM444" s="25" t="s">
        <v>1422</v>
      </c>
    </row>
    <row r="445" spans="2:47" s="1" customFormat="1" ht="13.5">
      <c r="B445" s="47"/>
      <c r="C445" s="75"/>
      <c r="D445" s="248" t="s">
        <v>171</v>
      </c>
      <c r="E445" s="75"/>
      <c r="F445" s="249" t="s">
        <v>791</v>
      </c>
      <c r="G445" s="75"/>
      <c r="H445" s="75"/>
      <c r="I445" s="204"/>
      <c r="J445" s="75"/>
      <c r="K445" s="75"/>
      <c r="L445" s="73"/>
      <c r="M445" s="250"/>
      <c r="N445" s="48"/>
      <c r="O445" s="48"/>
      <c r="P445" s="48"/>
      <c r="Q445" s="48"/>
      <c r="R445" s="48"/>
      <c r="S445" s="48"/>
      <c r="T445" s="96"/>
      <c r="AT445" s="25" t="s">
        <v>171</v>
      </c>
      <c r="AU445" s="25" t="s">
        <v>80</v>
      </c>
    </row>
    <row r="446" spans="2:65" s="1" customFormat="1" ht="16.5" customHeight="1">
      <c r="B446" s="47"/>
      <c r="C446" s="236" t="s">
        <v>679</v>
      </c>
      <c r="D446" s="236" t="s">
        <v>161</v>
      </c>
      <c r="E446" s="237" t="s">
        <v>793</v>
      </c>
      <c r="F446" s="238" t="s">
        <v>794</v>
      </c>
      <c r="G446" s="239" t="s">
        <v>561</v>
      </c>
      <c r="H446" s="304"/>
      <c r="I446" s="241"/>
      <c r="J446" s="242">
        <f>ROUND(I446*H446,2)</f>
        <v>0</v>
      </c>
      <c r="K446" s="238" t="s">
        <v>165</v>
      </c>
      <c r="L446" s="73"/>
      <c r="M446" s="243" t="s">
        <v>21</v>
      </c>
      <c r="N446" s="244" t="s">
        <v>42</v>
      </c>
      <c r="O446" s="48"/>
      <c r="P446" s="245">
        <f>O446*H446</f>
        <v>0</v>
      </c>
      <c r="Q446" s="245">
        <v>0</v>
      </c>
      <c r="R446" s="245">
        <f>Q446*H446</f>
        <v>0</v>
      </c>
      <c r="S446" s="245">
        <v>0</v>
      </c>
      <c r="T446" s="246">
        <f>S446*H446</f>
        <v>0</v>
      </c>
      <c r="AR446" s="25" t="s">
        <v>341</v>
      </c>
      <c r="AT446" s="25" t="s">
        <v>161</v>
      </c>
      <c r="AU446" s="25" t="s">
        <v>80</v>
      </c>
      <c r="AY446" s="25" t="s">
        <v>158</v>
      </c>
      <c r="BE446" s="247">
        <f>IF(N446="základní",J446,0)</f>
        <v>0</v>
      </c>
      <c r="BF446" s="247">
        <f>IF(N446="snížená",J446,0)</f>
        <v>0</v>
      </c>
      <c r="BG446" s="247">
        <f>IF(N446="zákl. přenesená",J446,0)</f>
        <v>0</v>
      </c>
      <c r="BH446" s="247">
        <f>IF(N446="sníž. přenesená",J446,0)</f>
        <v>0</v>
      </c>
      <c r="BI446" s="247">
        <f>IF(N446="nulová",J446,0)</f>
        <v>0</v>
      </c>
      <c r="BJ446" s="25" t="s">
        <v>78</v>
      </c>
      <c r="BK446" s="247">
        <f>ROUND(I446*H446,2)</f>
        <v>0</v>
      </c>
      <c r="BL446" s="25" t="s">
        <v>341</v>
      </c>
      <c r="BM446" s="25" t="s">
        <v>1423</v>
      </c>
    </row>
    <row r="447" spans="2:47" s="1" customFormat="1" ht="13.5">
      <c r="B447" s="47"/>
      <c r="C447" s="75"/>
      <c r="D447" s="248" t="s">
        <v>171</v>
      </c>
      <c r="E447" s="75"/>
      <c r="F447" s="249" t="s">
        <v>563</v>
      </c>
      <c r="G447" s="75"/>
      <c r="H447" s="75"/>
      <c r="I447" s="204"/>
      <c r="J447" s="75"/>
      <c r="K447" s="75"/>
      <c r="L447" s="73"/>
      <c r="M447" s="250"/>
      <c r="N447" s="48"/>
      <c r="O447" s="48"/>
      <c r="P447" s="48"/>
      <c r="Q447" s="48"/>
      <c r="R447" s="48"/>
      <c r="S447" s="48"/>
      <c r="T447" s="96"/>
      <c r="AT447" s="25" t="s">
        <v>171</v>
      </c>
      <c r="AU447" s="25" t="s">
        <v>80</v>
      </c>
    </row>
    <row r="448" spans="2:65" s="1" customFormat="1" ht="16.5" customHeight="1">
      <c r="B448" s="47"/>
      <c r="C448" s="236" t="s">
        <v>684</v>
      </c>
      <c r="D448" s="236" t="s">
        <v>161</v>
      </c>
      <c r="E448" s="237" t="s">
        <v>797</v>
      </c>
      <c r="F448" s="238" t="s">
        <v>798</v>
      </c>
      <c r="G448" s="239" t="s">
        <v>561</v>
      </c>
      <c r="H448" s="304"/>
      <c r="I448" s="241"/>
      <c r="J448" s="242">
        <f>ROUND(I448*H448,2)</f>
        <v>0</v>
      </c>
      <c r="K448" s="238" t="s">
        <v>165</v>
      </c>
      <c r="L448" s="73"/>
      <c r="M448" s="243" t="s">
        <v>21</v>
      </c>
      <c r="N448" s="244" t="s">
        <v>42</v>
      </c>
      <c r="O448" s="48"/>
      <c r="P448" s="245">
        <f>O448*H448</f>
        <v>0</v>
      </c>
      <c r="Q448" s="245">
        <v>0</v>
      </c>
      <c r="R448" s="245">
        <f>Q448*H448</f>
        <v>0</v>
      </c>
      <c r="S448" s="245">
        <v>0</v>
      </c>
      <c r="T448" s="246">
        <f>S448*H448</f>
        <v>0</v>
      </c>
      <c r="AR448" s="25" t="s">
        <v>341</v>
      </c>
      <c r="AT448" s="25" t="s">
        <v>161</v>
      </c>
      <c r="AU448" s="25" t="s">
        <v>80</v>
      </c>
      <c r="AY448" s="25" t="s">
        <v>158</v>
      </c>
      <c r="BE448" s="247">
        <f>IF(N448="základní",J448,0)</f>
        <v>0</v>
      </c>
      <c r="BF448" s="247">
        <f>IF(N448="snížená",J448,0)</f>
        <v>0</v>
      </c>
      <c r="BG448" s="247">
        <f>IF(N448="zákl. přenesená",J448,0)</f>
        <v>0</v>
      </c>
      <c r="BH448" s="247">
        <f>IF(N448="sníž. přenesená",J448,0)</f>
        <v>0</v>
      </c>
      <c r="BI448" s="247">
        <f>IF(N448="nulová",J448,0)</f>
        <v>0</v>
      </c>
      <c r="BJ448" s="25" t="s">
        <v>78</v>
      </c>
      <c r="BK448" s="247">
        <f>ROUND(I448*H448,2)</f>
        <v>0</v>
      </c>
      <c r="BL448" s="25" t="s">
        <v>341</v>
      </c>
      <c r="BM448" s="25" t="s">
        <v>1424</v>
      </c>
    </row>
    <row r="449" spans="2:47" s="1" customFormat="1" ht="13.5">
      <c r="B449" s="47"/>
      <c r="C449" s="75"/>
      <c r="D449" s="248" t="s">
        <v>171</v>
      </c>
      <c r="E449" s="75"/>
      <c r="F449" s="249" t="s">
        <v>563</v>
      </c>
      <c r="G449" s="75"/>
      <c r="H449" s="75"/>
      <c r="I449" s="204"/>
      <c r="J449" s="75"/>
      <c r="K449" s="75"/>
      <c r="L449" s="73"/>
      <c r="M449" s="250"/>
      <c r="N449" s="48"/>
      <c r="O449" s="48"/>
      <c r="P449" s="48"/>
      <c r="Q449" s="48"/>
      <c r="R449" s="48"/>
      <c r="S449" s="48"/>
      <c r="T449" s="96"/>
      <c r="AT449" s="25" t="s">
        <v>171</v>
      </c>
      <c r="AU449" s="25" t="s">
        <v>80</v>
      </c>
    </row>
    <row r="450" spans="2:63" s="11" customFormat="1" ht="29.85" customHeight="1">
      <c r="B450" s="220"/>
      <c r="C450" s="221"/>
      <c r="D450" s="222" t="s">
        <v>70</v>
      </c>
      <c r="E450" s="234" t="s">
        <v>1425</v>
      </c>
      <c r="F450" s="234" t="s">
        <v>1426</v>
      </c>
      <c r="G450" s="221"/>
      <c r="H450" s="221"/>
      <c r="I450" s="224"/>
      <c r="J450" s="235">
        <f>BK450</f>
        <v>0</v>
      </c>
      <c r="K450" s="221"/>
      <c r="L450" s="226"/>
      <c r="M450" s="227"/>
      <c r="N450" s="228"/>
      <c r="O450" s="228"/>
      <c r="P450" s="229">
        <f>SUM(P451:P468)</f>
        <v>0</v>
      </c>
      <c r="Q450" s="228"/>
      <c r="R450" s="229">
        <f>SUM(R451:R468)</f>
        <v>0</v>
      </c>
      <c r="S450" s="228"/>
      <c r="T450" s="230">
        <f>SUM(T451:T468)</f>
        <v>0.0994</v>
      </c>
      <c r="AR450" s="231" t="s">
        <v>80</v>
      </c>
      <c r="AT450" s="232" t="s">
        <v>70</v>
      </c>
      <c r="AU450" s="232" t="s">
        <v>78</v>
      </c>
      <c r="AY450" s="231" t="s">
        <v>158</v>
      </c>
      <c r="BK450" s="233">
        <f>SUM(BK451:BK468)</f>
        <v>0</v>
      </c>
    </row>
    <row r="451" spans="2:65" s="1" customFormat="1" ht="16.5" customHeight="1">
      <c r="B451" s="47"/>
      <c r="C451" s="236" t="s">
        <v>688</v>
      </c>
      <c r="D451" s="236" t="s">
        <v>161</v>
      </c>
      <c r="E451" s="237" t="s">
        <v>1427</v>
      </c>
      <c r="F451" s="238" t="s">
        <v>1428</v>
      </c>
      <c r="G451" s="239" t="s">
        <v>193</v>
      </c>
      <c r="H451" s="240">
        <v>99.4</v>
      </c>
      <c r="I451" s="241"/>
      <c r="J451" s="242">
        <f>ROUND(I451*H451,2)</f>
        <v>0</v>
      </c>
      <c r="K451" s="238" t="s">
        <v>165</v>
      </c>
      <c r="L451" s="73"/>
      <c r="M451" s="243" t="s">
        <v>21</v>
      </c>
      <c r="N451" s="244" t="s">
        <v>42</v>
      </c>
      <c r="O451" s="48"/>
      <c r="P451" s="245">
        <f>O451*H451</f>
        <v>0</v>
      </c>
      <c r="Q451" s="245">
        <v>0</v>
      </c>
      <c r="R451" s="245">
        <f>Q451*H451</f>
        <v>0</v>
      </c>
      <c r="S451" s="245">
        <v>0.001</v>
      </c>
      <c r="T451" s="246">
        <f>S451*H451</f>
        <v>0.0994</v>
      </c>
      <c r="AR451" s="25" t="s">
        <v>341</v>
      </c>
      <c r="AT451" s="25" t="s">
        <v>161</v>
      </c>
      <c r="AU451" s="25" t="s">
        <v>80</v>
      </c>
      <c r="AY451" s="25" t="s">
        <v>158</v>
      </c>
      <c r="BE451" s="247">
        <f>IF(N451="základní",J451,0)</f>
        <v>0</v>
      </c>
      <c r="BF451" s="247">
        <f>IF(N451="snížená",J451,0)</f>
        <v>0</v>
      </c>
      <c r="BG451" s="247">
        <f>IF(N451="zákl. přenesená",J451,0)</f>
        <v>0</v>
      </c>
      <c r="BH451" s="247">
        <f>IF(N451="sníž. přenesená",J451,0)</f>
        <v>0</v>
      </c>
      <c r="BI451" s="247">
        <f>IF(N451="nulová",J451,0)</f>
        <v>0</v>
      </c>
      <c r="BJ451" s="25" t="s">
        <v>78</v>
      </c>
      <c r="BK451" s="247">
        <f>ROUND(I451*H451,2)</f>
        <v>0</v>
      </c>
      <c r="BL451" s="25" t="s">
        <v>341</v>
      </c>
      <c r="BM451" s="25" t="s">
        <v>1429</v>
      </c>
    </row>
    <row r="452" spans="2:51" s="12" customFormat="1" ht="13.5">
      <c r="B452" s="251"/>
      <c r="C452" s="252"/>
      <c r="D452" s="248" t="s">
        <v>178</v>
      </c>
      <c r="E452" s="253" t="s">
        <v>21</v>
      </c>
      <c r="F452" s="254" t="s">
        <v>1235</v>
      </c>
      <c r="G452" s="252"/>
      <c r="H452" s="253" t="s">
        <v>21</v>
      </c>
      <c r="I452" s="255"/>
      <c r="J452" s="252"/>
      <c r="K452" s="252"/>
      <c r="L452" s="256"/>
      <c r="M452" s="257"/>
      <c r="N452" s="258"/>
      <c r="O452" s="258"/>
      <c r="P452" s="258"/>
      <c r="Q452" s="258"/>
      <c r="R452" s="258"/>
      <c r="S452" s="258"/>
      <c r="T452" s="259"/>
      <c r="AT452" s="260" t="s">
        <v>178</v>
      </c>
      <c r="AU452" s="260" t="s">
        <v>80</v>
      </c>
      <c r="AV452" s="12" t="s">
        <v>78</v>
      </c>
      <c r="AW452" s="12" t="s">
        <v>35</v>
      </c>
      <c r="AX452" s="12" t="s">
        <v>71</v>
      </c>
      <c r="AY452" s="260" t="s">
        <v>158</v>
      </c>
    </row>
    <row r="453" spans="2:51" s="13" customFormat="1" ht="13.5">
      <c r="B453" s="261"/>
      <c r="C453" s="262"/>
      <c r="D453" s="248" t="s">
        <v>178</v>
      </c>
      <c r="E453" s="263" t="s">
        <v>21</v>
      </c>
      <c r="F453" s="264" t="s">
        <v>1359</v>
      </c>
      <c r="G453" s="262"/>
      <c r="H453" s="265">
        <v>27.3</v>
      </c>
      <c r="I453" s="266"/>
      <c r="J453" s="262"/>
      <c r="K453" s="262"/>
      <c r="L453" s="267"/>
      <c r="M453" s="268"/>
      <c r="N453" s="269"/>
      <c r="O453" s="269"/>
      <c r="P453" s="269"/>
      <c r="Q453" s="269"/>
      <c r="R453" s="269"/>
      <c r="S453" s="269"/>
      <c r="T453" s="270"/>
      <c r="AT453" s="271" t="s">
        <v>178</v>
      </c>
      <c r="AU453" s="271" t="s">
        <v>80</v>
      </c>
      <c r="AV453" s="13" t="s">
        <v>80</v>
      </c>
      <c r="AW453" s="13" t="s">
        <v>35</v>
      </c>
      <c r="AX453" s="13" t="s">
        <v>71</v>
      </c>
      <c r="AY453" s="271" t="s">
        <v>158</v>
      </c>
    </row>
    <row r="454" spans="2:51" s="13" customFormat="1" ht="13.5">
      <c r="B454" s="261"/>
      <c r="C454" s="262"/>
      <c r="D454" s="248" t="s">
        <v>178</v>
      </c>
      <c r="E454" s="263" t="s">
        <v>21</v>
      </c>
      <c r="F454" s="264" t="s">
        <v>754</v>
      </c>
      <c r="G454" s="262"/>
      <c r="H454" s="265">
        <v>-0.8</v>
      </c>
      <c r="I454" s="266"/>
      <c r="J454" s="262"/>
      <c r="K454" s="262"/>
      <c r="L454" s="267"/>
      <c r="M454" s="268"/>
      <c r="N454" s="269"/>
      <c r="O454" s="269"/>
      <c r="P454" s="269"/>
      <c r="Q454" s="269"/>
      <c r="R454" s="269"/>
      <c r="S454" s="269"/>
      <c r="T454" s="270"/>
      <c r="AT454" s="271" t="s">
        <v>178</v>
      </c>
      <c r="AU454" s="271" t="s">
        <v>80</v>
      </c>
      <c r="AV454" s="13" t="s">
        <v>80</v>
      </c>
      <c r="AW454" s="13" t="s">
        <v>35</v>
      </c>
      <c r="AX454" s="13" t="s">
        <v>71</v>
      </c>
      <c r="AY454" s="271" t="s">
        <v>158</v>
      </c>
    </row>
    <row r="455" spans="2:51" s="13" customFormat="1" ht="13.5">
      <c r="B455" s="261"/>
      <c r="C455" s="262"/>
      <c r="D455" s="248" t="s">
        <v>178</v>
      </c>
      <c r="E455" s="263" t="s">
        <v>21</v>
      </c>
      <c r="F455" s="264" t="s">
        <v>750</v>
      </c>
      <c r="G455" s="262"/>
      <c r="H455" s="265">
        <v>-0.9</v>
      </c>
      <c r="I455" s="266"/>
      <c r="J455" s="262"/>
      <c r="K455" s="262"/>
      <c r="L455" s="267"/>
      <c r="M455" s="268"/>
      <c r="N455" s="269"/>
      <c r="O455" s="269"/>
      <c r="P455" s="269"/>
      <c r="Q455" s="269"/>
      <c r="R455" s="269"/>
      <c r="S455" s="269"/>
      <c r="T455" s="270"/>
      <c r="AT455" s="271" t="s">
        <v>178</v>
      </c>
      <c r="AU455" s="271" t="s">
        <v>80</v>
      </c>
      <c r="AV455" s="13" t="s">
        <v>80</v>
      </c>
      <c r="AW455" s="13" t="s">
        <v>35</v>
      </c>
      <c r="AX455" s="13" t="s">
        <v>71</v>
      </c>
      <c r="AY455" s="271" t="s">
        <v>158</v>
      </c>
    </row>
    <row r="456" spans="2:51" s="12" customFormat="1" ht="13.5">
      <c r="B456" s="251"/>
      <c r="C456" s="252"/>
      <c r="D456" s="248" t="s">
        <v>178</v>
      </c>
      <c r="E456" s="253" t="s">
        <v>21</v>
      </c>
      <c r="F456" s="254" t="s">
        <v>1258</v>
      </c>
      <c r="G456" s="252"/>
      <c r="H456" s="253" t="s">
        <v>21</v>
      </c>
      <c r="I456" s="255"/>
      <c r="J456" s="252"/>
      <c r="K456" s="252"/>
      <c r="L456" s="256"/>
      <c r="M456" s="257"/>
      <c r="N456" s="258"/>
      <c r="O456" s="258"/>
      <c r="P456" s="258"/>
      <c r="Q456" s="258"/>
      <c r="R456" s="258"/>
      <c r="S456" s="258"/>
      <c r="T456" s="259"/>
      <c r="AT456" s="260" t="s">
        <v>178</v>
      </c>
      <c r="AU456" s="260" t="s">
        <v>80</v>
      </c>
      <c r="AV456" s="12" t="s">
        <v>78</v>
      </c>
      <c r="AW456" s="12" t="s">
        <v>35</v>
      </c>
      <c r="AX456" s="12" t="s">
        <v>71</v>
      </c>
      <c r="AY456" s="260" t="s">
        <v>158</v>
      </c>
    </row>
    <row r="457" spans="2:51" s="13" customFormat="1" ht="13.5">
      <c r="B457" s="261"/>
      <c r="C457" s="262"/>
      <c r="D457" s="248" t="s">
        <v>178</v>
      </c>
      <c r="E457" s="263" t="s">
        <v>21</v>
      </c>
      <c r="F457" s="264" t="s">
        <v>759</v>
      </c>
      <c r="G457" s="262"/>
      <c r="H457" s="265">
        <v>19.1</v>
      </c>
      <c r="I457" s="266"/>
      <c r="J457" s="262"/>
      <c r="K457" s="262"/>
      <c r="L457" s="267"/>
      <c r="M457" s="268"/>
      <c r="N457" s="269"/>
      <c r="O457" s="269"/>
      <c r="P457" s="269"/>
      <c r="Q457" s="269"/>
      <c r="R457" s="269"/>
      <c r="S457" s="269"/>
      <c r="T457" s="270"/>
      <c r="AT457" s="271" t="s">
        <v>178</v>
      </c>
      <c r="AU457" s="271" t="s">
        <v>80</v>
      </c>
      <c r="AV457" s="13" t="s">
        <v>80</v>
      </c>
      <c r="AW457" s="13" t="s">
        <v>35</v>
      </c>
      <c r="AX457" s="13" t="s">
        <v>71</v>
      </c>
      <c r="AY457" s="271" t="s">
        <v>158</v>
      </c>
    </row>
    <row r="458" spans="2:51" s="13" customFormat="1" ht="13.5">
      <c r="B458" s="261"/>
      <c r="C458" s="262"/>
      <c r="D458" s="248" t="s">
        <v>178</v>
      </c>
      <c r="E458" s="263" t="s">
        <v>21</v>
      </c>
      <c r="F458" s="264" t="s">
        <v>750</v>
      </c>
      <c r="G458" s="262"/>
      <c r="H458" s="265">
        <v>-0.9</v>
      </c>
      <c r="I458" s="266"/>
      <c r="J458" s="262"/>
      <c r="K458" s="262"/>
      <c r="L458" s="267"/>
      <c r="M458" s="268"/>
      <c r="N458" s="269"/>
      <c r="O458" s="269"/>
      <c r="P458" s="269"/>
      <c r="Q458" s="269"/>
      <c r="R458" s="269"/>
      <c r="S458" s="269"/>
      <c r="T458" s="270"/>
      <c r="AT458" s="271" t="s">
        <v>178</v>
      </c>
      <c r="AU458" s="271" t="s">
        <v>80</v>
      </c>
      <c r="AV458" s="13" t="s">
        <v>80</v>
      </c>
      <c r="AW458" s="13" t="s">
        <v>35</v>
      </c>
      <c r="AX458" s="13" t="s">
        <v>71</v>
      </c>
      <c r="AY458" s="271" t="s">
        <v>158</v>
      </c>
    </row>
    <row r="459" spans="2:51" s="12" customFormat="1" ht="13.5">
      <c r="B459" s="251"/>
      <c r="C459" s="252"/>
      <c r="D459" s="248" t="s">
        <v>178</v>
      </c>
      <c r="E459" s="253" t="s">
        <v>21</v>
      </c>
      <c r="F459" s="254" t="s">
        <v>1260</v>
      </c>
      <c r="G459" s="252"/>
      <c r="H459" s="253" t="s">
        <v>21</v>
      </c>
      <c r="I459" s="255"/>
      <c r="J459" s="252"/>
      <c r="K459" s="252"/>
      <c r="L459" s="256"/>
      <c r="M459" s="257"/>
      <c r="N459" s="258"/>
      <c r="O459" s="258"/>
      <c r="P459" s="258"/>
      <c r="Q459" s="258"/>
      <c r="R459" s="258"/>
      <c r="S459" s="258"/>
      <c r="T459" s="259"/>
      <c r="AT459" s="260" t="s">
        <v>178</v>
      </c>
      <c r="AU459" s="260" t="s">
        <v>80</v>
      </c>
      <c r="AV459" s="12" t="s">
        <v>78</v>
      </c>
      <c r="AW459" s="12" t="s">
        <v>35</v>
      </c>
      <c r="AX459" s="12" t="s">
        <v>71</v>
      </c>
      <c r="AY459" s="260" t="s">
        <v>158</v>
      </c>
    </row>
    <row r="460" spans="2:51" s="13" customFormat="1" ht="13.5">
      <c r="B460" s="261"/>
      <c r="C460" s="262"/>
      <c r="D460" s="248" t="s">
        <v>178</v>
      </c>
      <c r="E460" s="263" t="s">
        <v>21</v>
      </c>
      <c r="F460" s="264" t="s">
        <v>1430</v>
      </c>
      <c r="G460" s="262"/>
      <c r="H460" s="265">
        <v>19.6</v>
      </c>
      <c r="I460" s="266"/>
      <c r="J460" s="262"/>
      <c r="K460" s="262"/>
      <c r="L460" s="267"/>
      <c r="M460" s="268"/>
      <c r="N460" s="269"/>
      <c r="O460" s="269"/>
      <c r="P460" s="269"/>
      <c r="Q460" s="269"/>
      <c r="R460" s="269"/>
      <c r="S460" s="269"/>
      <c r="T460" s="270"/>
      <c r="AT460" s="271" t="s">
        <v>178</v>
      </c>
      <c r="AU460" s="271" t="s">
        <v>80</v>
      </c>
      <c r="AV460" s="13" t="s">
        <v>80</v>
      </c>
      <c r="AW460" s="13" t="s">
        <v>35</v>
      </c>
      <c r="AX460" s="13" t="s">
        <v>71</v>
      </c>
      <c r="AY460" s="271" t="s">
        <v>158</v>
      </c>
    </row>
    <row r="461" spans="2:51" s="13" customFormat="1" ht="13.5">
      <c r="B461" s="261"/>
      <c r="C461" s="262"/>
      <c r="D461" s="248" t="s">
        <v>178</v>
      </c>
      <c r="E461" s="263" t="s">
        <v>21</v>
      </c>
      <c r="F461" s="264" t="s">
        <v>750</v>
      </c>
      <c r="G461" s="262"/>
      <c r="H461" s="265">
        <v>-0.9</v>
      </c>
      <c r="I461" s="266"/>
      <c r="J461" s="262"/>
      <c r="K461" s="262"/>
      <c r="L461" s="267"/>
      <c r="M461" s="268"/>
      <c r="N461" s="269"/>
      <c r="O461" s="269"/>
      <c r="P461" s="269"/>
      <c r="Q461" s="269"/>
      <c r="R461" s="269"/>
      <c r="S461" s="269"/>
      <c r="T461" s="270"/>
      <c r="AT461" s="271" t="s">
        <v>178</v>
      </c>
      <c r="AU461" s="271" t="s">
        <v>80</v>
      </c>
      <c r="AV461" s="13" t="s">
        <v>80</v>
      </c>
      <c r="AW461" s="13" t="s">
        <v>35</v>
      </c>
      <c r="AX461" s="13" t="s">
        <v>71</v>
      </c>
      <c r="AY461" s="271" t="s">
        <v>158</v>
      </c>
    </row>
    <row r="462" spans="2:51" s="12" customFormat="1" ht="13.5">
      <c r="B462" s="251"/>
      <c r="C462" s="252"/>
      <c r="D462" s="248" t="s">
        <v>178</v>
      </c>
      <c r="E462" s="253" t="s">
        <v>21</v>
      </c>
      <c r="F462" s="254" t="s">
        <v>1272</v>
      </c>
      <c r="G462" s="252"/>
      <c r="H462" s="253" t="s">
        <v>21</v>
      </c>
      <c r="I462" s="255"/>
      <c r="J462" s="252"/>
      <c r="K462" s="252"/>
      <c r="L462" s="256"/>
      <c r="M462" s="257"/>
      <c r="N462" s="258"/>
      <c r="O462" s="258"/>
      <c r="P462" s="258"/>
      <c r="Q462" s="258"/>
      <c r="R462" s="258"/>
      <c r="S462" s="258"/>
      <c r="T462" s="259"/>
      <c r="AT462" s="260" t="s">
        <v>178</v>
      </c>
      <c r="AU462" s="260" t="s">
        <v>80</v>
      </c>
      <c r="AV462" s="12" t="s">
        <v>78</v>
      </c>
      <c r="AW462" s="12" t="s">
        <v>35</v>
      </c>
      <c r="AX462" s="12" t="s">
        <v>71</v>
      </c>
      <c r="AY462" s="260" t="s">
        <v>158</v>
      </c>
    </row>
    <row r="463" spans="2:51" s="13" customFormat="1" ht="13.5">
      <c r="B463" s="261"/>
      <c r="C463" s="262"/>
      <c r="D463" s="248" t="s">
        <v>178</v>
      </c>
      <c r="E463" s="263" t="s">
        <v>21</v>
      </c>
      <c r="F463" s="264" t="s">
        <v>759</v>
      </c>
      <c r="G463" s="262"/>
      <c r="H463" s="265">
        <v>19.1</v>
      </c>
      <c r="I463" s="266"/>
      <c r="J463" s="262"/>
      <c r="K463" s="262"/>
      <c r="L463" s="267"/>
      <c r="M463" s="268"/>
      <c r="N463" s="269"/>
      <c r="O463" s="269"/>
      <c r="P463" s="269"/>
      <c r="Q463" s="269"/>
      <c r="R463" s="269"/>
      <c r="S463" s="269"/>
      <c r="T463" s="270"/>
      <c r="AT463" s="271" t="s">
        <v>178</v>
      </c>
      <c r="AU463" s="271" t="s">
        <v>80</v>
      </c>
      <c r="AV463" s="13" t="s">
        <v>80</v>
      </c>
      <c r="AW463" s="13" t="s">
        <v>35</v>
      </c>
      <c r="AX463" s="13" t="s">
        <v>71</v>
      </c>
      <c r="AY463" s="271" t="s">
        <v>158</v>
      </c>
    </row>
    <row r="464" spans="2:51" s="13" customFormat="1" ht="13.5">
      <c r="B464" s="261"/>
      <c r="C464" s="262"/>
      <c r="D464" s="248" t="s">
        <v>178</v>
      </c>
      <c r="E464" s="263" t="s">
        <v>21</v>
      </c>
      <c r="F464" s="264" t="s">
        <v>750</v>
      </c>
      <c r="G464" s="262"/>
      <c r="H464" s="265">
        <v>-0.9</v>
      </c>
      <c r="I464" s="266"/>
      <c r="J464" s="262"/>
      <c r="K464" s="262"/>
      <c r="L464" s="267"/>
      <c r="M464" s="268"/>
      <c r="N464" s="269"/>
      <c r="O464" s="269"/>
      <c r="P464" s="269"/>
      <c r="Q464" s="269"/>
      <c r="R464" s="269"/>
      <c r="S464" s="269"/>
      <c r="T464" s="270"/>
      <c r="AT464" s="271" t="s">
        <v>178</v>
      </c>
      <c r="AU464" s="271" t="s">
        <v>80</v>
      </c>
      <c r="AV464" s="13" t="s">
        <v>80</v>
      </c>
      <c r="AW464" s="13" t="s">
        <v>35</v>
      </c>
      <c r="AX464" s="13" t="s">
        <v>71</v>
      </c>
      <c r="AY464" s="271" t="s">
        <v>158</v>
      </c>
    </row>
    <row r="465" spans="2:51" s="12" customFormat="1" ht="13.5">
      <c r="B465" s="251"/>
      <c r="C465" s="252"/>
      <c r="D465" s="248" t="s">
        <v>178</v>
      </c>
      <c r="E465" s="253" t="s">
        <v>21</v>
      </c>
      <c r="F465" s="254" t="s">
        <v>1273</v>
      </c>
      <c r="G465" s="252"/>
      <c r="H465" s="253" t="s">
        <v>21</v>
      </c>
      <c r="I465" s="255"/>
      <c r="J465" s="252"/>
      <c r="K465" s="252"/>
      <c r="L465" s="256"/>
      <c r="M465" s="257"/>
      <c r="N465" s="258"/>
      <c r="O465" s="258"/>
      <c r="P465" s="258"/>
      <c r="Q465" s="258"/>
      <c r="R465" s="258"/>
      <c r="S465" s="258"/>
      <c r="T465" s="259"/>
      <c r="AT465" s="260" t="s">
        <v>178</v>
      </c>
      <c r="AU465" s="260" t="s">
        <v>80</v>
      </c>
      <c r="AV465" s="12" t="s">
        <v>78</v>
      </c>
      <c r="AW465" s="12" t="s">
        <v>35</v>
      </c>
      <c r="AX465" s="12" t="s">
        <v>71</v>
      </c>
      <c r="AY465" s="260" t="s">
        <v>158</v>
      </c>
    </row>
    <row r="466" spans="2:51" s="13" customFormat="1" ht="13.5">
      <c r="B466" s="261"/>
      <c r="C466" s="262"/>
      <c r="D466" s="248" t="s">
        <v>178</v>
      </c>
      <c r="E466" s="263" t="s">
        <v>21</v>
      </c>
      <c r="F466" s="264" t="s">
        <v>1430</v>
      </c>
      <c r="G466" s="262"/>
      <c r="H466" s="265">
        <v>19.6</v>
      </c>
      <c r="I466" s="266"/>
      <c r="J466" s="262"/>
      <c r="K466" s="262"/>
      <c r="L466" s="267"/>
      <c r="M466" s="268"/>
      <c r="N466" s="269"/>
      <c r="O466" s="269"/>
      <c r="P466" s="269"/>
      <c r="Q466" s="269"/>
      <c r="R466" s="269"/>
      <c r="S466" s="269"/>
      <c r="T466" s="270"/>
      <c r="AT466" s="271" t="s">
        <v>178</v>
      </c>
      <c r="AU466" s="271" t="s">
        <v>80</v>
      </c>
      <c r="AV466" s="13" t="s">
        <v>80</v>
      </c>
      <c r="AW466" s="13" t="s">
        <v>35</v>
      </c>
      <c r="AX466" s="13" t="s">
        <v>71</v>
      </c>
      <c r="AY466" s="271" t="s">
        <v>158</v>
      </c>
    </row>
    <row r="467" spans="2:51" s="13" customFormat="1" ht="13.5">
      <c r="B467" s="261"/>
      <c r="C467" s="262"/>
      <c r="D467" s="248" t="s">
        <v>178</v>
      </c>
      <c r="E467" s="263" t="s">
        <v>21</v>
      </c>
      <c r="F467" s="264" t="s">
        <v>750</v>
      </c>
      <c r="G467" s="262"/>
      <c r="H467" s="265">
        <v>-0.9</v>
      </c>
      <c r="I467" s="266"/>
      <c r="J467" s="262"/>
      <c r="K467" s="262"/>
      <c r="L467" s="267"/>
      <c r="M467" s="268"/>
      <c r="N467" s="269"/>
      <c r="O467" s="269"/>
      <c r="P467" s="269"/>
      <c r="Q467" s="269"/>
      <c r="R467" s="269"/>
      <c r="S467" s="269"/>
      <c r="T467" s="270"/>
      <c r="AT467" s="271" t="s">
        <v>178</v>
      </c>
      <c r="AU467" s="271" t="s">
        <v>80</v>
      </c>
      <c r="AV467" s="13" t="s">
        <v>80</v>
      </c>
      <c r="AW467" s="13" t="s">
        <v>35</v>
      </c>
      <c r="AX467" s="13" t="s">
        <v>71</v>
      </c>
      <c r="AY467" s="271" t="s">
        <v>158</v>
      </c>
    </row>
    <row r="468" spans="2:51" s="14" customFormat="1" ht="13.5">
      <c r="B468" s="272"/>
      <c r="C468" s="273"/>
      <c r="D468" s="248" t="s">
        <v>178</v>
      </c>
      <c r="E468" s="274" t="s">
        <v>21</v>
      </c>
      <c r="F468" s="275" t="s">
        <v>189</v>
      </c>
      <c r="G468" s="273"/>
      <c r="H468" s="276">
        <v>99.4</v>
      </c>
      <c r="I468" s="277"/>
      <c r="J468" s="273"/>
      <c r="K468" s="273"/>
      <c r="L468" s="278"/>
      <c r="M468" s="279"/>
      <c r="N468" s="280"/>
      <c r="O468" s="280"/>
      <c r="P468" s="280"/>
      <c r="Q468" s="280"/>
      <c r="R468" s="280"/>
      <c r="S468" s="280"/>
      <c r="T468" s="281"/>
      <c r="AT468" s="282" t="s">
        <v>178</v>
      </c>
      <c r="AU468" s="282" t="s">
        <v>80</v>
      </c>
      <c r="AV468" s="14" t="s">
        <v>166</v>
      </c>
      <c r="AW468" s="14" t="s">
        <v>35</v>
      </c>
      <c r="AX468" s="14" t="s">
        <v>78</v>
      </c>
      <c r="AY468" s="282" t="s">
        <v>158</v>
      </c>
    </row>
    <row r="469" spans="2:63" s="11" customFormat="1" ht="29.85" customHeight="1">
      <c r="B469" s="220"/>
      <c r="C469" s="221"/>
      <c r="D469" s="222" t="s">
        <v>70</v>
      </c>
      <c r="E469" s="234" t="s">
        <v>800</v>
      </c>
      <c r="F469" s="234" t="s">
        <v>801</v>
      </c>
      <c r="G469" s="221"/>
      <c r="H469" s="221"/>
      <c r="I469" s="224"/>
      <c r="J469" s="235">
        <f>BK469</f>
        <v>0</v>
      </c>
      <c r="K469" s="221"/>
      <c r="L469" s="226"/>
      <c r="M469" s="227"/>
      <c r="N469" s="228"/>
      <c r="O469" s="228"/>
      <c r="P469" s="229">
        <f>SUM(P470:P588)</f>
        <v>0</v>
      </c>
      <c r="Q469" s="228"/>
      <c r="R469" s="229">
        <f>SUM(R470:R588)</f>
        <v>5.0689961</v>
      </c>
      <c r="S469" s="228"/>
      <c r="T469" s="230">
        <f>SUM(T470:T588)</f>
        <v>0.5636070000000001</v>
      </c>
      <c r="AR469" s="231" t="s">
        <v>80</v>
      </c>
      <c r="AT469" s="232" t="s">
        <v>70</v>
      </c>
      <c r="AU469" s="232" t="s">
        <v>78</v>
      </c>
      <c r="AY469" s="231" t="s">
        <v>158</v>
      </c>
      <c r="BK469" s="233">
        <f>SUM(BK470:BK588)</f>
        <v>0</v>
      </c>
    </row>
    <row r="470" spans="2:65" s="1" customFormat="1" ht="25.5" customHeight="1">
      <c r="B470" s="47"/>
      <c r="C470" s="236" t="s">
        <v>693</v>
      </c>
      <c r="D470" s="236" t="s">
        <v>161</v>
      </c>
      <c r="E470" s="237" t="s">
        <v>1431</v>
      </c>
      <c r="F470" s="238" t="s">
        <v>1432</v>
      </c>
      <c r="G470" s="239" t="s">
        <v>184</v>
      </c>
      <c r="H470" s="240">
        <v>326.31</v>
      </c>
      <c r="I470" s="241"/>
      <c r="J470" s="242">
        <f>ROUND(I470*H470,2)</f>
        <v>0</v>
      </c>
      <c r="K470" s="238" t="s">
        <v>21</v>
      </c>
      <c r="L470" s="73"/>
      <c r="M470" s="243" t="s">
        <v>21</v>
      </c>
      <c r="N470" s="244" t="s">
        <v>42</v>
      </c>
      <c r="O470" s="48"/>
      <c r="P470" s="245">
        <f>O470*H470</f>
        <v>0</v>
      </c>
      <c r="Q470" s="245">
        <v>0.015</v>
      </c>
      <c r="R470" s="245">
        <f>Q470*H470</f>
        <v>4.8946499999999995</v>
      </c>
      <c r="S470" s="245">
        <v>0</v>
      </c>
      <c r="T470" s="246">
        <f>S470*H470</f>
        <v>0</v>
      </c>
      <c r="AR470" s="25" t="s">
        <v>341</v>
      </c>
      <c r="AT470" s="25" t="s">
        <v>161</v>
      </c>
      <c r="AU470" s="25" t="s">
        <v>80</v>
      </c>
      <c r="AY470" s="25" t="s">
        <v>158</v>
      </c>
      <c r="BE470" s="247">
        <f>IF(N470="základní",J470,0)</f>
        <v>0</v>
      </c>
      <c r="BF470" s="247">
        <f>IF(N470="snížená",J470,0)</f>
        <v>0</v>
      </c>
      <c r="BG470" s="247">
        <f>IF(N470="zákl. přenesená",J470,0)</f>
        <v>0</v>
      </c>
      <c r="BH470" s="247">
        <f>IF(N470="sníž. přenesená",J470,0)</f>
        <v>0</v>
      </c>
      <c r="BI470" s="247">
        <f>IF(N470="nulová",J470,0)</f>
        <v>0</v>
      </c>
      <c r="BJ470" s="25" t="s">
        <v>78</v>
      </c>
      <c r="BK470" s="247">
        <f>ROUND(I470*H470,2)</f>
        <v>0</v>
      </c>
      <c r="BL470" s="25" t="s">
        <v>341</v>
      </c>
      <c r="BM470" s="25" t="s">
        <v>1433</v>
      </c>
    </row>
    <row r="471" spans="2:47" s="1" customFormat="1" ht="13.5">
      <c r="B471" s="47"/>
      <c r="C471" s="75"/>
      <c r="D471" s="248" t="s">
        <v>171</v>
      </c>
      <c r="E471" s="75"/>
      <c r="F471" s="249" t="s">
        <v>806</v>
      </c>
      <c r="G471" s="75"/>
      <c r="H471" s="75"/>
      <c r="I471" s="204"/>
      <c r="J471" s="75"/>
      <c r="K471" s="75"/>
      <c r="L471" s="73"/>
      <c r="M471" s="250"/>
      <c r="N471" s="48"/>
      <c r="O471" s="48"/>
      <c r="P471" s="48"/>
      <c r="Q471" s="48"/>
      <c r="R471" s="48"/>
      <c r="S471" s="48"/>
      <c r="T471" s="96"/>
      <c r="AT471" s="25" t="s">
        <v>171</v>
      </c>
      <c r="AU471" s="25" t="s">
        <v>80</v>
      </c>
    </row>
    <row r="472" spans="2:47" s="1" customFormat="1" ht="13.5">
      <c r="B472" s="47"/>
      <c r="C472" s="75"/>
      <c r="D472" s="248" t="s">
        <v>328</v>
      </c>
      <c r="E472" s="75"/>
      <c r="F472" s="249" t="s">
        <v>1434</v>
      </c>
      <c r="G472" s="75"/>
      <c r="H472" s="75"/>
      <c r="I472" s="204"/>
      <c r="J472" s="75"/>
      <c r="K472" s="75"/>
      <c r="L472" s="73"/>
      <c r="M472" s="250"/>
      <c r="N472" s="48"/>
      <c r="O472" s="48"/>
      <c r="P472" s="48"/>
      <c r="Q472" s="48"/>
      <c r="R472" s="48"/>
      <c r="S472" s="48"/>
      <c r="T472" s="96"/>
      <c r="AT472" s="25" t="s">
        <v>328</v>
      </c>
      <c r="AU472" s="25" t="s">
        <v>80</v>
      </c>
    </row>
    <row r="473" spans="2:51" s="12" customFormat="1" ht="13.5">
      <c r="B473" s="251"/>
      <c r="C473" s="252"/>
      <c r="D473" s="248" t="s">
        <v>178</v>
      </c>
      <c r="E473" s="253" t="s">
        <v>21</v>
      </c>
      <c r="F473" s="254" t="s">
        <v>808</v>
      </c>
      <c r="G473" s="252"/>
      <c r="H473" s="253" t="s">
        <v>21</v>
      </c>
      <c r="I473" s="255"/>
      <c r="J473" s="252"/>
      <c r="K473" s="252"/>
      <c r="L473" s="256"/>
      <c r="M473" s="257"/>
      <c r="N473" s="258"/>
      <c r="O473" s="258"/>
      <c r="P473" s="258"/>
      <c r="Q473" s="258"/>
      <c r="R473" s="258"/>
      <c r="S473" s="258"/>
      <c r="T473" s="259"/>
      <c r="AT473" s="260" t="s">
        <v>178</v>
      </c>
      <c r="AU473" s="260" t="s">
        <v>80</v>
      </c>
      <c r="AV473" s="12" t="s">
        <v>78</v>
      </c>
      <c r="AW473" s="12" t="s">
        <v>35</v>
      </c>
      <c r="AX473" s="12" t="s">
        <v>71</v>
      </c>
      <c r="AY473" s="260" t="s">
        <v>158</v>
      </c>
    </row>
    <row r="474" spans="2:51" s="13" customFormat="1" ht="13.5">
      <c r="B474" s="261"/>
      <c r="C474" s="262"/>
      <c r="D474" s="248" t="s">
        <v>178</v>
      </c>
      <c r="E474" s="263" t="s">
        <v>21</v>
      </c>
      <c r="F474" s="264" t="s">
        <v>1282</v>
      </c>
      <c r="G474" s="262"/>
      <c r="H474" s="265">
        <v>326.31</v>
      </c>
      <c r="I474" s="266"/>
      <c r="J474" s="262"/>
      <c r="K474" s="262"/>
      <c r="L474" s="267"/>
      <c r="M474" s="268"/>
      <c r="N474" s="269"/>
      <c r="O474" s="269"/>
      <c r="P474" s="269"/>
      <c r="Q474" s="269"/>
      <c r="R474" s="269"/>
      <c r="S474" s="269"/>
      <c r="T474" s="270"/>
      <c r="AT474" s="271" t="s">
        <v>178</v>
      </c>
      <c r="AU474" s="271" t="s">
        <v>80</v>
      </c>
      <c r="AV474" s="13" t="s">
        <v>80</v>
      </c>
      <c r="AW474" s="13" t="s">
        <v>35</v>
      </c>
      <c r="AX474" s="13" t="s">
        <v>78</v>
      </c>
      <c r="AY474" s="271" t="s">
        <v>158</v>
      </c>
    </row>
    <row r="475" spans="2:65" s="1" customFormat="1" ht="16.5" customHeight="1">
      <c r="B475" s="47"/>
      <c r="C475" s="236" t="s">
        <v>698</v>
      </c>
      <c r="D475" s="236" t="s">
        <v>161</v>
      </c>
      <c r="E475" s="237" t="s">
        <v>811</v>
      </c>
      <c r="F475" s="238" t="s">
        <v>812</v>
      </c>
      <c r="G475" s="239" t="s">
        <v>184</v>
      </c>
      <c r="H475" s="240">
        <v>175.59</v>
      </c>
      <c r="I475" s="241"/>
      <c r="J475" s="242">
        <f>ROUND(I475*H475,2)</f>
        <v>0</v>
      </c>
      <c r="K475" s="238" t="s">
        <v>165</v>
      </c>
      <c r="L475" s="73"/>
      <c r="M475" s="243" t="s">
        <v>21</v>
      </c>
      <c r="N475" s="244" t="s">
        <v>42</v>
      </c>
      <c r="O475" s="48"/>
      <c r="P475" s="245">
        <f>O475*H475</f>
        <v>0</v>
      </c>
      <c r="Q475" s="245">
        <v>0</v>
      </c>
      <c r="R475" s="245">
        <f>Q475*H475</f>
        <v>0</v>
      </c>
      <c r="S475" s="245">
        <v>0.003</v>
      </c>
      <c r="T475" s="246">
        <f>S475*H475</f>
        <v>0.5267700000000001</v>
      </c>
      <c r="AR475" s="25" t="s">
        <v>341</v>
      </c>
      <c r="AT475" s="25" t="s">
        <v>161</v>
      </c>
      <c r="AU475" s="25" t="s">
        <v>80</v>
      </c>
      <c r="AY475" s="25" t="s">
        <v>158</v>
      </c>
      <c r="BE475" s="247">
        <f>IF(N475="základní",J475,0)</f>
        <v>0</v>
      </c>
      <c r="BF475" s="247">
        <f>IF(N475="snížená",J475,0)</f>
        <v>0</v>
      </c>
      <c r="BG475" s="247">
        <f>IF(N475="zákl. přenesená",J475,0)</f>
        <v>0</v>
      </c>
      <c r="BH475" s="247">
        <f>IF(N475="sníž. přenesená",J475,0)</f>
        <v>0</v>
      </c>
      <c r="BI475" s="247">
        <f>IF(N475="nulová",J475,0)</f>
        <v>0</v>
      </c>
      <c r="BJ475" s="25" t="s">
        <v>78</v>
      </c>
      <c r="BK475" s="247">
        <f>ROUND(I475*H475,2)</f>
        <v>0</v>
      </c>
      <c r="BL475" s="25" t="s">
        <v>341</v>
      </c>
      <c r="BM475" s="25" t="s">
        <v>1435</v>
      </c>
    </row>
    <row r="476" spans="2:51" s="12" customFormat="1" ht="13.5">
      <c r="B476" s="251"/>
      <c r="C476" s="252"/>
      <c r="D476" s="248" t="s">
        <v>178</v>
      </c>
      <c r="E476" s="253" t="s">
        <v>21</v>
      </c>
      <c r="F476" s="254" t="s">
        <v>1436</v>
      </c>
      <c r="G476" s="252"/>
      <c r="H476" s="253" t="s">
        <v>21</v>
      </c>
      <c r="I476" s="255"/>
      <c r="J476" s="252"/>
      <c r="K476" s="252"/>
      <c r="L476" s="256"/>
      <c r="M476" s="257"/>
      <c r="N476" s="258"/>
      <c r="O476" s="258"/>
      <c r="P476" s="258"/>
      <c r="Q476" s="258"/>
      <c r="R476" s="258"/>
      <c r="S476" s="258"/>
      <c r="T476" s="259"/>
      <c r="AT476" s="260" t="s">
        <v>178</v>
      </c>
      <c r="AU476" s="260" t="s">
        <v>80</v>
      </c>
      <c r="AV476" s="12" t="s">
        <v>78</v>
      </c>
      <c r="AW476" s="12" t="s">
        <v>35</v>
      </c>
      <c r="AX476" s="12" t="s">
        <v>71</v>
      </c>
      <c r="AY476" s="260" t="s">
        <v>158</v>
      </c>
    </row>
    <row r="477" spans="2:51" s="12" customFormat="1" ht="13.5">
      <c r="B477" s="251"/>
      <c r="C477" s="252"/>
      <c r="D477" s="248" t="s">
        <v>178</v>
      </c>
      <c r="E477" s="253" t="s">
        <v>21</v>
      </c>
      <c r="F477" s="254" t="s">
        <v>1251</v>
      </c>
      <c r="G477" s="252"/>
      <c r="H477" s="253" t="s">
        <v>21</v>
      </c>
      <c r="I477" s="255"/>
      <c r="J477" s="252"/>
      <c r="K477" s="252"/>
      <c r="L477" s="256"/>
      <c r="M477" s="257"/>
      <c r="N477" s="258"/>
      <c r="O477" s="258"/>
      <c r="P477" s="258"/>
      <c r="Q477" s="258"/>
      <c r="R477" s="258"/>
      <c r="S477" s="258"/>
      <c r="T477" s="259"/>
      <c r="AT477" s="260" t="s">
        <v>178</v>
      </c>
      <c r="AU477" s="260" t="s">
        <v>80</v>
      </c>
      <c r="AV477" s="12" t="s">
        <v>78</v>
      </c>
      <c r="AW477" s="12" t="s">
        <v>35</v>
      </c>
      <c r="AX477" s="12" t="s">
        <v>71</v>
      </c>
      <c r="AY477" s="260" t="s">
        <v>158</v>
      </c>
    </row>
    <row r="478" spans="2:51" s="13" customFormat="1" ht="13.5">
      <c r="B478" s="261"/>
      <c r="C478" s="262"/>
      <c r="D478" s="248" t="s">
        <v>178</v>
      </c>
      <c r="E478" s="263" t="s">
        <v>21</v>
      </c>
      <c r="F478" s="264" t="s">
        <v>1437</v>
      </c>
      <c r="G478" s="262"/>
      <c r="H478" s="265">
        <v>10.27</v>
      </c>
      <c r="I478" s="266"/>
      <c r="J478" s="262"/>
      <c r="K478" s="262"/>
      <c r="L478" s="267"/>
      <c r="M478" s="268"/>
      <c r="N478" s="269"/>
      <c r="O478" s="269"/>
      <c r="P478" s="269"/>
      <c r="Q478" s="269"/>
      <c r="R478" s="269"/>
      <c r="S478" s="269"/>
      <c r="T478" s="270"/>
      <c r="AT478" s="271" t="s">
        <v>178</v>
      </c>
      <c r="AU478" s="271" t="s">
        <v>80</v>
      </c>
      <c r="AV478" s="13" t="s">
        <v>80</v>
      </c>
      <c r="AW478" s="13" t="s">
        <v>35</v>
      </c>
      <c r="AX478" s="13" t="s">
        <v>71</v>
      </c>
      <c r="AY478" s="271" t="s">
        <v>158</v>
      </c>
    </row>
    <row r="479" spans="2:51" s="12" customFormat="1" ht="13.5">
      <c r="B479" s="251"/>
      <c r="C479" s="252"/>
      <c r="D479" s="248" t="s">
        <v>178</v>
      </c>
      <c r="E479" s="253" t="s">
        <v>21</v>
      </c>
      <c r="F479" s="254" t="s">
        <v>1236</v>
      </c>
      <c r="G479" s="252"/>
      <c r="H479" s="253" t="s">
        <v>21</v>
      </c>
      <c r="I479" s="255"/>
      <c r="J479" s="252"/>
      <c r="K479" s="252"/>
      <c r="L479" s="256"/>
      <c r="M479" s="257"/>
      <c r="N479" s="258"/>
      <c r="O479" s="258"/>
      <c r="P479" s="258"/>
      <c r="Q479" s="258"/>
      <c r="R479" s="258"/>
      <c r="S479" s="258"/>
      <c r="T479" s="259"/>
      <c r="AT479" s="260" t="s">
        <v>178</v>
      </c>
      <c r="AU479" s="260" t="s">
        <v>80</v>
      </c>
      <c r="AV479" s="12" t="s">
        <v>78</v>
      </c>
      <c r="AW479" s="12" t="s">
        <v>35</v>
      </c>
      <c r="AX479" s="12" t="s">
        <v>71</v>
      </c>
      <c r="AY479" s="260" t="s">
        <v>158</v>
      </c>
    </row>
    <row r="480" spans="2:51" s="13" customFormat="1" ht="13.5">
      <c r="B480" s="261"/>
      <c r="C480" s="262"/>
      <c r="D480" s="248" t="s">
        <v>178</v>
      </c>
      <c r="E480" s="263" t="s">
        <v>21</v>
      </c>
      <c r="F480" s="264" t="s">
        <v>1438</v>
      </c>
      <c r="G480" s="262"/>
      <c r="H480" s="265">
        <v>60.58</v>
      </c>
      <c r="I480" s="266"/>
      <c r="J480" s="262"/>
      <c r="K480" s="262"/>
      <c r="L480" s="267"/>
      <c r="M480" s="268"/>
      <c r="N480" s="269"/>
      <c r="O480" s="269"/>
      <c r="P480" s="269"/>
      <c r="Q480" s="269"/>
      <c r="R480" s="269"/>
      <c r="S480" s="269"/>
      <c r="T480" s="270"/>
      <c r="AT480" s="271" t="s">
        <v>178</v>
      </c>
      <c r="AU480" s="271" t="s">
        <v>80</v>
      </c>
      <c r="AV480" s="13" t="s">
        <v>80</v>
      </c>
      <c r="AW480" s="13" t="s">
        <v>35</v>
      </c>
      <c r="AX480" s="13" t="s">
        <v>71</v>
      </c>
      <c r="AY480" s="271" t="s">
        <v>158</v>
      </c>
    </row>
    <row r="481" spans="2:51" s="12" customFormat="1" ht="13.5">
      <c r="B481" s="251"/>
      <c r="C481" s="252"/>
      <c r="D481" s="248" t="s">
        <v>178</v>
      </c>
      <c r="E481" s="253" t="s">
        <v>21</v>
      </c>
      <c r="F481" s="254" t="s">
        <v>1247</v>
      </c>
      <c r="G481" s="252"/>
      <c r="H481" s="253" t="s">
        <v>21</v>
      </c>
      <c r="I481" s="255"/>
      <c r="J481" s="252"/>
      <c r="K481" s="252"/>
      <c r="L481" s="256"/>
      <c r="M481" s="257"/>
      <c r="N481" s="258"/>
      <c r="O481" s="258"/>
      <c r="P481" s="258"/>
      <c r="Q481" s="258"/>
      <c r="R481" s="258"/>
      <c r="S481" s="258"/>
      <c r="T481" s="259"/>
      <c r="AT481" s="260" t="s">
        <v>178</v>
      </c>
      <c r="AU481" s="260" t="s">
        <v>80</v>
      </c>
      <c r="AV481" s="12" t="s">
        <v>78</v>
      </c>
      <c r="AW481" s="12" t="s">
        <v>35</v>
      </c>
      <c r="AX481" s="12" t="s">
        <v>71</v>
      </c>
      <c r="AY481" s="260" t="s">
        <v>158</v>
      </c>
    </row>
    <row r="482" spans="2:51" s="13" customFormat="1" ht="13.5">
      <c r="B482" s="261"/>
      <c r="C482" s="262"/>
      <c r="D482" s="248" t="s">
        <v>178</v>
      </c>
      <c r="E482" s="263" t="s">
        <v>21</v>
      </c>
      <c r="F482" s="264" t="s">
        <v>1439</v>
      </c>
      <c r="G482" s="262"/>
      <c r="H482" s="265">
        <v>24.57</v>
      </c>
      <c r="I482" s="266"/>
      <c r="J482" s="262"/>
      <c r="K482" s="262"/>
      <c r="L482" s="267"/>
      <c r="M482" s="268"/>
      <c r="N482" s="269"/>
      <c r="O482" s="269"/>
      <c r="P482" s="269"/>
      <c r="Q482" s="269"/>
      <c r="R482" s="269"/>
      <c r="S482" s="269"/>
      <c r="T482" s="270"/>
      <c r="AT482" s="271" t="s">
        <v>178</v>
      </c>
      <c r="AU482" s="271" t="s">
        <v>80</v>
      </c>
      <c r="AV482" s="13" t="s">
        <v>80</v>
      </c>
      <c r="AW482" s="13" t="s">
        <v>35</v>
      </c>
      <c r="AX482" s="13" t="s">
        <v>71</v>
      </c>
      <c r="AY482" s="271" t="s">
        <v>158</v>
      </c>
    </row>
    <row r="483" spans="2:51" s="12" customFormat="1" ht="13.5">
      <c r="B483" s="251"/>
      <c r="C483" s="252"/>
      <c r="D483" s="248" t="s">
        <v>178</v>
      </c>
      <c r="E483" s="253" t="s">
        <v>21</v>
      </c>
      <c r="F483" s="254" t="s">
        <v>1269</v>
      </c>
      <c r="G483" s="252"/>
      <c r="H483" s="253" t="s">
        <v>21</v>
      </c>
      <c r="I483" s="255"/>
      <c r="J483" s="252"/>
      <c r="K483" s="252"/>
      <c r="L483" s="256"/>
      <c r="M483" s="257"/>
      <c r="N483" s="258"/>
      <c r="O483" s="258"/>
      <c r="P483" s="258"/>
      <c r="Q483" s="258"/>
      <c r="R483" s="258"/>
      <c r="S483" s="258"/>
      <c r="T483" s="259"/>
      <c r="AT483" s="260" t="s">
        <v>178</v>
      </c>
      <c r="AU483" s="260" t="s">
        <v>80</v>
      </c>
      <c r="AV483" s="12" t="s">
        <v>78</v>
      </c>
      <c r="AW483" s="12" t="s">
        <v>35</v>
      </c>
      <c r="AX483" s="12" t="s">
        <v>71</v>
      </c>
      <c r="AY483" s="260" t="s">
        <v>158</v>
      </c>
    </row>
    <row r="484" spans="2:51" s="13" customFormat="1" ht="13.5">
      <c r="B484" s="261"/>
      <c r="C484" s="262"/>
      <c r="D484" s="248" t="s">
        <v>178</v>
      </c>
      <c r="E484" s="263" t="s">
        <v>21</v>
      </c>
      <c r="F484" s="264" t="s">
        <v>1375</v>
      </c>
      <c r="G484" s="262"/>
      <c r="H484" s="265">
        <v>19.81</v>
      </c>
      <c r="I484" s="266"/>
      <c r="J484" s="262"/>
      <c r="K484" s="262"/>
      <c r="L484" s="267"/>
      <c r="M484" s="268"/>
      <c r="N484" s="269"/>
      <c r="O484" s="269"/>
      <c r="P484" s="269"/>
      <c r="Q484" s="269"/>
      <c r="R484" s="269"/>
      <c r="S484" s="269"/>
      <c r="T484" s="270"/>
      <c r="AT484" s="271" t="s">
        <v>178</v>
      </c>
      <c r="AU484" s="271" t="s">
        <v>80</v>
      </c>
      <c r="AV484" s="13" t="s">
        <v>80</v>
      </c>
      <c r="AW484" s="13" t="s">
        <v>35</v>
      </c>
      <c r="AX484" s="13" t="s">
        <v>71</v>
      </c>
      <c r="AY484" s="271" t="s">
        <v>158</v>
      </c>
    </row>
    <row r="485" spans="2:51" s="12" customFormat="1" ht="13.5">
      <c r="B485" s="251"/>
      <c r="C485" s="252"/>
      <c r="D485" s="248" t="s">
        <v>178</v>
      </c>
      <c r="E485" s="253" t="s">
        <v>21</v>
      </c>
      <c r="F485" s="254" t="s">
        <v>1246</v>
      </c>
      <c r="G485" s="252"/>
      <c r="H485" s="253" t="s">
        <v>21</v>
      </c>
      <c r="I485" s="255"/>
      <c r="J485" s="252"/>
      <c r="K485" s="252"/>
      <c r="L485" s="256"/>
      <c r="M485" s="257"/>
      <c r="N485" s="258"/>
      <c r="O485" s="258"/>
      <c r="P485" s="258"/>
      <c r="Q485" s="258"/>
      <c r="R485" s="258"/>
      <c r="S485" s="258"/>
      <c r="T485" s="259"/>
      <c r="AT485" s="260" t="s">
        <v>178</v>
      </c>
      <c r="AU485" s="260" t="s">
        <v>80</v>
      </c>
      <c r="AV485" s="12" t="s">
        <v>78</v>
      </c>
      <c r="AW485" s="12" t="s">
        <v>35</v>
      </c>
      <c r="AX485" s="12" t="s">
        <v>71</v>
      </c>
      <c r="AY485" s="260" t="s">
        <v>158</v>
      </c>
    </row>
    <row r="486" spans="2:51" s="13" customFormat="1" ht="13.5">
      <c r="B486" s="261"/>
      <c r="C486" s="262"/>
      <c r="D486" s="248" t="s">
        <v>178</v>
      </c>
      <c r="E486" s="263" t="s">
        <v>21</v>
      </c>
      <c r="F486" s="264" t="s">
        <v>340</v>
      </c>
      <c r="G486" s="262"/>
      <c r="H486" s="265">
        <v>20.04</v>
      </c>
      <c r="I486" s="266"/>
      <c r="J486" s="262"/>
      <c r="K486" s="262"/>
      <c r="L486" s="267"/>
      <c r="M486" s="268"/>
      <c r="N486" s="269"/>
      <c r="O486" s="269"/>
      <c r="P486" s="269"/>
      <c r="Q486" s="269"/>
      <c r="R486" s="269"/>
      <c r="S486" s="269"/>
      <c r="T486" s="270"/>
      <c r="AT486" s="271" t="s">
        <v>178</v>
      </c>
      <c r="AU486" s="271" t="s">
        <v>80</v>
      </c>
      <c r="AV486" s="13" t="s">
        <v>80</v>
      </c>
      <c r="AW486" s="13" t="s">
        <v>35</v>
      </c>
      <c r="AX486" s="13" t="s">
        <v>71</v>
      </c>
      <c r="AY486" s="271" t="s">
        <v>158</v>
      </c>
    </row>
    <row r="487" spans="2:51" s="12" customFormat="1" ht="13.5">
      <c r="B487" s="251"/>
      <c r="C487" s="252"/>
      <c r="D487" s="248" t="s">
        <v>178</v>
      </c>
      <c r="E487" s="253" t="s">
        <v>21</v>
      </c>
      <c r="F487" s="254" t="s">
        <v>1271</v>
      </c>
      <c r="G487" s="252"/>
      <c r="H487" s="253" t="s">
        <v>21</v>
      </c>
      <c r="I487" s="255"/>
      <c r="J487" s="252"/>
      <c r="K487" s="252"/>
      <c r="L487" s="256"/>
      <c r="M487" s="257"/>
      <c r="N487" s="258"/>
      <c r="O487" s="258"/>
      <c r="P487" s="258"/>
      <c r="Q487" s="258"/>
      <c r="R487" s="258"/>
      <c r="S487" s="258"/>
      <c r="T487" s="259"/>
      <c r="AT487" s="260" t="s">
        <v>178</v>
      </c>
      <c r="AU487" s="260" t="s">
        <v>80</v>
      </c>
      <c r="AV487" s="12" t="s">
        <v>78</v>
      </c>
      <c r="AW487" s="12" t="s">
        <v>35</v>
      </c>
      <c r="AX487" s="12" t="s">
        <v>71</v>
      </c>
      <c r="AY487" s="260" t="s">
        <v>158</v>
      </c>
    </row>
    <row r="488" spans="2:51" s="13" customFormat="1" ht="13.5">
      <c r="B488" s="261"/>
      <c r="C488" s="262"/>
      <c r="D488" s="248" t="s">
        <v>178</v>
      </c>
      <c r="E488" s="263" t="s">
        <v>21</v>
      </c>
      <c r="F488" s="264" t="s">
        <v>1440</v>
      </c>
      <c r="G488" s="262"/>
      <c r="H488" s="265">
        <v>40.32</v>
      </c>
      <c r="I488" s="266"/>
      <c r="J488" s="262"/>
      <c r="K488" s="262"/>
      <c r="L488" s="267"/>
      <c r="M488" s="268"/>
      <c r="N488" s="269"/>
      <c r="O488" s="269"/>
      <c r="P488" s="269"/>
      <c r="Q488" s="269"/>
      <c r="R488" s="269"/>
      <c r="S488" s="269"/>
      <c r="T488" s="270"/>
      <c r="AT488" s="271" t="s">
        <v>178</v>
      </c>
      <c r="AU488" s="271" t="s">
        <v>80</v>
      </c>
      <c r="AV488" s="13" t="s">
        <v>80</v>
      </c>
      <c r="AW488" s="13" t="s">
        <v>35</v>
      </c>
      <c r="AX488" s="13" t="s">
        <v>71</v>
      </c>
      <c r="AY488" s="271" t="s">
        <v>158</v>
      </c>
    </row>
    <row r="489" spans="2:51" s="14" customFormat="1" ht="13.5">
      <c r="B489" s="272"/>
      <c r="C489" s="273"/>
      <c r="D489" s="248" t="s">
        <v>178</v>
      </c>
      <c r="E489" s="274" t="s">
        <v>21</v>
      </c>
      <c r="F489" s="275" t="s">
        <v>189</v>
      </c>
      <c r="G489" s="273"/>
      <c r="H489" s="276">
        <v>175.59</v>
      </c>
      <c r="I489" s="277"/>
      <c r="J489" s="273"/>
      <c r="K489" s="273"/>
      <c r="L489" s="278"/>
      <c r="M489" s="279"/>
      <c r="N489" s="280"/>
      <c r="O489" s="280"/>
      <c r="P489" s="280"/>
      <c r="Q489" s="280"/>
      <c r="R489" s="280"/>
      <c r="S489" s="280"/>
      <c r="T489" s="281"/>
      <c r="AT489" s="282" t="s">
        <v>178</v>
      </c>
      <c r="AU489" s="282" t="s">
        <v>80</v>
      </c>
      <c r="AV489" s="14" t="s">
        <v>166</v>
      </c>
      <c r="AW489" s="14" t="s">
        <v>35</v>
      </c>
      <c r="AX489" s="14" t="s">
        <v>78</v>
      </c>
      <c r="AY489" s="282" t="s">
        <v>158</v>
      </c>
    </row>
    <row r="490" spans="2:65" s="1" customFormat="1" ht="16.5" customHeight="1">
      <c r="B490" s="47"/>
      <c r="C490" s="236" t="s">
        <v>702</v>
      </c>
      <c r="D490" s="236" t="s">
        <v>161</v>
      </c>
      <c r="E490" s="237" t="s">
        <v>819</v>
      </c>
      <c r="F490" s="238" t="s">
        <v>820</v>
      </c>
      <c r="G490" s="239" t="s">
        <v>184</v>
      </c>
      <c r="H490" s="240">
        <v>326.31</v>
      </c>
      <c r="I490" s="241"/>
      <c r="J490" s="242">
        <f>ROUND(I490*H490,2)</f>
        <v>0</v>
      </c>
      <c r="K490" s="238" t="s">
        <v>165</v>
      </c>
      <c r="L490" s="73"/>
      <c r="M490" s="243" t="s">
        <v>21</v>
      </c>
      <c r="N490" s="244" t="s">
        <v>42</v>
      </c>
      <c r="O490" s="48"/>
      <c r="P490" s="245">
        <f>O490*H490</f>
        <v>0</v>
      </c>
      <c r="Q490" s="245">
        <v>0.0003</v>
      </c>
      <c r="R490" s="245">
        <f>Q490*H490</f>
        <v>0.097893</v>
      </c>
      <c r="S490" s="245">
        <v>0</v>
      </c>
      <c r="T490" s="246">
        <f>S490*H490</f>
        <v>0</v>
      </c>
      <c r="AR490" s="25" t="s">
        <v>341</v>
      </c>
      <c r="AT490" s="25" t="s">
        <v>161</v>
      </c>
      <c r="AU490" s="25" t="s">
        <v>80</v>
      </c>
      <c r="AY490" s="25" t="s">
        <v>158</v>
      </c>
      <c r="BE490" s="247">
        <f>IF(N490="základní",J490,0)</f>
        <v>0</v>
      </c>
      <c r="BF490" s="247">
        <f>IF(N490="snížená",J490,0)</f>
        <v>0</v>
      </c>
      <c r="BG490" s="247">
        <f>IF(N490="zákl. přenesená",J490,0)</f>
        <v>0</v>
      </c>
      <c r="BH490" s="247">
        <f>IF(N490="sníž. přenesená",J490,0)</f>
        <v>0</v>
      </c>
      <c r="BI490" s="247">
        <f>IF(N490="nulová",J490,0)</f>
        <v>0</v>
      </c>
      <c r="BJ490" s="25" t="s">
        <v>78</v>
      </c>
      <c r="BK490" s="247">
        <f>ROUND(I490*H490,2)</f>
        <v>0</v>
      </c>
      <c r="BL490" s="25" t="s">
        <v>341</v>
      </c>
      <c r="BM490" s="25" t="s">
        <v>1441</v>
      </c>
    </row>
    <row r="491" spans="2:51" s="12" customFormat="1" ht="13.5">
      <c r="B491" s="251"/>
      <c r="C491" s="252"/>
      <c r="D491" s="248" t="s">
        <v>178</v>
      </c>
      <c r="E491" s="253" t="s">
        <v>21</v>
      </c>
      <c r="F491" s="254" t="s">
        <v>1251</v>
      </c>
      <c r="G491" s="252"/>
      <c r="H491" s="253" t="s">
        <v>21</v>
      </c>
      <c r="I491" s="255"/>
      <c r="J491" s="252"/>
      <c r="K491" s="252"/>
      <c r="L491" s="256"/>
      <c r="M491" s="257"/>
      <c r="N491" s="258"/>
      <c r="O491" s="258"/>
      <c r="P491" s="258"/>
      <c r="Q491" s="258"/>
      <c r="R491" s="258"/>
      <c r="S491" s="258"/>
      <c r="T491" s="259"/>
      <c r="AT491" s="260" t="s">
        <v>178</v>
      </c>
      <c r="AU491" s="260" t="s">
        <v>80</v>
      </c>
      <c r="AV491" s="12" t="s">
        <v>78</v>
      </c>
      <c r="AW491" s="12" t="s">
        <v>35</v>
      </c>
      <c r="AX491" s="12" t="s">
        <v>71</v>
      </c>
      <c r="AY491" s="260" t="s">
        <v>158</v>
      </c>
    </row>
    <row r="492" spans="2:51" s="13" customFormat="1" ht="13.5">
      <c r="B492" s="261"/>
      <c r="C492" s="262"/>
      <c r="D492" s="248" t="s">
        <v>178</v>
      </c>
      <c r="E492" s="263" t="s">
        <v>21</v>
      </c>
      <c r="F492" s="264" t="s">
        <v>1437</v>
      </c>
      <c r="G492" s="262"/>
      <c r="H492" s="265">
        <v>10.27</v>
      </c>
      <c r="I492" s="266"/>
      <c r="J492" s="262"/>
      <c r="K492" s="262"/>
      <c r="L492" s="267"/>
      <c r="M492" s="268"/>
      <c r="N492" s="269"/>
      <c r="O492" s="269"/>
      <c r="P492" s="269"/>
      <c r="Q492" s="269"/>
      <c r="R492" s="269"/>
      <c r="S492" s="269"/>
      <c r="T492" s="270"/>
      <c r="AT492" s="271" t="s">
        <v>178</v>
      </c>
      <c r="AU492" s="271" t="s">
        <v>80</v>
      </c>
      <c r="AV492" s="13" t="s">
        <v>80</v>
      </c>
      <c r="AW492" s="13" t="s">
        <v>35</v>
      </c>
      <c r="AX492" s="13" t="s">
        <v>71</v>
      </c>
      <c r="AY492" s="271" t="s">
        <v>158</v>
      </c>
    </row>
    <row r="493" spans="2:51" s="12" customFormat="1" ht="13.5">
      <c r="B493" s="251"/>
      <c r="C493" s="252"/>
      <c r="D493" s="248" t="s">
        <v>178</v>
      </c>
      <c r="E493" s="253" t="s">
        <v>21</v>
      </c>
      <c r="F493" s="254" t="s">
        <v>1235</v>
      </c>
      <c r="G493" s="252"/>
      <c r="H493" s="253" t="s">
        <v>21</v>
      </c>
      <c r="I493" s="255"/>
      <c r="J493" s="252"/>
      <c r="K493" s="252"/>
      <c r="L493" s="256"/>
      <c r="M493" s="257"/>
      <c r="N493" s="258"/>
      <c r="O493" s="258"/>
      <c r="P493" s="258"/>
      <c r="Q493" s="258"/>
      <c r="R493" s="258"/>
      <c r="S493" s="258"/>
      <c r="T493" s="259"/>
      <c r="AT493" s="260" t="s">
        <v>178</v>
      </c>
      <c r="AU493" s="260" t="s">
        <v>80</v>
      </c>
      <c r="AV493" s="12" t="s">
        <v>78</v>
      </c>
      <c r="AW493" s="12" t="s">
        <v>35</v>
      </c>
      <c r="AX493" s="12" t="s">
        <v>71</v>
      </c>
      <c r="AY493" s="260" t="s">
        <v>158</v>
      </c>
    </row>
    <row r="494" spans="2:51" s="13" customFormat="1" ht="13.5">
      <c r="B494" s="261"/>
      <c r="C494" s="262"/>
      <c r="D494" s="248" t="s">
        <v>178</v>
      </c>
      <c r="E494" s="263" t="s">
        <v>21</v>
      </c>
      <c r="F494" s="264" t="s">
        <v>1371</v>
      </c>
      <c r="G494" s="262"/>
      <c r="H494" s="265">
        <v>39.83</v>
      </c>
      <c r="I494" s="266"/>
      <c r="J494" s="262"/>
      <c r="K494" s="262"/>
      <c r="L494" s="267"/>
      <c r="M494" s="268"/>
      <c r="N494" s="269"/>
      <c r="O494" s="269"/>
      <c r="P494" s="269"/>
      <c r="Q494" s="269"/>
      <c r="R494" s="269"/>
      <c r="S494" s="269"/>
      <c r="T494" s="270"/>
      <c r="AT494" s="271" t="s">
        <v>178</v>
      </c>
      <c r="AU494" s="271" t="s">
        <v>80</v>
      </c>
      <c r="AV494" s="13" t="s">
        <v>80</v>
      </c>
      <c r="AW494" s="13" t="s">
        <v>35</v>
      </c>
      <c r="AX494" s="13" t="s">
        <v>71</v>
      </c>
      <c r="AY494" s="271" t="s">
        <v>158</v>
      </c>
    </row>
    <row r="495" spans="2:51" s="12" customFormat="1" ht="13.5">
      <c r="B495" s="251"/>
      <c r="C495" s="252"/>
      <c r="D495" s="248" t="s">
        <v>178</v>
      </c>
      <c r="E495" s="253" t="s">
        <v>21</v>
      </c>
      <c r="F495" s="254" t="s">
        <v>1236</v>
      </c>
      <c r="G495" s="252"/>
      <c r="H495" s="253" t="s">
        <v>21</v>
      </c>
      <c r="I495" s="255"/>
      <c r="J495" s="252"/>
      <c r="K495" s="252"/>
      <c r="L495" s="256"/>
      <c r="M495" s="257"/>
      <c r="N495" s="258"/>
      <c r="O495" s="258"/>
      <c r="P495" s="258"/>
      <c r="Q495" s="258"/>
      <c r="R495" s="258"/>
      <c r="S495" s="258"/>
      <c r="T495" s="259"/>
      <c r="AT495" s="260" t="s">
        <v>178</v>
      </c>
      <c r="AU495" s="260" t="s">
        <v>80</v>
      </c>
      <c r="AV495" s="12" t="s">
        <v>78</v>
      </c>
      <c r="AW495" s="12" t="s">
        <v>35</v>
      </c>
      <c r="AX495" s="12" t="s">
        <v>71</v>
      </c>
      <c r="AY495" s="260" t="s">
        <v>158</v>
      </c>
    </row>
    <row r="496" spans="2:51" s="13" customFormat="1" ht="13.5">
      <c r="B496" s="261"/>
      <c r="C496" s="262"/>
      <c r="D496" s="248" t="s">
        <v>178</v>
      </c>
      <c r="E496" s="263" t="s">
        <v>21</v>
      </c>
      <c r="F496" s="264" t="s">
        <v>1373</v>
      </c>
      <c r="G496" s="262"/>
      <c r="H496" s="265">
        <v>40.36</v>
      </c>
      <c r="I496" s="266"/>
      <c r="J496" s="262"/>
      <c r="K496" s="262"/>
      <c r="L496" s="267"/>
      <c r="M496" s="268"/>
      <c r="N496" s="269"/>
      <c r="O496" s="269"/>
      <c r="P496" s="269"/>
      <c r="Q496" s="269"/>
      <c r="R496" s="269"/>
      <c r="S496" s="269"/>
      <c r="T496" s="270"/>
      <c r="AT496" s="271" t="s">
        <v>178</v>
      </c>
      <c r="AU496" s="271" t="s">
        <v>80</v>
      </c>
      <c r="AV496" s="13" t="s">
        <v>80</v>
      </c>
      <c r="AW496" s="13" t="s">
        <v>35</v>
      </c>
      <c r="AX496" s="13" t="s">
        <v>71</v>
      </c>
      <c r="AY496" s="271" t="s">
        <v>158</v>
      </c>
    </row>
    <row r="497" spans="2:51" s="12" customFormat="1" ht="13.5">
      <c r="B497" s="251"/>
      <c r="C497" s="252"/>
      <c r="D497" s="248" t="s">
        <v>178</v>
      </c>
      <c r="E497" s="253" t="s">
        <v>21</v>
      </c>
      <c r="F497" s="254" t="s">
        <v>1258</v>
      </c>
      <c r="G497" s="252"/>
      <c r="H497" s="253" t="s">
        <v>21</v>
      </c>
      <c r="I497" s="255"/>
      <c r="J497" s="252"/>
      <c r="K497" s="252"/>
      <c r="L497" s="256"/>
      <c r="M497" s="257"/>
      <c r="N497" s="258"/>
      <c r="O497" s="258"/>
      <c r="P497" s="258"/>
      <c r="Q497" s="258"/>
      <c r="R497" s="258"/>
      <c r="S497" s="258"/>
      <c r="T497" s="259"/>
      <c r="AT497" s="260" t="s">
        <v>178</v>
      </c>
      <c r="AU497" s="260" t="s">
        <v>80</v>
      </c>
      <c r="AV497" s="12" t="s">
        <v>78</v>
      </c>
      <c r="AW497" s="12" t="s">
        <v>35</v>
      </c>
      <c r="AX497" s="12" t="s">
        <v>71</v>
      </c>
      <c r="AY497" s="260" t="s">
        <v>158</v>
      </c>
    </row>
    <row r="498" spans="2:51" s="13" customFormat="1" ht="13.5">
      <c r="B498" s="261"/>
      <c r="C498" s="262"/>
      <c r="D498" s="248" t="s">
        <v>178</v>
      </c>
      <c r="E498" s="263" t="s">
        <v>21</v>
      </c>
      <c r="F498" s="264" t="s">
        <v>340</v>
      </c>
      <c r="G498" s="262"/>
      <c r="H498" s="265">
        <v>20.04</v>
      </c>
      <c r="I498" s="266"/>
      <c r="J498" s="262"/>
      <c r="K498" s="262"/>
      <c r="L498" s="267"/>
      <c r="M498" s="268"/>
      <c r="N498" s="269"/>
      <c r="O498" s="269"/>
      <c r="P498" s="269"/>
      <c r="Q498" s="269"/>
      <c r="R498" s="269"/>
      <c r="S498" s="269"/>
      <c r="T498" s="270"/>
      <c r="AT498" s="271" t="s">
        <v>178</v>
      </c>
      <c r="AU498" s="271" t="s">
        <v>80</v>
      </c>
      <c r="AV498" s="13" t="s">
        <v>80</v>
      </c>
      <c r="AW498" s="13" t="s">
        <v>35</v>
      </c>
      <c r="AX498" s="13" t="s">
        <v>71</v>
      </c>
      <c r="AY498" s="271" t="s">
        <v>158</v>
      </c>
    </row>
    <row r="499" spans="2:51" s="12" customFormat="1" ht="13.5">
      <c r="B499" s="251"/>
      <c r="C499" s="252"/>
      <c r="D499" s="248" t="s">
        <v>178</v>
      </c>
      <c r="E499" s="253" t="s">
        <v>21</v>
      </c>
      <c r="F499" s="254" t="s">
        <v>1260</v>
      </c>
      <c r="G499" s="252"/>
      <c r="H499" s="253" t="s">
        <v>21</v>
      </c>
      <c r="I499" s="255"/>
      <c r="J499" s="252"/>
      <c r="K499" s="252"/>
      <c r="L499" s="256"/>
      <c r="M499" s="257"/>
      <c r="N499" s="258"/>
      <c r="O499" s="258"/>
      <c r="P499" s="258"/>
      <c r="Q499" s="258"/>
      <c r="R499" s="258"/>
      <c r="S499" s="258"/>
      <c r="T499" s="259"/>
      <c r="AT499" s="260" t="s">
        <v>178</v>
      </c>
      <c r="AU499" s="260" t="s">
        <v>80</v>
      </c>
      <c r="AV499" s="12" t="s">
        <v>78</v>
      </c>
      <c r="AW499" s="12" t="s">
        <v>35</v>
      </c>
      <c r="AX499" s="12" t="s">
        <v>71</v>
      </c>
      <c r="AY499" s="260" t="s">
        <v>158</v>
      </c>
    </row>
    <row r="500" spans="2:51" s="13" customFormat="1" ht="13.5">
      <c r="B500" s="261"/>
      <c r="C500" s="262"/>
      <c r="D500" s="248" t="s">
        <v>178</v>
      </c>
      <c r="E500" s="263" t="s">
        <v>21</v>
      </c>
      <c r="F500" s="264" t="s">
        <v>1442</v>
      </c>
      <c r="G500" s="262"/>
      <c r="H500" s="265">
        <v>21.32</v>
      </c>
      <c r="I500" s="266"/>
      <c r="J500" s="262"/>
      <c r="K500" s="262"/>
      <c r="L500" s="267"/>
      <c r="M500" s="268"/>
      <c r="N500" s="269"/>
      <c r="O500" s="269"/>
      <c r="P500" s="269"/>
      <c r="Q500" s="269"/>
      <c r="R500" s="269"/>
      <c r="S500" s="269"/>
      <c r="T500" s="270"/>
      <c r="AT500" s="271" t="s">
        <v>178</v>
      </c>
      <c r="AU500" s="271" t="s">
        <v>80</v>
      </c>
      <c r="AV500" s="13" t="s">
        <v>80</v>
      </c>
      <c r="AW500" s="13" t="s">
        <v>35</v>
      </c>
      <c r="AX500" s="13" t="s">
        <v>71</v>
      </c>
      <c r="AY500" s="271" t="s">
        <v>158</v>
      </c>
    </row>
    <row r="501" spans="2:51" s="12" customFormat="1" ht="13.5">
      <c r="B501" s="251"/>
      <c r="C501" s="252"/>
      <c r="D501" s="248" t="s">
        <v>178</v>
      </c>
      <c r="E501" s="253" t="s">
        <v>21</v>
      </c>
      <c r="F501" s="254" t="s">
        <v>1262</v>
      </c>
      <c r="G501" s="252"/>
      <c r="H501" s="253" t="s">
        <v>21</v>
      </c>
      <c r="I501" s="255"/>
      <c r="J501" s="252"/>
      <c r="K501" s="252"/>
      <c r="L501" s="256"/>
      <c r="M501" s="257"/>
      <c r="N501" s="258"/>
      <c r="O501" s="258"/>
      <c r="P501" s="258"/>
      <c r="Q501" s="258"/>
      <c r="R501" s="258"/>
      <c r="S501" s="258"/>
      <c r="T501" s="259"/>
      <c r="AT501" s="260" t="s">
        <v>178</v>
      </c>
      <c r="AU501" s="260" t="s">
        <v>80</v>
      </c>
      <c r="AV501" s="12" t="s">
        <v>78</v>
      </c>
      <c r="AW501" s="12" t="s">
        <v>35</v>
      </c>
      <c r="AX501" s="12" t="s">
        <v>71</v>
      </c>
      <c r="AY501" s="260" t="s">
        <v>158</v>
      </c>
    </row>
    <row r="502" spans="2:51" s="13" customFormat="1" ht="13.5">
      <c r="B502" s="261"/>
      <c r="C502" s="262"/>
      <c r="D502" s="248" t="s">
        <v>178</v>
      </c>
      <c r="E502" s="263" t="s">
        <v>21</v>
      </c>
      <c r="F502" s="264" t="s">
        <v>1306</v>
      </c>
      <c r="G502" s="262"/>
      <c r="H502" s="265">
        <v>39.9</v>
      </c>
      <c r="I502" s="266"/>
      <c r="J502" s="262"/>
      <c r="K502" s="262"/>
      <c r="L502" s="267"/>
      <c r="M502" s="268"/>
      <c r="N502" s="269"/>
      <c r="O502" s="269"/>
      <c r="P502" s="269"/>
      <c r="Q502" s="269"/>
      <c r="R502" s="269"/>
      <c r="S502" s="269"/>
      <c r="T502" s="270"/>
      <c r="AT502" s="271" t="s">
        <v>178</v>
      </c>
      <c r="AU502" s="271" t="s">
        <v>80</v>
      </c>
      <c r="AV502" s="13" t="s">
        <v>80</v>
      </c>
      <c r="AW502" s="13" t="s">
        <v>35</v>
      </c>
      <c r="AX502" s="13" t="s">
        <v>71</v>
      </c>
      <c r="AY502" s="271" t="s">
        <v>158</v>
      </c>
    </row>
    <row r="503" spans="2:51" s="12" customFormat="1" ht="13.5">
      <c r="B503" s="251"/>
      <c r="C503" s="252"/>
      <c r="D503" s="248" t="s">
        <v>178</v>
      </c>
      <c r="E503" s="253" t="s">
        <v>21</v>
      </c>
      <c r="F503" s="254" t="s">
        <v>1265</v>
      </c>
      <c r="G503" s="252"/>
      <c r="H503" s="253" t="s">
        <v>21</v>
      </c>
      <c r="I503" s="255"/>
      <c r="J503" s="252"/>
      <c r="K503" s="252"/>
      <c r="L503" s="256"/>
      <c r="M503" s="257"/>
      <c r="N503" s="258"/>
      <c r="O503" s="258"/>
      <c r="P503" s="258"/>
      <c r="Q503" s="258"/>
      <c r="R503" s="258"/>
      <c r="S503" s="258"/>
      <c r="T503" s="259"/>
      <c r="AT503" s="260" t="s">
        <v>178</v>
      </c>
      <c r="AU503" s="260" t="s">
        <v>80</v>
      </c>
      <c r="AV503" s="12" t="s">
        <v>78</v>
      </c>
      <c r="AW503" s="12" t="s">
        <v>35</v>
      </c>
      <c r="AX503" s="12" t="s">
        <v>71</v>
      </c>
      <c r="AY503" s="260" t="s">
        <v>158</v>
      </c>
    </row>
    <row r="504" spans="2:51" s="13" customFormat="1" ht="13.5">
      <c r="B504" s="261"/>
      <c r="C504" s="262"/>
      <c r="D504" s="248" t="s">
        <v>178</v>
      </c>
      <c r="E504" s="263" t="s">
        <v>21</v>
      </c>
      <c r="F504" s="264" t="s">
        <v>1307</v>
      </c>
      <c r="G504" s="262"/>
      <c r="H504" s="265">
        <v>30.08</v>
      </c>
      <c r="I504" s="266"/>
      <c r="J504" s="262"/>
      <c r="K504" s="262"/>
      <c r="L504" s="267"/>
      <c r="M504" s="268"/>
      <c r="N504" s="269"/>
      <c r="O504" s="269"/>
      <c r="P504" s="269"/>
      <c r="Q504" s="269"/>
      <c r="R504" s="269"/>
      <c r="S504" s="269"/>
      <c r="T504" s="270"/>
      <c r="AT504" s="271" t="s">
        <v>178</v>
      </c>
      <c r="AU504" s="271" t="s">
        <v>80</v>
      </c>
      <c r="AV504" s="13" t="s">
        <v>80</v>
      </c>
      <c r="AW504" s="13" t="s">
        <v>35</v>
      </c>
      <c r="AX504" s="13" t="s">
        <v>71</v>
      </c>
      <c r="AY504" s="271" t="s">
        <v>158</v>
      </c>
    </row>
    <row r="505" spans="2:51" s="12" customFormat="1" ht="13.5">
      <c r="B505" s="251"/>
      <c r="C505" s="252"/>
      <c r="D505" s="248" t="s">
        <v>178</v>
      </c>
      <c r="E505" s="253" t="s">
        <v>21</v>
      </c>
      <c r="F505" s="254" t="s">
        <v>1247</v>
      </c>
      <c r="G505" s="252"/>
      <c r="H505" s="253" t="s">
        <v>21</v>
      </c>
      <c r="I505" s="255"/>
      <c r="J505" s="252"/>
      <c r="K505" s="252"/>
      <c r="L505" s="256"/>
      <c r="M505" s="257"/>
      <c r="N505" s="258"/>
      <c r="O505" s="258"/>
      <c r="P505" s="258"/>
      <c r="Q505" s="258"/>
      <c r="R505" s="258"/>
      <c r="S505" s="258"/>
      <c r="T505" s="259"/>
      <c r="AT505" s="260" t="s">
        <v>178</v>
      </c>
      <c r="AU505" s="260" t="s">
        <v>80</v>
      </c>
      <c r="AV505" s="12" t="s">
        <v>78</v>
      </c>
      <c r="AW505" s="12" t="s">
        <v>35</v>
      </c>
      <c r="AX505" s="12" t="s">
        <v>71</v>
      </c>
      <c r="AY505" s="260" t="s">
        <v>158</v>
      </c>
    </row>
    <row r="506" spans="2:51" s="13" customFormat="1" ht="13.5">
      <c r="B506" s="261"/>
      <c r="C506" s="262"/>
      <c r="D506" s="248" t="s">
        <v>178</v>
      </c>
      <c r="E506" s="263" t="s">
        <v>21</v>
      </c>
      <c r="F506" s="264" t="s">
        <v>1439</v>
      </c>
      <c r="G506" s="262"/>
      <c r="H506" s="265">
        <v>24.57</v>
      </c>
      <c r="I506" s="266"/>
      <c r="J506" s="262"/>
      <c r="K506" s="262"/>
      <c r="L506" s="267"/>
      <c r="M506" s="268"/>
      <c r="N506" s="269"/>
      <c r="O506" s="269"/>
      <c r="P506" s="269"/>
      <c r="Q506" s="269"/>
      <c r="R506" s="269"/>
      <c r="S506" s="269"/>
      <c r="T506" s="270"/>
      <c r="AT506" s="271" t="s">
        <v>178</v>
      </c>
      <c r="AU506" s="271" t="s">
        <v>80</v>
      </c>
      <c r="AV506" s="13" t="s">
        <v>80</v>
      </c>
      <c r="AW506" s="13" t="s">
        <v>35</v>
      </c>
      <c r="AX506" s="13" t="s">
        <v>71</v>
      </c>
      <c r="AY506" s="271" t="s">
        <v>158</v>
      </c>
    </row>
    <row r="507" spans="2:51" s="12" customFormat="1" ht="13.5">
      <c r="B507" s="251"/>
      <c r="C507" s="252"/>
      <c r="D507" s="248" t="s">
        <v>178</v>
      </c>
      <c r="E507" s="253" t="s">
        <v>21</v>
      </c>
      <c r="F507" s="254" t="s">
        <v>1269</v>
      </c>
      <c r="G507" s="252"/>
      <c r="H507" s="253" t="s">
        <v>21</v>
      </c>
      <c r="I507" s="255"/>
      <c r="J507" s="252"/>
      <c r="K507" s="252"/>
      <c r="L507" s="256"/>
      <c r="M507" s="257"/>
      <c r="N507" s="258"/>
      <c r="O507" s="258"/>
      <c r="P507" s="258"/>
      <c r="Q507" s="258"/>
      <c r="R507" s="258"/>
      <c r="S507" s="258"/>
      <c r="T507" s="259"/>
      <c r="AT507" s="260" t="s">
        <v>178</v>
      </c>
      <c r="AU507" s="260" t="s">
        <v>80</v>
      </c>
      <c r="AV507" s="12" t="s">
        <v>78</v>
      </c>
      <c r="AW507" s="12" t="s">
        <v>35</v>
      </c>
      <c r="AX507" s="12" t="s">
        <v>71</v>
      </c>
      <c r="AY507" s="260" t="s">
        <v>158</v>
      </c>
    </row>
    <row r="508" spans="2:51" s="13" customFormat="1" ht="13.5">
      <c r="B508" s="261"/>
      <c r="C508" s="262"/>
      <c r="D508" s="248" t="s">
        <v>178</v>
      </c>
      <c r="E508" s="263" t="s">
        <v>21</v>
      </c>
      <c r="F508" s="264" t="s">
        <v>1375</v>
      </c>
      <c r="G508" s="262"/>
      <c r="H508" s="265">
        <v>19.81</v>
      </c>
      <c r="I508" s="266"/>
      <c r="J508" s="262"/>
      <c r="K508" s="262"/>
      <c r="L508" s="267"/>
      <c r="M508" s="268"/>
      <c r="N508" s="269"/>
      <c r="O508" s="269"/>
      <c r="P508" s="269"/>
      <c r="Q508" s="269"/>
      <c r="R508" s="269"/>
      <c r="S508" s="269"/>
      <c r="T508" s="270"/>
      <c r="AT508" s="271" t="s">
        <v>178</v>
      </c>
      <c r="AU508" s="271" t="s">
        <v>80</v>
      </c>
      <c r="AV508" s="13" t="s">
        <v>80</v>
      </c>
      <c r="AW508" s="13" t="s">
        <v>35</v>
      </c>
      <c r="AX508" s="13" t="s">
        <v>71</v>
      </c>
      <c r="AY508" s="271" t="s">
        <v>158</v>
      </c>
    </row>
    <row r="509" spans="2:51" s="12" customFormat="1" ht="13.5">
      <c r="B509" s="251"/>
      <c r="C509" s="252"/>
      <c r="D509" s="248" t="s">
        <v>178</v>
      </c>
      <c r="E509" s="253" t="s">
        <v>21</v>
      </c>
      <c r="F509" s="254" t="s">
        <v>1271</v>
      </c>
      <c r="G509" s="252"/>
      <c r="H509" s="253" t="s">
        <v>21</v>
      </c>
      <c r="I509" s="255"/>
      <c r="J509" s="252"/>
      <c r="K509" s="252"/>
      <c r="L509" s="256"/>
      <c r="M509" s="257"/>
      <c r="N509" s="258"/>
      <c r="O509" s="258"/>
      <c r="P509" s="258"/>
      <c r="Q509" s="258"/>
      <c r="R509" s="258"/>
      <c r="S509" s="258"/>
      <c r="T509" s="259"/>
      <c r="AT509" s="260" t="s">
        <v>178</v>
      </c>
      <c r="AU509" s="260" t="s">
        <v>80</v>
      </c>
      <c r="AV509" s="12" t="s">
        <v>78</v>
      </c>
      <c r="AW509" s="12" t="s">
        <v>35</v>
      </c>
      <c r="AX509" s="12" t="s">
        <v>71</v>
      </c>
      <c r="AY509" s="260" t="s">
        <v>158</v>
      </c>
    </row>
    <row r="510" spans="2:51" s="13" customFormat="1" ht="13.5">
      <c r="B510" s="261"/>
      <c r="C510" s="262"/>
      <c r="D510" s="248" t="s">
        <v>178</v>
      </c>
      <c r="E510" s="263" t="s">
        <v>21</v>
      </c>
      <c r="F510" s="264" t="s">
        <v>1440</v>
      </c>
      <c r="G510" s="262"/>
      <c r="H510" s="265">
        <v>40.32</v>
      </c>
      <c r="I510" s="266"/>
      <c r="J510" s="262"/>
      <c r="K510" s="262"/>
      <c r="L510" s="267"/>
      <c r="M510" s="268"/>
      <c r="N510" s="269"/>
      <c r="O510" s="269"/>
      <c r="P510" s="269"/>
      <c r="Q510" s="269"/>
      <c r="R510" s="269"/>
      <c r="S510" s="269"/>
      <c r="T510" s="270"/>
      <c r="AT510" s="271" t="s">
        <v>178</v>
      </c>
      <c r="AU510" s="271" t="s">
        <v>80</v>
      </c>
      <c r="AV510" s="13" t="s">
        <v>80</v>
      </c>
      <c r="AW510" s="13" t="s">
        <v>35</v>
      </c>
      <c r="AX510" s="13" t="s">
        <v>71</v>
      </c>
      <c r="AY510" s="271" t="s">
        <v>158</v>
      </c>
    </row>
    <row r="511" spans="2:51" s="12" customFormat="1" ht="13.5">
      <c r="B511" s="251"/>
      <c r="C511" s="252"/>
      <c r="D511" s="248" t="s">
        <v>178</v>
      </c>
      <c r="E511" s="253" t="s">
        <v>21</v>
      </c>
      <c r="F511" s="254" t="s">
        <v>1272</v>
      </c>
      <c r="G511" s="252"/>
      <c r="H511" s="253" t="s">
        <v>21</v>
      </c>
      <c r="I511" s="255"/>
      <c r="J511" s="252"/>
      <c r="K511" s="252"/>
      <c r="L511" s="256"/>
      <c r="M511" s="257"/>
      <c r="N511" s="258"/>
      <c r="O511" s="258"/>
      <c r="P511" s="258"/>
      <c r="Q511" s="258"/>
      <c r="R511" s="258"/>
      <c r="S511" s="258"/>
      <c r="T511" s="259"/>
      <c r="AT511" s="260" t="s">
        <v>178</v>
      </c>
      <c r="AU511" s="260" t="s">
        <v>80</v>
      </c>
      <c r="AV511" s="12" t="s">
        <v>78</v>
      </c>
      <c r="AW511" s="12" t="s">
        <v>35</v>
      </c>
      <c r="AX511" s="12" t="s">
        <v>71</v>
      </c>
      <c r="AY511" s="260" t="s">
        <v>158</v>
      </c>
    </row>
    <row r="512" spans="2:51" s="13" customFormat="1" ht="13.5">
      <c r="B512" s="261"/>
      <c r="C512" s="262"/>
      <c r="D512" s="248" t="s">
        <v>178</v>
      </c>
      <c r="E512" s="263" t="s">
        <v>21</v>
      </c>
      <c r="F512" s="264" t="s">
        <v>1443</v>
      </c>
      <c r="G512" s="262"/>
      <c r="H512" s="265">
        <v>19.26</v>
      </c>
      <c r="I512" s="266"/>
      <c r="J512" s="262"/>
      <c r="K512" s="262"/>
      <c r="L512" s="267"/>
      <c r="M512" s="268"/>
      <c r="N512" s="269"/>
      <c r="O512" s="269"/>
      <c r="P512" s="269"/>
      <c r="Q512" s="269"/>
      <c r="R512" s="269"/>
      <c r="S512" s="269"/>
      <c r="T512" s="270"/>
      <c r="AT512" s="271" t="s">
        <v>178</v>
      </c>
      <c r="AU512" s="271" t="s">
        <v>80</v>
      </c>
      <c r="AV512" s="13" t="s">
        <v>80</v>
      </c>
      <c r="AW512" s="13" t="s">
        <v>35</v>
      </c>
      <c r="AX512" s="13" t="s">
        <v>71</v>
      </c>
      <c r="AY512" s="271" t="s">
        <v>158</v>
      </c>
    </row>
    <row r="513" spans="2:51" s="12" customFormat="1" ht="13.5">
      <c r="B513" s="251"/>
      <c r="C513" s="252"/>
      <c r="D513" s="248" t="s">
        <v>178</v>
      </c>
      <c r="E513" s="253" t="s">
        <v>21</v>
      </c>
      <c r="F513" s="254" t="s">
        <v>1273</v>
      </c>
      <c r="G513" s="252"/>
      <c r="H513" s="253" t="s">
        <v>21</v>
      </c>
      <c r="I513" s="255"/>
      <c r="J513" s="252"/>
      <c r="K513" s="252"/>
      <c r="L513" s="256"/>
      <c r="M513" s="257"/>
      <c r="N513" s="258"/>
      <c r="O513" s="258"/>
      <c r="P513" s="258"/>
      <c r="Q513" s="258"/>
      <c r="R513" s="258"/>
      <c r="S513" s="258"/>
      <c r="T513" s="259"/>
      <c r="AT513" s="260" t="s">
        <v>178</v>
      </c>
      <c r="AU513" s="260" t="s">
        <v>80</v>
      </c>
      <c r="AV513" s="12" t="s">
        <v>78</v>
      </c>
      <c r="AW513" s="12" t="s">
        <v>35</v>
      </c>
      <c r="AX513" s="12" t="s">
        <v>71</v>
      </c>
      <c r="AY513" s="260" t="s">
        <v>158</v>
      </c>
    </row>
    <row r="514" spans="2:51" s="13" customFormat="1" ht="13.5">
      <c r="B514" s="261"/>
      <c r="C514" s="262"/>
      <c r="D514" s="248" t="s">
        <v>178</v>
      </c>
      <c r="E514" s="263" t="s">
        <v>21</v>
      </c>
      <c r="F514" s="264" t="s">
        <v>1444</v>
      </c>
      <c r="G514" s="262"/>
      <c r="H514" s="265">
        <v>20.55</v>
      </c>
      <c r="I514" s="266"/>
      <c r="J514" s="262"/>
      <c r="K514" s="262"/>
      <c r="L514" s="267"/>
      <c r="M514" s="268"/>
      <c r="N514" s="269"/>
      <c r="O514" s="269"/>
      <c r="P514" s="269"/>
      <c r="Q514" s="269"/>
      <c r="R514" s="269"/>
      <c r="S514" s="269"/>
      <c r="T514" s="270"/>
      <c r="AT514" s="271" t="s">
        <v>178</v>
      </c>
      <c r="AU514" s="271" t="s">
        <v>80</v>
      </c>
      <c r="AV514" s="13" t="s">
        <v>80</v>
      </c>
      <c r="AW514" s="13" t="s">
        <v>35</v>
      </c>
      <c r="AX514" s="13" t="s">
        <v>71</v>
      </c>
      <c r="AY514" s="271" t="s">
        <v>158</v>
      </c>
    </row>
    <row r="515" spans="2:51" s="14" customFormat="1" ht="13.5">
      <c r="B515" s="272"/>
      <c r="C515" s="273"/>
      <c r="D515" s="248" t="s">
        <v>178</v>
      </c>
      <c r="E515" s="274" t="s">
        <v>21</v>
      </c>
      <c r="F515" s="275" t="s">
        <v>189</v>
      </c>
      <c r="G515" s="273"/>
      <c r="H515" s="276">
        <v>326.31</v>
      </c>
      <c r="I515" s="277"/>
      <c r="J515" s="273"/>
      <c r="K515" s="273"/>
      <c r="L515" s="278"/>
      <c r="M515" s="279"/>
      <c r="N515" s="280"/>
      <c r="O515" s="280"/>
      <c r="P515" s="280"/>
      <c r="Q515" s="280"/>
      <c r="R515" s="280"/>
      <c r="S515" s="280"/>
      <c r="T515" s="281"/>
      <c r="AT515" s="282" t="s">
        <v>178</v>
      </c>
      <c r="AU515" s="282" t="s">
        <v>80</v>
      </c>
      <c r="AV515" s="14" t="s">
        <v>166</v>
      </c>
      <c r="AW515" s="14" t="s">
        <v>35</v>
      </c>
      <c r="AX515" s="14" t="s">
        <v>78</v>
      </c>
      <c r="AY515" s="282" t="s">
        <v>158</v>
      </c>
    </row>
    <row r="516" spans="2:65" s="1" customFormat="1" ht="16.5" customHeight="1">
      <c r="B516" s="47"/>
      <c r="C516" s="294" t="s">
        <v>706</v>
      </c>
      <c r="D516" s="294" t="s">
        <v>362</v>
      </c>
      <c r="E516" s="295" t="s">
        <v>823</v>
      </c>
      <c r="F516" s="296" t="s">
        <v>824</v>
      </c>
      <c r="G516" s="297" t="s">
        <v>184</v>
      </c>
      <c r="H516" s="298">
        <v>358.941</v>
      </c>
      <c r="I516" s="299"/>
      <c r="J516" s="300">
        <f>ROUND(I516*H516,2)</f>
        <v>0</v>
      </c>
      <c r="K516" s="296" t="s">
        <v>21</v>
      </c>
      <c r="L516" s="301"/>
      <c r="M516" s="302" t="s">
        <v>21</v>
      </c>
      <c r="N516" s="303" t="s">
        <v>42</v>
      </c>
      <c r="O516" s="48"/>
      <c r="P516" s="245">
        <f>O516*H516</f>
        <v>0</v>
      </c>
      <c r="Q516" s="245">
        <v>0</v>
      </c>
      <c r="R516" s="245">
        <f>Q516*H516</f>
        <v>0</v>
      </c>
      <c r="S516" s="245">
        <v>0</v>
      </c>
      <c r="T516" s="246">
        <f>S516*H516</f>
        <v>0</v>
      </c>
      <c r="AR516" s="25" t="s">
        <v>452</v>
      </c>
      <c r="AT516" s="25" t="s">
        <v>362</v>
      </c>
      <c r="AU516" s="25" t="s">
        <v>80</v>
      </c>
      <c r="AY516" s="25" t="s">
        <v>158</v>
      </c>
      <c r="BE516" s="247">
        <f>IF(N516="základní",J516,0)</f>
        <v>0</v>
      </c>
      <c r="BF516" s="247">
        <f>IF(N516="snížená",J516,0)</f>
        <v>0</v>
      </c>
      <c r="BG516" s="247">
        <f>IF(N516="zákl. přenesená",J516,0)</f>
        <v>0</v>
      </c>
      <c r="BH516" s="247">
        <f>IF(N516="sníž. přenesená",J516,0)</f>
        <v>0</v>
      </c>
      <c r="BI516" s="247">
        <f>IF(N516="nulová",J516,0)</f>
        <v>0</v>
      </c>
      <c r="BJ516" s="25" t="s">
        <v>78</v>
      </c>
      <c r="BK516" s="247">
        <f>ROUND(I516*H516,2)</f>
        <v>0</v>
      </c>
      <c r="BL516" s="25" t="s">
        <v>341</v>
      </c>
      <c r="BM516" s="25" t="s">
        <v>1445</v>
      </c>
    </row>
    <row r="517" spans="2:51" s="13" customFormat="1" ht="13.5">
      <c r="B517" s="261"/>
      <c r="C517" s="262"/>
      <c r="D517" s="248" t="s">
        <v>178</v>
      </c>
      <c r="E517" s="262"/>
      <c r="F517" s="264" t="s">
        <v>1446</v>
      </c>
      <c r="G517" s="262"/>
      <c r="H517" s="265">
        <v>358.941</v>
      </c>
      <c r="I517" s="266"/>
      <c r="J517" s="262"/>
      <c r="K517" s="262"/>
      <c r="L517" s="267"/>
      <c r="M517" s="268"/>
      <c r="N517" s="269"/>
      <c r="O517" s="269"/>
      <c r="P517" s="269"/>
      <c r="Q517" s="269"/>
      <c r="R517" s="269"/>
      <c r="S517" s="269"/>
      <c r="T517" s="270"/>
      <c r="AT517" s="271" t="s">
        <v>178</v>
      </c>
      <c r="AU517" s="271" t="s">
        <v>80</v>
      </c>
      <c r="AV517" s="13" t="s">
        <v>80</v>
      </c>
      <c r="AW517" s="13" t="s">
        <v>6</v>
      </c>
      <c r="AX517" s="13" t="s">
        <v>78</v>
      </c>
      <c r="AY517" s="271" t="s">
        <v>158</v>
      </c>
    </row>
    <row r="518" spans="2:65" s="1" customFormat="1" ht="16.5" customHeight="1">
      <c r="B518" s="47"/>
      <c r="C518" s="236" t="s">
        <v>711</v>
      </c>
      <c r="D518" s="236" t="s">
        <v>161</v>
      </c>
      <c r="E518" s="237" t="s">
        <v>828</v>
      </c>
      <c r="F518" s="238" t="s">
        <v>829</v>
      </c>
      <c r="G518" s="239" t="s">
        <v>193</v>
      </c>
      <c r="H518" s="240">
        <v>122.79</v>
      </c>
      <c r="I518" s="241"/>
      <c r="J518" s="242">
        <f>ROUND(I518*H518,2)</f>
        <v>0</v>
      </c>
      <c r="K518" s="238" t="s">
        <v>165</v>
      </c>
      <c r="L518" s="73"/>
      <c r="M518" s="243" t="s">
        <v>21</v>
      </c>
      <c r="N518" s="244" t="s">
        <v>42</v>
      </c>
      <c r="O518" s="48"/>
      <c r="P518" s="245">
        <f>O518*H518</f>
        <v>0</v>
      </c>
      <c r="Q518" s="245">
        <v>0</v>
      </c>
      <c r="R518" s="245">
        <f>Q518*H518</f>
        <v>0</v>
      </c>
      <c r="S518" s="245">
        <v>0.0003</v>
      </c>
      <c r="T518" s="246">
        <f>S518*H518</f>
        <v>0.036837</v>
      </c>
      <c r="AR518" s="25" t="s">
        <v>341</v>
      </c>
      <c r="AT518" s="25" t="s">
        <v>161</v>
      </c>
      <c r="AU518" s="25" t="s">
        <v>80</v>
      </c>
      <c r="AY518" s="25" t="s">
        <v>158</v>
      </c>
      <c r="BE518" s="247">
        <f>IF(N518="základní",J518,0)</f>
        <v>0</v>
      </c>
      <c r="BF518" s="247">
        <f>IF(N518="snížená",J518,0)</f>
        <v>0</v>
      </c>
      <c r="BG518" s="247">
        <f>IF(N518="zákl. přenesená",J518,0)</f>
        <v>0</v>
      </c>
      <c r="BH518" s="247">
        <f>IF(N518="sníž. přenesená",J518,0)</f>
        <v>0</v>
      </c>
      <c r="BI518" s="247">
        <f>IF(N518="nulová",J518,0)</f>
        <v>0</v>
      </c>
      <c r="BJ518" s="25" t="s">
        <v>78</v>
      </c>
      <c r="BK518" s="247">
        <f>ROUND(I518*H518,2)</f>
        <v>0</v>
      </c>
      <c r="BL518" s="25" t="s">
        <v>341</v>
      </c>
      <c r="BM518" s="25" t="s">
        <v>1447</v>
      </c>
    </row>
    <row r="519" spans="2:51" s="12" customFormat="1" ht="13.5">
      <c r="B519" s="251"/>
      <c r="C519" s="252"/>
      <c r="D519" s="248" t="s">
        <v>178</v>
      </c>
      <c r="E519" s="253" t="s">
        <v>21</v>
      </c>
      <c r="F519" s="254" t="s">
        <v>1251</v>
      </c>
      <c r="G519" s="252"/>
      <c r="H519" s="253" t="s">
        <v>21</v>
      </c>
      <c r="I519" s="255"/>
      <c r="J519" s="252"/>
      <c r="K519" s="252"/>
      <c r="L519" s="256"/>
      <c r="M519" s="257"/>
      <c r="N519" s="258"/>
      <c r="O519" s="258"/>
      <c r="P519" s="258"/>
      <c r="Q519" s="258"/>
      <c r="R519" s="258"/>
      <c r="S519" s="258"/>
      <c r="T519" s="259"/>
      <c r="AT519" s="260" t="s">
        <v>178</v>
      </c>
      <c r="AU519" s="260" t="s">
        <v>80</v>
      </c>
      <c r="AV519" s="12" t="s">
        <v>78</v>
      </c>
      <c r="AW519" s="12" t="s">
        <v>35</v>
      </c>
      <c r="AX519" s="12" t="s">
        <v>71</v>
      </c>
      <c r="AY519" s="260" t="s">
        <v>158</v>
      </c>
    </row>
    <row r="520" spans="2:51" s="13" customFormat="1" ht="13.5">
      <c r="B520" s="261"/>
      <c r="C520" s="262"/>
      <c r="D520" s="248" t="s">
        <v>178</v>
      </c>
      <c r="E520" s="263" t="s">
        <v>21</v>
      </c>
      <c r="F520" s="264" t="s">
        <v>1448</v>
      </c>
      <c r="G520" s="262"/>
      <c r="H520" s="265">
        <v>12.95</v>
      </c>
      <c r="I520" s="266"/>
      <c r="J520" s="262"/>
      <c r="K520" s="262"/>
      <c r="L520" s="267"/>
      <c r="M520" s="268"/>
      <c r="N520" s="269"/>
      <c r="O520" s="269"/>
      <c r="P520" s="269"/>
      <c r="Q520" s="269"/>
      <c r="R520" s="269"/>
      <c r="S520" s="269"/>
      <c r="T520" s="270"/>
      <c r="AT520" s="271" t="s">
        <v>178</v>
      </c>
      <c r="AU520" s="271" t="s">
        <v>80</v>
      </c>
      <c r="AV520" s="13" t="s">
        <v>80</v>
      </c>
      <c r="AW520" s="13" t="s">
        <v>35</v>
      </c>
      <c r="AX520" s="13" t="s">
        <v>71</v>
      </c>
      <c r="AY520" s="271" t="s">
        <v>158</v>
      </c>
    </row>
    <row r="521" spans="2:51" s="13" customFormat="1" ht="13.5">
      <c r="B521" s="261"/>
      <c r="C521" s="262"/>
      <c r="D521" s="248" t="s">
        <v>178</v>
      </c>
      <c r="E521" s="263" t="s">
        <v>21</v>
      </c>
      <c r="F521" s="264" t="s">
        <v>754</v>
      </c>
      <c r="G521" s="262"/>
      <c r="H521" s="265">
        <v>-0.8</v>
      </c>
      <c r="I521" s="266"/>
      <c r="J521" s="262"/>
      <c r="K521" s="262"/>
      <c r="L521" s="267"/>
      <c r="M521" s="268"/>
      <c r="N521" s="269"/>
      <c r="O521" s="269"/>
      <c r="P521" s="269"/>
      <c r="Q521" s="269"/>
      <c r="R521" s="269"/>
      <c r="S521" s="269"/>
      <c r="T521" s="270"/>
      <c r="AT521" s="271" t="s">
        <v>178</v>
      </c>
      <c r="AU521" s="271" t="s">
        <v>80</v>
      </c>
      <c r="AV521" s="13" t="s">
        <v>80</v>
      </c>
      <c r="AW521" s="13" t="s">
        <v>35</v>
      </c>
      <c r="AX521" s="13" t="s">
        <v>71</v>
      </c>
      <c r="AY521" s="271" t="s">
        <v>158</v>
      </c>
    </row>
    <row r="522" spans="2:51" s="12" customFormat="1" ht="13.5">
      <c r="B522" s="251"/>
      <c r="C522" s="252"/>
      <c r="D522" s="248" t="s">
        <v>178</v>
      </c>
      <c r="E522" s="253" t="s">
        <v>21</v>
      </c>
      <c r="F522" s="254" t="s">
        <v>1236</v>
      </c>
      <c r="G522" s="252"/>
      <c r="H522" s="253" t="s">
        <v>21</v>
      </c>
      <c r="I522" s="255"/>
      <c r="J522" s="252"/>
      <c r="K522" s="252"/>
      <c r="L522" s="256"/>
      <c r="M522" s="257"/>
      <c r="N522" s="258"/>
      <c r="O522" s="258"/>
      <c r="P522" s="258"/>
      <c r="Q522" s="258"/>
      <c r="R522" s="258"/>
      <c r="S522" s="258"/>
      <c r="T522" s="259"/>
      <c r="AT522" s="260" t="s">
        <v>178</v>
      </c>
      <c r="AU522" s="260" t="s">
        <v>80</v>
      </c>
      <c r="AV522" s="12" t="s">
        <v>78</v>
      </c>
      <c r="AW522" s="12" t="s">
        <v>35</v>
      </c>
      <c r="AX522" s="12" t="s">
        <v>71</v>
      </c>
      <c r="AY522" s="260" t="s">
        <v>158</v>
      </c>
    </row>
    <row r="523" spans="2:51" s="13" customFormat="1" ht="13.5">
      <c r="B523" s="261"/>
      <c r="C523" s="262"/>
      <c r="D523" s="248" t="s">
        <v>178</v>
      </c>
      <c r="E523" s="263" t="s">
        <v>21</v>
      </c>
      <c r="F523" s="264" t="s">
        <v>1359</v>
      </c>
      <c r="G523" s="262"/>
      <c r="H523" s="265">
        <v>27.3</v>
      </c>
      <c r="I523" s="266"/>
      <c r="J523" s="262"/>
      <c r="K523" s="262"/>
      <c r="L523" s="267"/>
      <c r="M523" s="268"/>
      <c r="N523" s="269"/>
      <c r="O523" s="269"/>
      <c r="P523" s="269"/>
      <c r="Q523" s="269"/>
      <c r="R523" s="269"/>
      <c r="S523" s="269"/>
      <c r="T523" s="270"/>
      <c r="AT523" s="271" t="s">
        <v>178</v>
      </c>
      <c r="AU523" s="271" t="s">
        <v>80</v>
      </c>
      <c r="AV523" s="13" t="s">
        <v>80</v>
      </c>
      <c r="AW523" s="13" t="s">
        <v>35</v>
      </c>
      <c r="AX523" s="13" t="s">
        <v>71</v>
      </c>
      <c r="AY523" s="271" t="s">
        <v>158</v>
      </c>
    </row>
    <row r="524" spans="2:51" s="13" customFormat="1" ht="13.5">
      <c r="B524" s="261"/>
      <c r="C524" s="262"/>
      <c r="D524" s="248" t="s">
        <v>178</v>
      </c>
      <c r="E524" s="263" t="s">
        <v>21</v>
      </c>
      <c r="F524" s="264" t="s">
        <v>750</v>
      </c>
      <c r="G524" s="262"/>
      <c r="H524" s="265">
        <v>-0.9</v>
      </c>
      <c r="I524" s="266"/>
      <c r="J524" s="262"/>
      <c r="K524" s="262"/>
      <c r="L524" s="267"/>
      <c r="M524" s="268"/>
      <c r="N524" s="269"/>
      <c r="O524" s="269"/>
      <c r="P524" s="269"/>
      <c r="Q524" s="269"/>
      <c r="R524" s="269"/>
      <c r="S524" s="269"/>
      <c r="T524" s="270"/>
      <c r="AT524" s="271" t="s">
        <v>178</v>
      </c>
      <c r="AU524" s="271" t="s">
        <v>80</v>
      </c>
      <c r="AV524" s="13" t="s">
        <v>80</v>
      </c>
      <c r="AW524" s="13" t="s">
        <v>35</v>
      </c>
      <c r="AX524" s="13" t="s">
        <v>71</v>
      </c>
      <c r="AY524" s="271" t="s">
        <v>158</v>
      </c>
    </row>
    <row r="525" spans="2:51" s="12" customFormat="1" ht="13.5">
      <c r="B525" s="251"/>
      <c r="C525" s="252"/>
      <c r="D525" s="248" t="s">
        <v>178</v>
      </c>
      <c r="E525" s="253" t="s">
        <v>21</v>
      </c>
      <c r="F525" s="254" t="s">
        <v>1247</v>
      </c>
      <c r="G525" s="252"/>
      <c r="H525" s="253" t="s">
        <v>21</v>
      </c>
      <c r="I525" s="255"/>
      <c r="J525" s="252"/>
      <c r="K525" s="252"/>
      <c r="L525" s="256"/>
      <c r="M525" s="257"/>
      <c r="N525" s="258"/>
      <c r="O525" s="258"/>
      <c r="P525" s="258"/>
      <c r="Q525" s="258"/>
      <c r="R525" s="258"/>
      <c r="S525" s="258"/>
      <c r="T525" s="259"/>
      <c r="AT525" s="260" t="s">
        <v>178</v>
      </c>
      <c r="AU525" s="260" t="s">
        <v>80</v>
      </c>
      <c r="AV525" s="12" t="s">
        <v>78</v>
      </c>
      <c r="AW525" s="12" t="s">
        <v>35</v>
      </c>
      <c r="AX525" s="12" t="s">
        <v>71</v>
      </c>
      <c r="AY525" s="260" t="s">
        <v>158</v>
      </c>
    </row>
    <row r="526" spans="2:51" s="13" customFormat="1" ht="13.5">
      <c r="B526" s="261"/>
      <c r="C526" s="262"/>
      <c r="D526" s="248" t="s">
        <v>178</v>
      </c>
      <c r="E526" s="263" t="s">
        <v>21</v>
      </c>
      <c r="F526" s="264" t="s">
        <v>1449</v>
      </c>
      <c r="G526" s="262"/>
      <c r="H526" s="265">
        <v>20.78</v>
      </c>
      <c r="I526" s="266"/>
      <c r="J526" s="262"/>
      <c r="K526" s="262"/>
      <c r="L526" s="267"/>
      <c r="M526" s="268"/>
      <c r="N526" s="269"/>
      <c r="O526" s="269"/>
      <c r="P526" s="269"/>
      <c r="Q526" s="269"/>
      <c r="R526" s="269"/>
      <c r="S526" s="269"/>
      <c r="T526" s="270"/>
      <c r="AT526" s="271" t="s">
        <v>178</v>
      </c>
      <c r="AU526" s="271" t="s">
        <v>80</v>
      </c>
      <c r="AV526" s="13" t="s">
        <v>80</v>
      </c>
      <c r="AW526" s="13" t="s">
        <v>35</v>
      </c>
      <c r="AX526" s="13" t="s">
        <v>71</v>
      </c>
      <c r="AY526" s="271" t="s">
        <v>158</v>
      </c>
    </row>
    <row r="527" spans="2:51" s="13" customFormat="1" ht="13.5">
      <c r="B527" s="261"/>
      <c r="C527" s="262"/>
      <c r="D527" s="248" t="s">
        <v>178</v>
      </c>
      <c r="E527" s="263" t="s">
        <v>21</v>
      </c>
      <c r="F527" s="264" t="s">
        <v>750</v>
      </c>
      <c r="G527" s="262"/>
      <c r="H527" s="265">
        <v>-0.9</v>
      </c>
      <c r="I527" s="266"/>
      <c r="J527" s="262"/>
      <c r="K527" s="262"/>
      <c r="L527" s="267"/>
      <c r="M527" s="268"/>
      <c r="N527" s="269"/>
      <c r="O527" s="269"/>
      <c r="P527" s="269"/>
      <c r="Q527" s="269"/>
      <c r="R527" s="269"/>
      <c r="S527" s="269"/>
      <c r="T527" s="270"/>
      <c r="AT527" s="271" t="s">
        <v>178</v>
      </c>
      <c r="AU527" s="271" t="s">
        <v>80</v>
      </c>
      <c r="AV527" s="13" t="s">
        <v>80</v>
      </c>
      <c r="AW527" s="13" t="s">
        <v>35</v>
      </c>
      <c r="AX527" s="13" t="s">
        <v>71</v>
      </c>
      <c r="AY527" s="271" t="s">
        <v>158</v>
      </c>
    </row>
    <row r="528" spans="2:51" s="12" customFormat="1" ht="13.5">
      <c r="B528" s="251"/>
      <c r="C528" s="252"/>
      <c r="D528" s="248" t="s">
        <v>178</v>
      </c>
      <c r="E528" s="253" t="s">
        <v>21</v>
      </c>
      <c r="F528" s="254" t="s">
        <v>1450</v>
      </c>
      <c r="G528" s="252"/>
      <c r="H528" s="253" t="s">
        <v>21</v>
      </c>
      <c r="I528" s="255"/>
      <c r="J528" s="252"/>
      <c r="K528" s="252"/>
      <c r="L528" s="256"/>
      <c r="M528" s="257"/>
      <c r="N528" s="258"/>
      <c r="O528" s="258"/>
      <c r="P528" s="258"/>
      <c r="Q528" s="258"/>
      <c r="R528" s="258"/>
      <c r="S528" s="258"/>
      <c r="T528" s="259"/>
      <c r="AT528" s="260" t="s">
        <v>178</v>
      </c>
      <c r="AU528" s="260" t="s">
        <v>80</v>
      </c>
      <c r="AV528" s="12" t="s">
        <v>78</v>
      </c>
      <c r="AW528" s="12" t="s">
        <v>35</v>
      </c>
      <c r="AX528" s="12" t="s">
        <v>71</v>
      </c>
      <c r="AY528" s="260" t="s">
        <v>158</v>
      </c>
    </row>
    <row r="529" spans="2:51" s="13" customFormat="1" ht="13.5">
      <c r="B529" s="261"/>
      <c r="C529" s="262"/>
      <c r="D529" s="248" t="s">
        <v>178</v>
      </c>
      <c r="E529" s="263" t="s">
        <v>21</v>
      </c>
      <c r="F529" s="264" t="s">
        <v>1451</v>
      </c>
      <c r="G529" s="262"/>
      <c r="H529" s="265">
        <v>39.63</v>
      </c>
      <c r="I529" s="266"/>
      <c r="J529" s="262"/>
      <c r="K529" s="262"/>
      <c r="L529" s="267"/>
      <c r="M529" s="268"/>
      <c r="N529" s="269"/>
      <c r="O529" s="269"/>
      <c r="P529" s="269"/>
      <c r="Q529" s="269"/>
      <c r="R529" s="269"/>
      <c r="S529" s="269"/>
      <c r="T529" s="270"/>
      <c r="AT529" s="271" t="s">
        <v>178</v>
      </c>
      <c r="AU529" s="271" t="s">
        <v>80</v>
      </c>
      <c r="AV529" s="13" t="s">
        <v>80</v>
      </c>
      <c r="AW529" s="13" t="s">
        <v>35</v>
      </c>
      <c r="AX529" s="13" t="s">
        <v>71</v>
      </c>
      <c r="AY529" s="271" t="s">
        <v>158</v>
      </c>
    </row>
    <row r="530" spans="2:51" s="13" customFormat="1" ht="13.5">
      <c r="B530" s="261"/>
      <c r="C530" s="262"/>
      <c r="D530" s="248" t="s">
        <v>178</v>
      </c>
      <c r="E530" s="263" t="s">
        <v>21</v>
      </c>
      <c r="F530" s="264" t="s">
        <v>750</v>
      </c>
      <c r="G530" s="262"/>
      <c r="H530" s="265">
        <v>-0.9</v>
      </c>
      <c r="I530" s="266"/>
      <c r="J530" s="262"/>
      <c r="K530" s="262"/>
      <c r="L530" s="267"/>
      <c r="M530" s="268"/>
      <c r="N530" s="269"/>
      <c r="O530" s="269"/>
      <c r="P530" s="269"/>
      <c r="Q530" s="269"/>
      <c r="R530" s="269"/>
      <c r="S530" s="269"/>
      <c r="T530" s="270"/>
      <c r="AT530" s="271" t="s">
        <v>178</v>
      </c>
      <c r="AU530" s="271" t="s">
        <v>80</v>
      </c>
      <c r="AV530" s="13" t="s">
        <v>80</v>
      </c>
      <c r="AW530" s="13" t="s">
        <v>35</v>
      </c>
      <c r="AX530" s="13" t="s">
        <v>71</v>
      </c>
      <c r="AY530" s="271" t="s">
        <v>158</v>
      </c>
    </row>
    <row r="531" spans="2:51" s="12" customFormat="1" ht="13.5">
      <c r="B531" s="251"/>
      <c r="C531" s="252"/>
      <c r="D531" s="248" t="s">
        <v>178</v>
      </c>
      <c r="E531" s="253" t="s">
        <v>21</v>
      </c>
      <c r="F531" s="254" t="s">
        <v>1271</v>
      </c>
      <c r="G531" s="252"/>
      <c r="H531" s="253" t="s">
        <v>21</v>
      </c>
      <c r="I531" s="255"/>
      <c r="J531" s="252"/>
      <c r="K531" s="252"/>
      <c r="L531" s="256"/>
      <c r="M531" s="257"/>
      <c r="N531" s="258"/>
      <c r="O531" s="258"/>
      <c r="P531" s="258"/>
      <c r="Q531" s="258"/>
      <c r="R531" s="258"/>
      <c r="S531" s="258"/>
      <c r="T531" s="259"/>
      <c r="AT531" s="260" t="s">
        <v>178</v>
      </c>
      <c r="AU531" s="260" t="s">
        <v>80</v>
      </c>
      <c r="AV531" s="12" t="s">
        <v>78</v>
      </c>
      <c r="AW531" s="12" t="s">
        <v>35</v>
      </c>
      <c r="AX531" s="12" t="s">
        <v>71</v>
      </c>
      <c r="AY531" s="260" t="s">
        <v>158</v>
      </c>
    </row>
    <row r="532" spans="2:51" s="13" customFormat="1" ht="13.5">
      <c r="B532" s="261"/>
      <c r="C532" s="262"/>
      <c r="D532" s="248" t="s">
        <v>178</v>
      </c>
      <c r="E532" s="263" t="s">
        <v>21</v>
      </c>
      <c r="F532" s="264" t="s">
        <v>1360</v>
      </c>
      <c r="G532" s="262"/>
      <c r="H532" s="265">
        <v>27.43</v>
      </c>
      <c r="I532" s="266"/>
      <c r="J532" s="262"/>
      <c r="K532" s="262"/>
      <c r="L532" s="267"/>
      <c r="M532" s="268"/>
      <c r="N532" s="269"/>
      <c r="O532" s="269"/>
      <c r="P532" s="269"/>
      <c r="Q532" s="269"/>
      <c r="R532" s="269"/>
      <c r="S532" s="269"/>
      <c r="T532" s="270"/>
      <c r="AT532" s="271" t="s">
        <v>178</v>
      </c>
      <c r="AU532" s="271" t="s">
        <v>80</v>
      </c>
      <c r="AV532" s="13" t="s">
        <v>80</v>
      </c>
      <c r="AW532" s="13" t="s">
        <v>35</v>
      </c>
      <c r="AX532" s="13" t="s">
        <v>71</v>
      </c>
      <c r="AY532" s="271" t="s">
        <v>158</v>
      </c>
    </row>
    <row r="533" spans="2:51" s="13" customFormat="1" ht="13.5">
      <c r="B533" s="261"/>
      <c r="C533" s="262"/>
      <c r="D533" s="248" t="s">
        <v>178</v>
      </c>
      <c r="E533" s="263" t="s">
        <v>21</v>
      </c>
      <c r="F533" s="264" t="s">
        <v>231</v>
      </c>
      <c r="G533" s="262"/>
      <c r="H533" s="265">
        <v>-1.8</v>
      </c>
      <c r="I533" s="266"/>
      <c r="J533" s="262"/>
      <c r="K533" s="262"/>
      <c r="L533" s="267"/>
      <c r="M533" s="268"/>
      <c r="N533" s="269"/>
      <c r="O533" s="269"/>
      <c r="P533" s="269"/>
      <c r="Q533" s="269"/>
      <c r="R533" s="269"/>
      <c r="S533" s="269"/>
      <c r="T533" s="270"/>
      <c r="AT533" s="271" t="s">
        <v>178</v>
      </c>
      <c r="AU533" s="271" t="s">
        <v>80</v>
      </c>
      <c r="AV533" s="13" t="s">
        <v>80</v>
      </c>
      <c r="AW533" s="13" t="s">
        <v>35</v>
      </c>
      <c r="AX533" s="13" t="s">
        <v>71</v>
      </c>
      <c r="AY533" s="271" t="s">
        <v>158</v>
      </c>
    </row>
    <row r="534" spans="2:51" s="14" customFormat="1" ht="13.5">
      <c r="B534" s="272"/>
      <c r="C534" s="273"/>
      <c r="D534" s="248" t="s">
        <v>178</v>
      </c>
      <c r="E534" s="274" t="s">
        <v>21</v>
      </c>
      <c r="F534" s="275" t="s">
        <v>189</v>
      </c>
      <c r="G534" s="273"/>
      <c r="H534" s="276">
        <v>122.79</v>
      </c>
      <c r="I534" s="277"/>
      <c r="J534" s="273"/>
      <c r="K534" s="273"/>
      <c r="L534" s="278"/>
      <c r="M534" s="279"/>
      <c r="N534" s="280"/>
      <c r="O534" s="280"/>
      <c r="P534" s="280"/>
      <c r="Q534" s="280"/>
      <c r="R534" s="280"/>
      <c r="S534" s="280"/>
      <c r="T534" s="281"/>
      <c r="AT534" s="282" t="s">
        <v>178</v>
      </c>
      <c r="AU534" s="282" t="s">
        <v>80</v>
      </c>
      <c r="AV534" s="14" t="s">
        <v>166</v>
      </c>
      <c r="AW534" s="14" t="s">
        <v>35</v>
      </c>
      <c r="AX534" s="14" t="s">
        <v>78</v>
      </c>
      <c r="AY534" s="282" t="s">
        <v>158</v>
      </c>
    </row>
    <row r="535" spans="2:65" s="1" customFormat="1" ht="16.5" customHeight="1">
      <c r="B535" s="47"/>
      <c r="C535" s="236" t="s">
        <v>717</v>
      </c>
      <c r="D535" s="236" t="s">
        <v>161</v>
      </c>
      <c r="E535" s="237" t="s">
        <v>838</v>
      </c>
      <c r="F535" s="238" t="s">
        <v>839</v>
      </c>
      <c r="G535" s="239" t="s">
        <v>193</v>
      </c>
      <c r="H535" s="240">
        <v>251.49</v>
      </c>
      <c r="I535" s="241"/>
      <c r="J535" s="242">
        <f>ROUND(I535*H535,2)</f>
        <v>0</v>
      </c>
      <c r="K535" s="238" t="s">
        <v>165</v>
      </c>
      <c r="L535" s="73"/>
      <c r="M535" s="243" t="s">
        <v>21</v>
      </c>
      <c r="N535" s="244" t="s">
        <v>42</v>
      </c>
      <c r="O535" s="48"/>
      <c r="P535" s="245">
        <f>O535*H535</f>
        <v>0</v>
      </c>
      <c r="Q535" s="245">
        <v>1E-05</v>
      </c>
      <c r="R535" s="245">
        <f>Q535*H535</f>
        <v>0.0025149000000000005</v>
      </c>
      <c r="S535" s="245">
        <v>0</v>
      </c>
      <c r="T535" s="246">
        <f>S535*H535</f>
        <v>0</v>
      </c>
      <c r="AR535" s="25" t="s">
        <v>341</v>
      </c>
      <c r="AT535" s="25" t="s">
        <v>161</v>
      </c>
      <c r="AU535" s="25" t="s">
        <v>80</v>
      </c>
      <c r="AY535" s="25" t="s">
        <v>158</v>
      </c>
      <c r="BE535" s="247">
        <f>IF(N535="základní",J535,0)</f>
        <v>0</v>
      </c>
      <c r="BF535" s="247">
        <f>IF(N535="snížená",J535,0)</f>
        <v>0</v>
      </c>
      <c r="BG535" s="247">
        <f>IF(N535="zákl. přenesená",J535,0)</f>
        <v>0</v>
      </c>
      <c r="BH535" s="247">
        <f>IF(N535="sníž. přenesená",J535,0)</f>
        <v>0</v>
      </c>
      <c r="BI535" s="247">
        <f>IF(N535="nulová",J535,0)</f>
        <v>0</v>
      </c>
      <c r="BJ535" s="25" t="s">
        <v>78</v>
      </c>
      <c r="BK535" s="247">
        <f>ROUND(I535*H535,2)</f>
        <v>0</v>
      </c>
      <c r="BL535" s="25" t="s">
        <v>341</v>
      </c>
      <c r="BM535" s="25" t="s">
        <v>1452</v>
      </c>
    </row>
    <row r="536" spans="2:51" s="12" customFormat="1" ht="13.5">
      <c r="B536" s="251"/>
      <c r="C536" s="252"/>
      <c r="D536" s="248" t="s">
        <v>178</v>
      </c>
      <c r="E536" s="253" t="s">
        <v>21</v>
      </c>
      <c r="F536" s="254" t="s">
        <v>1251</v>
      </c>
      <c r="G536" s="252"/>
      <c r="H536" s="253" t="s">
        <v>21</v>
      </c>
      <c r="I536" s="255"/>
      <c r="J536" s="252"/>
      <c r="K536" s="252"/>
      <c r="L536" s="256"/>
      <c r="M536" s="257"/>
      <c r="N536" s="258"/>
      <c r="O536" s="258"/>
      <c r="P536" s="258"/>
      <c r="Q536" s="258"/>
      <c r="R536" s="258"/>
      <c r="S536" s="258"/>
      <c r="T536" s="259"/>
      <c r="AT536" s="260" t="s">
        <v>178</v>
      </c>
      <c r="AU536" s="260" t="s">
        <v>80</v>
      </c>
      <c r="AV536" s="12" t="s">
        <v>78</v>
      </c>
      <c r="AW536" s="12" t="s">
        <v>35</v>
      </c>
      <c r="AX536" s="12" t="s">
        <v>71</v>
      </c>
      <c r="AY536" s="260" t="s">
        <v>158</v>
      </c>
    </row>
    <row r="537" spans="2:51" s="13" customFormat="1" ht="13.5">
      <c r="B537" s="261"/>
      <c r="C537" s="262"/>
      <c r="D537" s="248" t="s">
        <v>178</v>
      </c>
      <c r="E537" s="263" t="s">
        <v>21</v>
      </c>
      <c r="F537" s="264" t="s">
        <v>1448</v>
      </c>
      <c r="G537" s="262"/>
      <c r="H537" s="265">
        <v>12.95</v>
      </c>
      <c r="I537" s="266"/>
      <c r="J537" s="262"/>
      <c r="K537" s="262"/>
      <c r="L537" s="267"/>
      <c r="M537" s="268"/>
      <c r="N537" s="269"/>
      <c r="O537" s="269"/>
      <c r="P537" s="269"/>
      <c r="Q537" s="269"/>
      <c r="R537" s="269"/>
      <c r="S537" s="269"/>
      <c r="T537" s="270"/>
      <c r="AT537" s="271" t="s">
        <v>178</v>
      </c>
      <c r="AU537" s="271" t="s">
        <v>80</v>
      </c>
      <c r="AV537" s="13" t="s">
        <v>80</v>
      </c>
      <c r="AW537" s="13" t="s">
        <v>35</v>
      </c>
      <c r="AX537" s="13" t="s">
        <v>71</v>
      </c>
      <c r="AY537" s="271" t="s">
        <v>158</v>
      </c>
    </row>
    <row r="538" spans="2:51" s="13" customFormat="1" ht="13.5">
      <c r="B538" s="261"/>
      <c r="C538" s="262"/>
      <c r="D538" s="248" t="s">
        <v>178</v>
      </c>
      <c r="E538" s="263" t="s">
        <v>21</v>
      </c>
      <c r="F538" s="264" t="s">
        <v>754</v>
      </c>
      <c r="G538" s="262"/>
      <c r="H538" s="265">
        <v>-0.8</v>
      </c>
      <c r="I538" s="266"/>
      <c r="J538" s="262"/>
      <c r="K538" s="262"/>
      <c r="L538" s="267"/>
      <c r="M538" s="268"/>
      <c r="N538" s="269"/>
      <c r="O538" s="269"/>
      <c r="P538" s="269"/>
      <c r="Q538" s="269"/>
      <c r="R538" s="269"/>
      <c r="S538" s="269"/>
      <c r="T538" s="270"/>
      <c r="AT538" s="271" t="s">
        <v>178</v>
      </c>
      <c r="AU538" s="271" t="s">
        <v>80</v>
      </c>
      <c r="AV538" s="13" t="s">
        <v>80</v>
      </c>
      <c r="AW538" s="13" t="s">
        <v>35</v>
      </c>
      <c r="AX538" s="13" t="s">
        <v>71</v>
      </c>
      <c r="AY538" s="271" t="s">
        <v>158</v>
      </c>
    </row>
    <row r="539" spans="2:51" s="12" customFormat="1" ht="13.5">
      <c r="B539" s="251"/>
      <c r="C539" s="252"/>
      <c r="D539" s="248" t="s">
        <v>178</v>
      </c>
      <c r="E539" s="253" t="s">
        <v>21</v>
      </c>
      <c r="F539" s="254" t="s">
        <v>1235</v>
      </c>
      <c r="G539" s="252"/>
      <c r="H539" s="253" t="s">
        <v>21</v>
      </c>
      <c r="I539" s="255"/>
      <c r="J539" s="252"/>
      <c r="K539" s="252"/>
      <c r="L539" s="256"/>
      <c r="M539" s="257"/>
      <c r="N539" s="258"/>
      <c r="O539" s="258"/>
      <c r="P539" s="258"/>
      <c r="Q539" s="258"/>
      <c r="R539" s="258"/>
      <c r="S539" s="258"/>
      <c r="T539" s="259"/>
      <c r="AT539" s="260" t="s">
        <v>178</v>
      </c>
      <c r="AU539" s="260" t="s">
        <v>80</v>
      </c>
      <c r="AV539" s="12" t="s">
        <v>78</v>
      </c>
      <c r="AW539" s="12" t="s">
        <v>35</v>
      </c>
      <c r="AX539" s="12" t="s">
        <v>71</v>
      </c>
      <c r="AY539" s="260" t="s">
        <v>158</v>
      </c>
    </row>
    <row r="540" spans="2:51" s="13" customFormat="1" ht="13.5">
      <c r="B540" s="261"/>
      <c r="C540" s="262"/>
      <c r="D540" s="248" t="s">
        <v>178</v>
      </c>
      <c r="E540" s="263" t="s">
        <v>21</v>
      </c>
      <c r="F540" s="264" t="s">
        <v>1359</v>
      </c>
      <c r="G540" s="262"/>
      <c r="H540" s="265">
        <v>27.3</v>
      </c>
      <c r="I540" s="266"/>
      <c r="J540" s="262"/>
      <c r="K540" s="262"/>
      <c r="L540" s="267"/>
      <c r="M540" s="268"/>
      <c r="N540" s="269"/>
      <c r="O540" s="269"/>
      <c r="P540" s="269"/>
      <c r="Q540" s="269"/>
      <c r="R540" s="269"/>
      <c r="S540" s="269"/>
      <c r="T540" s="270"/>
      <c r="AT540" s="271" t="s">
        <v>178</v>
      </c>
      <c r="AU540" s="271" t="s">
        <v>80</v>
      </c>
      <c r="AV540" s="13" t="s">
        <v>80</v>
      </c>
      <c r="AW540" s="13" t="s">
        <v>35</v>
      </c>
      <c r="AX540" s="13" t="s">
        <v>71</v>
      </c>
      <c r="AY540" s="271" t="s">
        <v>158</v>
      </c>
    </row>
    <row r="541" spans="2:51" s="13" customFormat="1" ht="13.5">
      <c r="B541" s="261"/>
      <c r="C541" s="262"/>
      <c r="D541" s="248" t="s">
        <v>178</v>
      </c>
      <c r="E541" s="263" t="s">
        <v>21</v>
      </c>
      <c r="F541" s="264" t="s">
        <v>754</v>
      </c>
      <c r="G541" s="262"/>
      <c r="H541" s="265">
        <v>-0.8</v>
      </c>
      <c r="I541" s="266"/>
      <c r="J541" s="262"/>
      <c r="K541" s="262"/>
      <c r="L541" s="267"/>
      <c r="M541" s="268"/>
      <c r="N541" s="269"/>
      <c r="O541" s="269"/>
      <c r="P541" s="269"/>
      <c r="Q541" s="269"/>
      <c r="R541" s="269"/>
      <c r="S541" s="269"/>
      <c r="T541" s="270"/>
      <c r="AT541" s="271" t="s">
        <v>178</v>
      </c>
      <c r="AU541" s="271" t="s">
        <v>80</v>
      </c>
      <c r="AV541" s="13" t="s">
        <v>80</v>
      </c>
      <c r="AW541" s="13" t="s">
        <v>35</v>
      </c>
      <c r="AX541" s="13" t="s">
        <v>71</v>
      </c>
      <c r="AY541" s="271" t="s">
        <v>158</v>
      </c>
    </row>
    <row r="542" spans="2:51" s="13" customFormat="1" ht="13.5">
      <c r="B542" s="261"/>
      <c r="C542" s="262"/>
      <c r="D542" s="248" t="s">
        <v>178</v>
      </c>
      <c r="E542" s="263" t="s">
        <v>21</v>
      </c>
      <c r="F542" s="264" t="s">
        <v>750</v>
      </c>
      <c r="G542" s="262"/>
      <c r="H542" s="265">
        <v>-0.9</v>
      </c>
      <c r="I542" s="266"/>
      <c r="J542" s="262"/>
      <c r="K542" s="262"/>
      <c r="L542" s="267"/>
      <c r="M542" s="268"/>
      <c r="N542" s="269"/>
      <c r="O542" s="269"/>
      <c r="P542" s="269"/>
      <c r="Q542" s="269"/>
      <c r="R542" s="269"/>
      <c r="S542" s="269"/>
      <c r="T542" s="270"/>
      <c r="AT542" s="271" t="s">
        <v>178</v>
      </c>
      <c r="AU542" s="271" t="s">
        <v>80</v>
      </c>
      <c r="AV542" s="13" t="s">
        <v>80</v>
      </c>
      <c r="AW542" s="13" t="s">
        <v>35</v>
      </c>
      <c r="AX542" s="13" t="s">
        <v>71</v>
      </c>
      <c r="AY542" s="271" t="s">
        <v>158</v>
      </c>
    </row>
    <row r="543" spans="2:51" s="12" customFormat="1" ht="13.5">
      <c r="B543" s="251"/>
      <c r="C543" s="252"/>
      <c r="D543" s="248" t="s">
        <v>178</v>
      </c>
      <c r="E543" s="253" t="s">
        <v>21</v>
      </c>
      <c r="F543" s="254" t="s">
        <v>1236</v>
      </c>
      <c r="G543" s="252"/>
      <c r="H543" s="253" t="s">
        <v>21</v>
      </c>
      <c r="I543" s="255"/>
      <c r="J543" s="252"/>
      <c r="K543" s="252"/>
      <c r="L543" s="256"/>
      <c r="M543" s="257"/>
      <c r="N543" s="258"/>
      <c r="O543" s="258"/>
      <c r="P543" s="258"/>
      <c r="Q543" s="258"/>
      <c r="R543" s="258"/>
      <c r="S543" s="258"/>
      <c r="T543" s="259"/>
      <c r="AT543" s="260" t="s">
        <v>178</v>
      </c>
      <c r="AU543" s="260" t="s">
        <v>80</v>
      </c>
      <c r="AV543" s="12" t="s">
        <v>78</v>
      </c>
      <c r="AW543" s="12" t="s">
        <v>35</v>
      </c>
      <c r="AX543" s="12" t="s">
        <v>71</v>
      </c>
      <c r="AY543" s="260" t="s">
        <v>158</v>
      </c>
    </row>
    <row r="544" spans="2:51" s="13" customFormat="1" ht="13.5">
      <c r="B544" s="261"/>
      <c r="C544" s="262"/>
      <c r="D544" s="248" t="s">
        <v>178</v>
      </c>
      <c r="E544" s="263" t="s">
        <v>21</v>
      </c>
      <c r="F544" s="264" t="s">
        <v>1359</v>
      </c>
      <c r="G544" s="262"/>
      <c r="H544" s="265">
        <v>27.3</v>
      </c>
      <c r="I544" s="266"/>
      <c r="J544" s="262"/>
      <c r="K544" s="262"/>
      <c r="L544" s="267"/>
      <c r="M544" s="268"/>
      <c r="N544" s="269"/>
      <c r="O544" s="269"/>
      <c r="P544" s="269"/>
      <c r="Q544" s="269"/>
      <c r="R544" s="269"/>
      <c r="S544" s="269"/>
      <c r="T544" s="270"/>
      <c r="AT544" s="271" t="s">
        <v>178</v>
      </c>
      <c r="AU544" s="271" t="s">
        <v>80</v>
      </c>
      <c r="AV544" s="13" t="s">
        <v>80</v>
      </c>
      <c r="AW544" s="13" t="s">
        <v>35</v>
      </c>
      <c r="AX544" s="13" t="s">
        <v>71</v>
      </c>
      <c r="AY544" s="271" t="s">
        <v>158</v>
      </c>
    </row>
    <row r="545" spans="2:51" s="13" customFormat="1" ht="13.5">
      <c r="B545" s="261"/>
      <c r="C545" s="262"/>
      <c r="D545" s="248" t="s">
        <v>178</v>
      </c>
      <c r="E545" s="263" t="s">
        <v>21</v>
      </c>
      <c r="F545" s="264" t="s">
        <v>750</v>
      </c>
      <c r="G545" s="262"/>
      <c r="H545" s="265">
        <v>-0.9</v>
      </c>
      <c r="I545" s="266"/>
      <c r="J545" s="262"/>
      <c r="K545" s="262"/>
      <c r="L545" s="267"/>
      <c r="M545" s="268"/>
      <c r="N545" s="269"/>
      <c r="O545" s="269"/>
      <c r="P545" s="269"/>
      <c r="Q545" s="269"/>
      <c r="R545" s="269"/>
      <c r="S545" s="269"/>
      <c r="T545" s="270"/>
      <c r="AT545" s="271" t="s">
        <v>178</v>
      </c>
      <c r="AU545" s="271" t="s">
        <v>80</v>
      </c>
      <c r="AV545" s="13" t="s">
        <v>80</v>
      </c>
      <c r="AW545" s="13" t="s">
        <v>35</v>
      </c>
      <c r="AX545" s="13" t="s">
        <v>71</v>
      </c>
      <c r="AY545" s="271" t="s">
        <v>158</v>
      </c>
    </row>
    <row r="546" spans="2:51" s="12" customFormat="1" ht="13.5">
      <c r="B546" s="251"/>
      <c r="C546" s="252"/>
      <c r="D546" s="248" t="s">
        <v>178</v>
      </c>
      <c r="E546" s="253" t="s">
        <v>21</v>
      </c>
      <c r="F546" s="254" t="s">
        <v>1258</v>
      </c>
      <c r="G546" s="252"/>
      <c r="H546" s="253" t="s">
        <v>21</v>
      </c>
      <c r="I546" s="255"/>
      <c r="J546" s="252"/>
      <c r="K546" s="252"/>
      <c r="L546" s="256"/>
      <c r="M546" s="257"/>
      <c r="N546" s="258"/>
      <c r="O546" s="258"/>
      <c r="P546" s="258"/>
      <c r="Q546" s="258"/>
      <c r="R546" s="258"/>
      <c r="S546" s="258"/>
      <c r="T546" s="259"/>
      <c r="AT546" s="260" t="s">
        <v>178</v>
      </c>
      <c r="AU546" s="260" t="s">
        <v>80</v>
      </c>
      <c r="AV546" s="12" t="s">
        <v>78</v>
      </c>
      <c r="AW546" s="12" t="s">
        <v>35</v>
      </c>
      <c r="AX546" s="12" t="s">
        <v>71</v>
      </c>
      <c r="AY546" s="260" t="s">
        <v>158</v>
      </c>
    </row>
    <row r="547" spans="2:51" s="13" customFormat="1" ht="13.5">
      <c r="B547" s="261"/>
      <c r="C547" s="262"/>
      <c r="D547" s="248" t="s">
        <v>178</v>
      </c>
      <c r="E547" s="263" t="s">
        <v>21</v>
      </c>
      <c r="F547" s="264" t="s">
        <v>759</v>
      </c>
      <c r="G547" s="262"/>
      <c r="H547" s="265">
        <v>19.1</v>
      </c>
      <c r="I547" s="266"/>
      <c r="J547" s="262"/>
      <c r="K547" s="262"/>
      <c r="L547" s="267"/>
      <c r="M547" s="268"/>
      <c r="N547" s="269"/>
      <c r="O547" s="269"/>
      <c r="P547" s="269"/>
      <c r="Q547" s="269"/>
      <c r="R547" s="269"/>
      <c r="S547" s="269"/>
      <c r="T547" s="270"/>
      <c r="AT547" s="271" t="s">
        <v>178</v>
      </c>
      <c r="AU547" s="271" t="s">
        <v>80</v>
      </c>
      <c r="AV547" s="13" t="s">
        <v>80</v>
      </c>
      <c r="AW547" s="13" t="s">
        <v>35</v>
      </c>
      <c r="AX547" s="13" t="s">
        <v>71</v>
      </c>
      <c r="AY547" s="271" t="s">
        <v>158</v>
      </c>
    </row>
    <row r="548" spans="2:51" s="13" customFormat="1" ht="13.5">
      <c r="B548" s="261"/>
      <c r="C548" s="262"/>
      <c r="D548" s="248" t="s">
        <v>178</v>
      </c>
      <c r="E548" s="263" t="s">
        <v>21</v>
      </c>
      <c r="F548" s="264" t="s">
        <v>750</v>
      </c>
      <c r="G548" s="262"/>
      <c r="H548" s="265">
        <v>-0.9</v>
      </c>
      <c r="I548" s="266"/>
      <c r="J548" s="262"/>
      <c r="K548" s="262"/>
      <c r="L548" s="267"/>
      <c r="M548" s="268"/>
      <c r="N548" s="269"/>
      <c r="O548" s="269"/>
      <c r="P548" s="269"/>
      <c r="Q548" s="269"/>
      <c r="R548" s="269"/>
      <c r="S548" s="269"/>
      <c r="T548" s="270"/>
      <c r="AT548" s="271" t="s">
        <v>178</v>
      </c>
      <c r="AU548" s="271" t="s">
        <v>80</v>
      </c>
      <c r="AV548" s="13" t="s">
        <v>80</v>
      </c>
      <c r="AW548" s="13" t="s">
        <v>35</v>
      </c>
      <c r="AX548" s="13" t="s">
        <v>71</v>
      </c>
      <c r="AY548" s="271" t="s">
        <v>158</v>
      </c>
    </row>
    <row r="549" spans="2:51" s="12" customFormat="1" ht="13.5">
      <c r="B549" s="251"/>
      <c r="C549" s="252"/>
      <c r="D549" s="248" t="s">
        <v>178</v>
      </c>
      <c r="E549" s="253" t="s">
        <v>21</v>
      </c>
      <c r="F549" s="254" t="s">
        <v>1260</v>
      </c>
      <c r="G549" s="252"/>
      <c r="H549" s="253" t="s">
        <v>21</v>
      </c>
      <c r="I549" s="255"/>
      <c r="J549" s="252"/>
      <c r="K549" s="252"/>
      <c r="L549" s="256"/>
      <c r="M549" s="257"/>
      <c r="N549" s="258"/>
      <c r="O549" s="258"/>
      <c r="P549" s="258"/>
      <c r="Q549" s="258"/>
      <c r="R549" s="258"/>
      <c r="S549" s="258"/>
      <c r="T549" s="259"/>
      <c r="AT549" s="260" t="s">
        <v>178</v>
      </c>
      <c r="AU549" s="260" t="s">
        <v>80</v>
      </c>
      <c r="AV549" s="12" t="s">
        <v>78</v>
      </c>
      <c r="AW549" s="12" t="s">
        <v>35</v>
      </c>
      <c r="AX549" s="12" t="s">
        <v>71</v>
      </c>
      <c r="AY549" s="260" t="s">
        <v>158</v>
      </c>
    </row>
    <row r="550" spans="2:51" s="13" customFormat="1" ht="13.5">
      <c r="B550" s="261"/>
      <c r="C550" s="262"/>
      <c r="D550" s="248" t="s">
        <v>178</v>
      </c>
      <c r="E550" s="263" t="s">
        <v>21</v>
      </c>
      <c r="F550" s="264" t="s">
        <v>1430</v>
      </c>
      <c r="G550" s="262"/>
      <c r="H550" s="265">
        <v>19.6</v>
      </c>
      <c r="I550" s="266"/>
      <c r="J550" s="262"/>
      <c r="K550" s="262"/>
      <c r="L550" s="267"/>
      <c r="M550" s="268"/>
      <c r="N550" s="269"/>
      <c r="O550" s="269"/>
      <c r="P550" s="269"/>
      <c r="Q550" s="269"/>
      <c r="R550" s="269"/>
      <c r="S550" s="269"/>
      <c r="T550" s="270"/>
      <c r="AT550" s="271" t="s">
        <v>178</v>
      </c>
      <c r="AU550" s="271" t="s">
        <v>80</v>
      </c>
      <c r="AV550" s="13" t="s">
        <v>80</v>
      </c>
      <c r="AW550" s="13" t="s">
        <v>35</v>
      </c>
      <c r="AX550" s="13" t="s">
        <v>71</v>
      </c>
      <c r="AY550" s="271" t="s">
        <v>158</v>
      </c>
    </row>
    <row r="551" spans="2:51" s="13" customFormat="1" ht="13.5">
      <c r="B551" s="261"/>
      <c r="C551" s="262"/>
      <c r="D551" s="248" t="s">
        <v>178</v>
      </c>
      <c r="E551" s="263" t="s">
        <v>21</v>
      </c>
      <c r="F551" s="264" t="s">
        <v>750</v>
      </c>
      <c r="G551" s="262"/>
      <c r="H551" s="265">
        <v>-0.9</v>
      </c>
      <c r="I551" s="266"/>
      <c r="J551" s="262"/>
      <c r="K551" s="262"/>
      <c r="L551" s="267"/>
      <c r="M551" s="268"/>
      <c r="N551" s="269"/>
      <c r="O551" s="269"/>
      <c r="P551" s="269"/>
      <c r="Q551" s="269"/>
      <c r="R551" s="269"/>
      <c r="S551" s="269"/>
      <c r="T551" s="270"/>
      <c r="AT551" s="271" t="s">
        <v>178</v>
      </c>
      <c r="AU551" s="271" t="s">
        <v>80</v>
      </c>
      <c r="AV551" s="13" t="s">
        <v>80</v>
      </c>
      <c r="AW551" s="13" t="s">
        <v>35</v>
      </c>
      <c r="AX551" s="13" t="s">
        <v>71</v>
      </c>
      <c r="AY551" s="271" t="s">
        <v>158</v>
      </c>
    </row>
    <row r="552" spans="2:51" s="12" customFormat="1" ht="13.5">
      <c r="B552" s="251"/>
      <c r="C552" s="252"/>
      <c r="D552" s="248" t="s">
        <v>178</v>
      </c>
      <c r="E552" s="253" t="s">
        <v>21</v>
      </c>
      <c r="F552" s="254" t="s">
        <v>1262</v>
      </c>
      <c r="G552" s="252"/>
      <c r="H552" s="253" t="s">
        <v>21</v>
      </c>
      <c r="I552" s="255"/>
      <c r="J552" s="252"/>
      <c r="K552" s="252"/>
      <c r="L552" s="256"/>
      <c r="M552" s="257"/>
      <c r="N552" s="258"/>
      <c r="O552" s="258"/>
      <c r="P552" s="258"/>
      <c r="Q552" s="258"/>
      <c r="R552" s="258"/>
      <c r="S552" s="258"/>
      <c r="T552" s="259"/>
      <c r="AT552" s="260" t="s">
        <v>178</v>
      </c>
      <c r="AU552" s="260" t="s">
        <v>80</v>
      </c>
      <c r="AV552" s="12" t="s">
        <v>78</v>
      </c>
      <c r="AW552" s="12" t="s">
        <v>35</v>
      </c>
      <c r="AX552" s="12" t="s">
        <v>71</v>
      </c>
      <c r="AY552" s="260" t="s">
        <v>158</v>
      </c>
    </row>
    <row r="553" spans="2:51" s="13" customFormat="1" ht="13.5">
      <c r="B553" s="261"/>
      <c r="C553" s="262"/>
      <c r="D553" s="248" t="s">
        <v>178</v>
      </c>
      <c r="E553" s="263" t="s">
        <v>21</v>
      </c>
      <c r="F553" s="264" t="s">
        <v>1411</v>
      </c>
      <c r="G553" s="262"/>
      <c r="H553" s="265">
        <v>28.5</v>
      </c>
      <c r="I553" s="266"/>
      <c r="J553" s="262"/>
      <c r="K553" s="262"/>
      <c r="L553" s="267"/>
      <c r="M553" s="268"/>
      <c r="N553" s="269"/>
      <c r="O553" s="269"/>
      <c r="P553" s="269"/>
      <c r="Q553" s="269"/>
      <c r="R553" s="269"/>
      <c r="S553" s="269"/>
      <c r="T553" s="270"/>
      <c r="AT553" s="271" t="s">
        <v>178</v>
      </c>
      <c r="AU553" s="271" t="s">
        <v>80</v>
      </c>
      <c r="AV553" s="13" t="s">
        <v>80</v>
      </c>
      <c r="AW553" s="13" t="s">
        <v>35</v>
      </c>
      <c r="AX553" s="13" t="s">
        <v>71</v>
      </c>
      <c r="AY553" s="271" t="s">
        <v>158</v>
      </c>
    </row>
    <row r="554" spans="2:51" s="13" customFormat="1" ht="13.5">
      <c r="B554" s="261"/>
      <c r="C554" s="262"/>
      <c r="D554" s="248" t="s">
        <v>178</v>
      </c>
      <c r="E554" s="263" t="s">
        <v>21</v>
      </c>
      <c r="F554" s="264" t="s">
        <v>1412</v>
      </c>
      <c r="G554" s="262"/>
      <c r="H554" s="265">
        <v>-6.3</v>
      </c>
      <c r="I554" s="266"/>
      <c r="J554" s="262"/>
      <c r="K554" s="262"/>
      <c r="L554" s="267"/>
      <c r="M554" s="268"/>
      <c r="N554" s="269"/>
      <c r="O554" s="269"/>
      <c r="P554" s="269"/>
      <c r="Q554" s="269"/>
      <c r="R554" s="269"/>
      <c r="S554" s="269"/>
      <c r="T554" s="270"/>
      <c r="AT554" s="271" t="s">
        <v>178</v>
      </c>
      <c r="AU554" s="271" t="s">
        <v>80</v>
      </c>
      <c r="AV554" s="13" t="s">
        <v>80</v>
      </c>
      <c r="AW554" s="13" t="s">
        <v>35</v>
      </c>
      <c r="AX554" s="13" t="s">
        <v>71</v>
      </c>
      <c r="AY554" s="271" t="s">
        <v>158</v>
      </c>
    </row>
    <row r="555" spans="2:51" s="12" customFormat="1" ht="13.5">
      <c r="B555" s="251"/>
      <c r="C555" s="252"/>
      <c r="D555" s="248" t="s">
        <v>178</v>
      </c>
      <c r="E555" s="253" t="s">
        <v>21</v>
      </c>
      <c r="F555" s="254" t="s">
        <v>1265</v>
      </c>
      <c r="G555" s="252"/>
      <c r="H555" s="253" t="s">
        <v>21</v>
      </c>
      <c r="I555" s="255"/>
      <c r="J555" s="252"/>
      <c r="K555" s="252"/>
      <c r="L555" s="256"/>
      <c r="M555" s="257"/>
      <c r="N555" s="258"/>
      <c r="O555" s="258"/>
      <c r="P555" s="258"/>
      <c r="Q555" s="258"/>
      <c r="R555" s="258"/>
      <c r="S555" s="258"/>
      <c r="T555" s="259"/>
      <c r="AT555" s="260" t="s">
        <v>178</v>
      </c>
      <c r="AU555" s="260" t="s">
        <v>80</v>
      </c>
      <c r="AV555" s="12" t="s">
        <v>78</v>
      </c>
      <c r="AW555" s="12" t="s">
        <v>35</v>
      </c>
      <c r="AX555" s="12" t="s">
        <v>71</v>
      </c>
      <c r="AY555" s="260" t="s">
        <v>158</v>
      </c>
    </row>
    <row r="556" spans="2:51" s="13" customFormat="1" ht="13.5">
      <c r="B556" s="261"/>
      <c r="C556" s="262"/>
      <c r="D556" s="248" t="s">
        <v>178</v>
      </c>
      <c r="E556" s="263" t="s">
        <v>21</v>
      </c>
      <c r="F556" s="264" t="s">
        <v>1413</v>
      </c>
      <c r="G556" s="262"/>
      <c r="H556" s="265">
        <v>22</v>
      </c>
      <c r="I556" s="266"/>
      <c r="J556" s="262"/>
      <c r="K556" s="262"/>
      <c r="L556" s="267"/>
      <c r="M556" s="268"/>
      <c r="N556" s="269"/>
      <c r="O556" s="269"/>
      <c r="P556" s="269"/>
      <c r="Q556" s="269"/>
      <c r="R556" s="269"/>
      <c r="S556" s="269"/>
      <c r="T556" s="270"/>
      <c r="AT556" s="271" t="s">
        <v>178</v>
      </c>
      <c r="AU556" s="271" t="s">
        <v>80</v>
      </c>
      <c r="AV556" s="13" t="s">
        <v>80</v>
      </c>
      <c r="AW556" s="13" t="s">
        <v>35</v>
      </c>
      <c r="AX556" s="13" t="s">
        <v>71</v>
      </c>
      <c r="AY556" s="271" t="s">
        <v>158</v>
      </c>
    </row>
    <row r="557" spans="2:51" s="13" customFormat="1" ht="13.5">
      <c r="B557" s="261"/>
      <c r="C557" s="262"/>
      <c r="D557" s="248" t="s">
        <v>178</v>
      </c>
      <c r="E557" s="263" t="s">
        <v>21</v>
      </c>
      <c r="F557" s="264" t="s">
        <v>842</v>
      </c>
      <c r="G557" s="262"/>
      <c r="H557" s="265">
        <v>-3.6</v>
      </c>
      <c r="I557" s="266"/>
      <c r="J557" s="262"/>
      <c r="K557" s="262"/>
      <c r="L557" s="267"/>
      <c r="M557" s="268"/>
      <c r="N557" s="269"/>
      <c r="O557" s="269"/>
      <c r="P557" s="269"/>
      <c r="Q557" s="269"/>
      <c r="R557" s="269"/>
      <c r="S557" s="269"/>
      <c r="T557" s="270"/>
      <c r="AT557" s="271" t="s">
        <v>178</v>
      </c>
      <c r="AU557" s="271" t="s">
        <v>80</v>
      </c>
      <c r="AV557" s="13" t="s">
        <v>80</v>
      </c>
      <c r="AW557" s="13" t="s">
        <v>35</v>
      </c>
      <c r="AX557" s="13" t="s">
        <v>71</v>
      </c>
      <c r="AY557" s="271" t="s">
        <v>158</v>
      </c>
    </row>
    <row r="558" spans="2:51" s="12" customFormat="1" ht="13.5">
      <c r="B558" s="251"/>
      <c r="C558" s="252"/>
      <c r="D558" s="248" t="s">
        <v>178</v>
      </c>
      <c r="E558" s="253" t="s">
        <v>21</v>
      </c>
      <c r="F558" s="254" t="s">
        <v>1247</v>
      </c>
      <c r="G558" s="252"/>
      <c r="H558" s="253" t="s">
        <v>21</v>
      </c>
      <c r="I558" s="255"/>
      <c r="J558" s="252"/>
      <c r="K558" s="252"/>
      <c r="L558" s="256"/>
      <c r="M558" s="257"/>
      <c r="N558" s="258"/>
      <c r="O558" s="258"/>
      <c r="P558" s="258"/>
      <c r="Q558" s="258"/>
      <c r="R558" s="258"/>
      <c r="S558" s="258"/>
      <c r="T558" s="259"/>
      <c r="AT558" s="260" t="s">
        <v>178</v>
      </c>
      <c r="AU558" s="260" t="s">
        <v>80</v>
      </c>
      <c r="AV558" s="12" t="s">
        <v>78</v>
      </c>
      <c r="AW558" s="12" t="s">
        <v>35</v>
      </c>
      <c r="AX558" s="12" t="s">
        <v>71</v>
      </c>
      <c r="AY558" s="260" t="s">
        <v>158</v>
      </c>
    </row>
    <row r="559" spans="2:51" s="13" customFormat="1" ht="13.5">
      <c r="B559" s="261"/>
      <c r="C559" s="262"/>
      <c r="D559" s="248" t="s">
        <v>178</v>
      </c>
      <c r="E559" s="263" t="s">
        <v>21</v>
      </c>
      <c r="F559" s="264" t="s">
        <v>1449</v>
      </c>
      <c r="G559" s="262"/>
      <c r="H559" s="265">
        <v>20.78</v>
      </c>
      <c r="I559" s="266"/>
      <c r="J559" s="262"/>
      <c r="K559" s="262"/>
      <c r="L559" s="267"/>
      <c r="M559" s="268"/>
      <c r="N559" s="269"/>
      <c r="O559" s="269"/>
      <c r="P559" s="269"/>
      <c r="Q559" s="269"/>
      <c r="R559" s="269"/>
      <c r="S559" s="269"/>
      <c r="T559" s="270"/>
      <c r="AT559" s="271" t="s">
        <v>178</v>
      </c>
      <c r="AU559" s="271" t="s">
        <v>80</v>
      </c>
      <c r="AV559" s="13" t="s">
        <v>80</v>
      </c>
      <c r="AW559" s="13" t="s">
        <v>35</v>
      </c>
      <c r="AX559" s="13" t="s">
        <v>71</v>
      </c>
      <c r="AY559" s="271" t="s">
        <v>158</v>
      </c>
    </row>
    <row r="560" spans="2:51" s="13" customFormat="1" ht="13.5">
      <c r="B560" s="261"/>
      <c r="C560" s="262"/>
      <c r="D560" s="248" t="s">
        <v>178</v>
      </c>
      <c r="E560" s="263" t="s">
        <v>21</v>
      </c>
      <c r="F560" s="264" t="s">
        <v>750</v>
      </c>
      <c r="G560" s="262"/>
      <c r="H560" s="265">
        <v>-0.9</v>
      </c>
      <c r="I560" s="266"/>
      <c r="J560" s="262"/>
      <c r="K560" s="262"/>
      <c r="L560" s="267"/>
      <c r="M560" s="268"/>
      <c r="N560" s="269"/>
      <c r="O560" s="269"/>
      <c r="P560" s="269"/>
      <c r="Q560" s="269"/>
      <c r="R560" s="269"/>
      <c r="S560" s="269"/>
      <c r="T560" s="270"/>
      <c r="AT560" s="271" t="s">
        <v>178</v>
      </c>
      <c r="AU560" s="271" t="s">
        <v>80</v>
      </c>
      <c r="AV560" s="13" t="s">
        <v>80</v>
      </c>
      <c r="AW560" s="13" t="s">
        <v>35</v>
      </c>
      <c r="AX560" s="13" t="s">
        <v>71</v>
      </c>
      <c r="AY560" s="271" t="s">
        <v>158</v>
      </c>
    </row>
    <row r="561" spans="2:51" s="12" customFormat="1" ht="13.5">
      <c r="B561" s="251"/>
      <c r="C561" s="252"/>
      <c r="D561" s="248" t="s">
        <v>178</v>
      </c>
      <c r="E561" s="253" t="s">
        <v>21</v>
      </c>
      <c r="F561" s="254" t="s">
        <v>1269</v>
      </c>
      <c r="G561" s="252"/>
      <c r="H561" s="253" t="s">
        <v>21</v>
      </c>
      <c r="I561" s="255"/>
      <c r="J561" s="252"/>
      <c r="K561" s="252"/>
      <c r="L561" s="256"/>
      <c r="M561" s="257"/>
      <c r="N561" s="258"/>
      <c r="O561" s="258"/>
      <c r="P561" s="258"/>
      <c r="Q561" s="258"/>
      <c r="R561" s="258"/>
      <c r="S561" s="258"/>
      <c r="T561" s="259"/>
      <c r="AT561" s="260" t="s">
        <v>178</v>
      </c>
      <c r="AU561" s="260" t="s">
        <v>80</v>
      </c>
      <c r="AV561" s="12" t="s">
        <v>78</v>
      </c>
      <c r="AW561" s="12" t="s">
        <v>35</v>
      </c>
      <c r="AX561" s="12" t="s">
        <v>71</v>
      </c>
      <c r="AY561" s="260" t="s">
        <v>158</v>
      </c>
    </row>
    <row r="562" spans="2:51" s="13" customFormat="1" ht="13.5">
      <c r="B562" s="261"/>
      <c r="C562" s="262"/>
      <c r="D562" s="248" t="s">
        <v>178</v>
      </c>
      <c r="E562" s="263" t="s">
        <v>21</v>
      </c>
      <c r="F562" s="264" t="s">
        <v>1360</v>
      </c>
      <c r="G562" s="262"/>
      <c r="H562" s="265">
        <v>27.43</v>
      </c>
      <c r="I562" s="266"/>
      <c r="J562" s="262"/>
      <c r="K562" s="262"/>
      <c r="L562" s="267"/>
      <c r="M562" s="268"/>
      <c r="N562" s="269"/>
      <c r="O562" s="269"/>
      <c r="P562" s="269"/>
      <c r="Q562" s="269"/>
      <c r="R562" s="269"/>
      <c r="S562" s="269"/>
      <c r="T562" s="270"/>
      <c r="AT562" s="271" t="s">
        <v>178</v>
      </c>
      <c r="AU562" s="271" t="s">
        <v>80</v>
      </c>
      <c r="AV562" s="13" t="s">
        <v>80</v>
      </c>
      <c r="AW562" s="13" t="s">
        <v>35</v>
      </c>
      <c r="AX562" s="13" t="s">
        <v>71</v>
      </c>
      <c r="AY562" s="271" t="s">
        <v>158</v>
      </c>
    </row>
    <row r="563" spans="2:51" s="13" customFormat="1" ht="13.5">
      <c r="B563" s="261"/>
      <c r="C563" s="262"/>
      <c r="D563" s="248" t="s">
        <v>178</v>
      </c>
      <c r="E563" s="263" t="s">
        <v>21</v>
      </c>
      <c r="F563" s="264" t="s">
        <v>750</v>
      </c>
      <c r="G563" s="262"/>
      <c r="H563" s="265">
        <v>-0.9</v>
      </c>
      <c r="I563" s="266"/>
      <c r="J563" s="262"/>
      <c r="K563" s="262"/>
      <c r="L563" s="267"/>
      <c r="M563" s="268"/>
      <c r="N563" s="269"/>
      <c r="O563" s="269"/>
      <c r="P563" s="269"/>
      <c r="Q563" s="269"/>
      <c r="R563" s="269"/>
      <c r="S563" s="269"/>
      <c r="T563" s="270"/>
      <c r="AT563" s="271" t="s">
        <v>178</v>
      </c>
      <c r="AU563" s="271" t="s">
        <v>80</v>
      </c>
      <c r="AV563" s="13" t="s">
        <v>80</v>
      </c>
      <c r="AW563" s="13" t="s">
        <v>35</v>
      </c>
      <c r="AX563" s="13" t="s">
        <v>71</v>
      </c>
      <c r="AY563" s="271" t="s">
        <v>158</v>
      </c>
    </row>
    <row r="564" spans="2:51" s="12" customFormat="1" ht="13.5">
      <c r="B564" s="251"/>
      <c r="C564" s="252"/>
      <c r="D564" s="248" t="s">
        <v>178</v>
      </c>
      <c r="E564" s="253" t="s">
        <v>21</v>
      </c>
      <c r="F564" s="254" t="s">
        <v>1271</v>
      </c>
      <c r="G564" s="252"/>
      <c r="H564" s="253" t="s">
        <v>21</v>
      </c>
      <c r="I564" s="255"/>
      <c r="J564" s="252"/>
      <c r="K564" s="252"/>
      <c r="L564" s="256"/>
      <c r="M564" s="257"/>
      <c r="N564" s="258"/>
      <c r="O564" s="258"/>
      <c r="P564" s="258"/>
      <c r="Q564" s="258"/>
      <c r="R564" s="258"/>
      <c r="S564" s="258"/>
      <c r="T564" s="259"/>
      <c r="AT564" s="260" t="s">
        <v>178</v>
      </c>
      <c r="AU564" s="260" t="s">
        <v>80</v>
      </c>
      <c r="AV564" s="12" t="s">
        <v>78</v>
      </c>
      <c r="AW564" s="12" t="s">
        <v>35</v>
      </c>
      <c r="AX564" s="12" t="s">
        <v>71</v>
      </c>
      <c r="AY564" s="260" t="s">
        <v>158</v>
      </c>
    </row>
    <row r="565" spans="2:51" s="13" customFormat="1" ht="13.5">
      <c r="B565" s="261"/>
      <c r="C565" s="262"/>
      <c r="D565" s="248" t="s">
        <v>178</v>
      </c>
      <c r="E565" s="263" t="s">
        <v>21</v>
      </c>
      <c r="F565" s="264" t="s">
        <v>1360</v>
      </c>
      <c r="G565" s="262"/>
      <c r="H565" s="265">
        <v>27.43</v>
      </c>
      <c r="I565" s="266"/>
      <c r="J565" s="262"/>
      <c r="K565" s="262"/>
      <c r="L565" s="267"/>
      <c r="M565" s="268"/>
      <c r="N565" s="269"/>
      <c r="O565" s="269"/>
      <c r="P565" s="269"/>
      <c r="Q565" s="269"/>
      <c r="R565" s="269"/>
      <c r="S565" s="269"/>
      <c r="T565" s="270"/>
      <c r="AT565" s="271" t="s">
        <v>178</v>
      </c>
      <c r="AU565" s="271" t="s">
        <v>80</v>
      </c>
      <c r="AV565" s="13" t="s">
        <v>80</v>
      </c>
      <c r="AW565" s="13" t="s">
        <v>35</v>
      </c>
      <c r="AX565" s="13" t="s">
        <v>71</v>
      </c>
      <c r="AY565" s="271" t="s">
        <v>158</v>
      </c>
    </row>
    <row r="566" spans="2:51" s="13" customFormat="1" ht="13.5">
      <c r="B566" s="261"/>
      <c r="C566" s="262"/>
      <c r="D566" s="248" t="s">
        <v>178</v>
      </c>
      <c r="E566" s="263" t="s">
        <v>21</v>
      </c>
      <c r="F566" s="264" t="s">
        <v>750</v>
      </c>
      <c r="G566" s="262"/>
      <c r="H566" s="265">
        <v>-0.9</v>
      </c>
      <c r="I566" s="266"/>
      <c r="J566" s="262"/>
      <c r="K566" s="262"/>
      <c r="L566" s="267"/>
      <c r="M566" s="268"/>
      <c r="N566" s="269"/>
      <c r="O566" s="269"/>
      <c r="P566" s="269"/>
      <c r="Q566" s="269"/>
      <c r="R566" s="269"/>
      <c r="S566" s="269"/>
      <c r="T566" s="270"/>
      <c r="AT566" s="271" t="s">
        <v>178</v>
      </c>
      <c r="AU566" s="271" t="s">
        <v>80</v>
      </c>
      <c r="AV566" s="13" t="s">
        <v>80</v>
      </c>
      <c r="AW566" s="13" t="s">
        <v>35</v>
      </c>
      <c r="AX566" s="13" t="s">
        <v>71</v>
      </c>
      <c r="AY566" s="271" t="s">
        <v>158</v>
      </c>
    </row>
    <row r="567" spans="2:51" s="12" customFormat="1" ht="13.5">
      <c r="B567" s="251"/>
      <c r="C567" s="252"/>
      <c r="D567" s="248" t="s">
        <v>178</v>
      </c>
      <c r="E567" s="253" t="s">
        <v>21</v>
      </c>
      <c r="F567" s="254" t="s">
        <v>1272</v>
      </c>
      <c r="G567" s="252"/>
      <c r="H567" s="253" t="s">
        <v>21</v>
      </c>
      <c r="I567" s="255"/>
      <c r="J567" s="252"/>
      <c r="K567" s="252"/>
      <c r="L567" s="256"/>
      <c r="M567" s="257"/>
      <c r="N567" s="258"/>
      <c r="O567" s="258"/>
      <c r="P567" s="258"/>
      <c r="Q567" s="258"/>
      <c r="R567" s="258"/>
      <c r="S567" s="258"/>
      <c r="T567" s="259"/>
      <c r="AT567" s="260" t="s">
        <v>178</v>
      </c>
      <c r="AU567" s="260" t="s">
        <v>80</v>
      </c>
      <c r="AV567" s="12" t="s">
        <v>78</v>
      </c>
      <c r="AW567" s="12" t="s">
        <v>35</v>
      </c>
      <c r="AX567" s="12" t="s">
        <v>71</v>
      </c>
      <c r="AY567" s="260" t="s">
        <v>158</v>
      </c>
    </row>
    <row r="568" spans="2:51" s="13" customFormat="1" ht="13.5">
      <c r="B568" s="261"/>
      <c r="C568" s="262"/>
      <c r="D568" s="248" t="s">
        <v>178</v>
      </c>
      <c r="E568" s="263" t="s">
        <v>21</v>
      </c>
      <c r="F568" s="264" t="s">
        <v>759</v>
      </c>
      <c r="G568" s="262"/>
      <c r="H568" s="265">
        <v>19.1</v>
      </c>
      <c r="I568" s="266"/>
      <c r="J568" s="262"/>
      <c r="K568" s="262"/>
      <c r="L568" s="267"/>
      <c r="M568" s="268"/>
      <c r="N568" s="269"/>
      <c r="O568" s="269"/>
      <c r="P568" s="269"/>
      <c r="Q568" s="269"/>
      <c r="R568" s="269"/>
      <c r="S568" s="269"/>
      <c r="T568" s="270"/>
      <c r="AT568" s="271" t="s">
        <v>178</v>
      </c>
      <c r="AU568" s="271" t="s">
        <v>80</v>
      </c>
      <c r="AV568" s="13" t="s">
        <v>80</v>
      </c>
      <c r="AW568" s="13" t="s">
        <v>35</v>
      </c>
      <c r="AX568" s="13" t="s">
        <v>71</v>
      </c>
      <c r="AY568" s="271" t="s">
        <v>158</v>
      </c>
    </row>
    <row r="569" spans="2:51" s="13" customFormat="1" ht="13.5">
      <c r="B569" s="261"/>
      <c r="C569" s="262"/>
      <c r="D569" s="248" t="s">
        <v>178</v>
      </c>
      <c r="E569" s="263" t="s">
        <v>21</v>
      </c>
      <c r="F569" s="264" t="s">
        <v>750</v>
      </c>
      <c r="G569" s="262"/>
      <c r="H569" s="265">
        <v>-0.9</v>
      </c>
      <c r="I569" s="266"/>
      <c r="J569" s="262"/>
      <c r="K569" s="262"/>
      <c r="L569" s="267"/>
      <c r="M569" s="268"/>
      <c r="N569" s="269"/>
      <c r="O569" s="269"/>
      <c r="P569" s="269"/>
      <c r="Q569" s="269"/>
      <c r="R569" s="269"/>
      <c r="S569" s="269"/>
      <c r="T569" s="270"/>
      <c r="AT569" s="271" t="s">
        <v>178</v>
      </c>
      <c r="AU569" s="271" t="s">
        <v>80</v>
      </c>
      <c r="AV569" s="13" t="s">
        <v>80</v>
      </c>
      <c r="AW569" s="13" t="s">
        <v>35</v>
      </c>
      <c r="AX569" s="13" t="s">
        <v>71</v>
      </c>
      <c r="AY569" s="271" t="s">
        <v>158</v>
      </c>
    </row>
    <row r="570" spans="2:51" s="12" customFormat="1" ht="13.5">
      <c r="B570" s="251"/>
      <c r="C570" s="252"/>
      <c r="D570" s="248" t="s">
        <v>178</v>
      </c>
      <c r="E570" s="253" t="s">
        <v>21</v>
      </c>
      <c r="F570" s="254" t="s">
        <v>1273</v>
      </c>
      <c r="G570" s="252"/>
      <c r="H570" s="253" t="s">
        <v>21</v>
      </c>
      <c r="I570" s="255"/>
      <c r="J570" s="252"/>
      <c r="K570" s="252"/>
      <c r="L570" s="256"/>
      <c r="M570" s="257"/>
      <c r="N570" s="258"/>
      <c r="O570" s="258"/>
      <c r="P570" s="258"/>
      <c r="Q570" s="258"/>
      <c r="R570" s="258"/>
      <c r="S570" s="258"/>
      <c r="T570" s="259"/>
      <c r="AT570" s="260" t="s">
        <v>178</v>
      </c>
      <c r="AU570" s="260" t="s">
        <v>80</v>
      </c>
      <c r="AV570" s="12" t="s">
        <v>78</v>
      </c>
      <c r="AW570" s="12" t="s">
        <v>35</v>
      </c>
      <c r="AX570" s="12" t="s">
        <v>71</v>
      </c>
      <c r="AY570" s="260" t="s">
        <v>158</v>
      </c>
    </row>
    <row r="571" spans="2:51" s="13" customFormat="1" ht="13.5">
      <c r="B571" s="261"/>
      <c r="C571" s="262"/>
      <c r="D571" s="248" t="s">
        <v>178</v>
      </c>
      <c r="E571" s="263" t="s">
        <v>21</v>
      </c>
      <c r="F571" s="264" t="s">
        <v>1430</v>
      </c>
      <c r="G571" s="262"/>
      <c r="H571" s="265">
        <v>19.6</v>
      </c>
      <c r="I571" s="266"/>
      <c r="J571" s="262"/>
      <c r="K571" s="262"/>
      <c r="L571" s="267"/>
      <c r="M571" s="268"/>
      <c r="N571" s="269"/>
      <c r="O571" s="269"/>
      <c r="P571" s="269"/>
      <c r="Q571" s="269"/>
      <c r="R571" s="269"/>
      <c r="S571" s="269"/>
      <c r="T571" s="270"/>
      <c r="AT571" s="271" t="s">
        <v>178</v>
      </c>
      <c r="AU571" s="271" t="s">
        <v>80</v>
      </c>
      <c r="AV571" s="13" t="s">
        <v>80</v>
      </c>
      <c r="AW571" s="13" t="s">
        <v>35</v>
      </c>
      <c r="AX571" s="13" t="s">
        <v>71</v>
      </c>
      <c r="AY571" s="271" t="s">
        <v>158</v>
      </c>
    </row>
    <row r="572" spans="2:51" s="13" customFormat="1" ht="13.5">
      <c r="B572" s="261"/>
      <c r="C572" s="262"/>
      <c r="D572" s="248" t="s">
        <v>178</v>
      </c>
      <c r="E572" s="263" t="s">
        <v>21</v>
      </c>
      <c r="F572" s="264" t="s">
        <v>750</v>
      </c>
      <c r="G572" s="262"/>
      <c r="H572" s="265">
        <v>-0.9</v>
      </c>
      <c r="I572" s="266"/>
      <c r="J572" s="262"/>
      <c r="K572" s="262"/>
      <c r="L572" s="267"/>
      <c r="M572" s="268"/>
      <c r="N572" s="269"/>
      <c r="O572" s="269"/>
      <c r="P572" s="269"/>
      <c r="Q572" s="269"/>
      <c r="R572" s="269"/>
      <c r="S572" s="269"/>
      <c r="T572" s="270"/>
      <c r="AT572" s="271" t="s">
        <v>178</v>
      </c>
      <c r="AU572" s="271" t="s">
        <v>80</v>
      </c>
      <c r="AV572" s="13" t="s">
        <v>80</v>
      </c>
      <c r="AW572" s="13" t="s">
        <v>35</v>
      </c>
      <c r="AX572" s="13" t="s">
        <v>71</v>
      </c>
      <c r="AY572" s="271" t="s">
        <v>158</v>
      </c>
    </row>
    <row r="573" spans="2:51" s="14" customFormat="1" ht="13.5">
      <c r="B573" s="272"/>
      <c r="C573" s="273"/>
      <c r="D573" s="248" t="s">
        <v>178</v>
      </c>
      <c r="E573" s="274" t="s">
        <v>21</v>
      </c>
      <c r="F573" s="275" t="s">
        <v>189</v>
      </c>
      <c r="G573" s="273"/>
      <c r="H573" s="276">
        <v>251.49</v>
      </c>
      <c r="I573" s="277"/>
      <c r="J573" s="273"/>
      <c r="K573" s="273"/>
      <c r="L573" s="278"/>
      <c r="M573" s="279"/>
      <c r="N573" s="280"/>
      <c r="O573" s="280"/>
      <c r="P573" s="280"/>
      <c r="Q573" s="280"/>
      <c r="R573" s="280"/>
      <c r="S573" s="280"/>
      <c r="T573" s="281"/>
      <c r="AT573" s="282" t="s">
        <v>178</v>
      </c>
      <c r="AU573" s="282" t="s">
        <v>80</v>
      </c>
      <c r="AV573" s="14" t="s">
        <v>166</v>
      </c>
      <c r="AW573" s="14" t="s">
        <v>35</v>
      </c>
      <c r="AX573" s="14" t="s">
        <v>78</v>
      </c>
      <c r="AY573" s="282" t="s">
        <v>158</v>
      </c>
    </row>
    <row r="574" spans="2:65" s="1" customFormat="1" ht="16.5" customHeight="1">
      <c r="B574" s="47"/>
      <c r="C574" s="294" t="s">
        <v>324</v>
      </c>
      <c r="D574" s="294" t="s">
        <v>362</v>
      </c>
      <c r="E574" s="295" t="s">
        <v>849</v>
      </c>
      <c r="F574" s="296" t="s">
        <v>850</v>
      </c>
      <c r="G574" s="297" t="s">
        <v>193</v>
      </c>
      <c r="H574" s="298">
        <v>264.065</v>
      </c>
      <c r="I574" s="299"/>
      <c r="J574" s="300">
        <f>ROUND(I574*H574,2)</f>
        <v>0</v>
      </c>
      <c r="K574" s="296" t="s">
        <v>21</v>
      </c>
      <c r="L574" s="301"/>
      <c r="M574" s="302" t="s">
        <v>21</v>
      </c>
      <c r="N574" s="303" t="s">
        <v>42</v>
      </c>
      <c r="O574" s="48"/>
      <c r="P574" s="245">
        <f>O574*H574</f>
        <v>0</v>
      </c>
      <c r="Q574" s="245">
        <v>0.00028</v>
      </c>
      <c r="R574" s="245">
        <f>Q574*H574</f>
        <v>0.0739382</v>
      </c>
      <c r="S574" s="245">
        <v>0</v>
      </c>
      <c r="T574" s="246">
        <f>S574*H574</f>
        <v>0</v>
      </c>
      <c r="AR574" s="25" t="s">
        <v>452</v>
      </c>
      <c r="AT574" s="25" t="s">
        <v>362</v>
      </c>
      <c r="AU574" s="25" t="s">
        <v>80</v>
      </c>
      <c r="AY574" s="25" t="s">
        <v>158</v>
      </c>
      <c r="BE574" s="247">
        <f>IF(N574="základní",J574,0)</f>
        <v>0</v>
      </c>
      <c r="BF574" s="247">
        <f>IF(N574="snížená",J574,0)</f>
        <v>0</v>
      </c>
      <c r="BG574" s="247">
        <f>IF(N574="zákl. přenesená",J574,0)</f>
        <v>0</v>
      </c>
      <c r="BH574" s="247">
        <f>IF(N574="sníž. přenesená",J574,0)</f>
        <v>0</v>
      </c>
      <c r="BI574" s="247">
        <f>IF(N574="nulová",J574,0)</f>
        <v>0</v>
      </c>
      <c r="BJ574" s="25" t="s">
        <v>78</v>
      </c>
      <c r="BK574" s="247">
        <f>ROUND(I574*H574,2)</f>
        <v>0</v>
      </c>
      <c r="BL574" s="25" t="s">
        <v>341</v>
      </c>
      <c r="BM574" s="25" t="s">
        <v>1453</v>
      </c>
    </row>
    <row r="575" spans="2:51" s="13" customFormat="1" ht="13.5">
      <c r="B575" s="261"/>
      <c r="C575" s="262"/>
      <c r="D575" s="248" t="s">
        <v>178</v>
      </c>
      <c r="E575" s="262"/>
      <c r="F575" s="264" t="s">
        <v>1454</v>
      </c>
      <c r="G575" s="262"/>
      <c r="H575" s="265">
        <v>264.065</v>
      </c>
      <c r="I575" s="266"/>
      <c r="J575" s="262"/>
      <c r="K575" s="262"/>
      <c r="L575" s="267"/>
      <c r="M575" s="268"/>
      <c r="N575" s="269"/>
      <c r="O575" s="269"/>
      <c r="P575" s="269"/>
      <c r="Q575" s="269"/>
      <c r="R575" s="269"/>
      <c r="S575" s="269"/>
      <c r="T575" s="270"/>
      <c r="AT575" s="271" t="s">
        <v>178</v>
      </c>
      <c r="AU575" s="271" t="s">
        <v>80</v>
      </c>
      <c r="AV575" s="13" t="s">
        <v>80</v>
      </c>
      <c r="AW575" s="13" t="s">
        <v>6</v>
      </c>
      <c r="AX575" s="13" t="s">
        <v>78</v>
      </c>
      <c r="AY575" s="271" t="s">
        <v>158</v>
      </c>
    </row>
    <row r="576" spans="2:65" s="1" customFormat="1" ht="16.5" customHeight="1">
      <c r="B576" s="47"/>
      <c r="C576" s="236" t="s">
        <v>725</v>
      </c>
      <c r="D576" s="236" t="s">
        <v>161</v>
      </c>
      <c r="E576" s="237" t="s">
        <v>854</v>
      </c>
      <c r="F576" s="238" t="s">
        <v>855</v>
      </c>
      <c r="G576" s="239" t="s">
        <v>193</v>
      </c>
      <c r="H576" s="240">
        <v>400</v>
      </c>
      <c r="I576" s="241"/>
      <c r="J576" s="242">
        <f>ROUND(I576*H576,2)</f>
        <v>0</v>
      </c>
      <c r="K576" s="238" t="s">
        <v>21</v>
      </c>
      <c r="L576" s="73"/>
      <c r="M576" s="243" t="s">
        <v>21</v>
      </c>
      <c r="N576" s="244" t="s">
        <v>42</v>
      </c>
      <c r="O576" s="48"/>
      <c r="P576" s="245">
        <f>O576*H576</f>
        <v>0</v>
      </c>
      <c r="Q576" s="245">
        <v>0</v>
      </c>
      <c r="R576" s="245">
        <f>Q576*H576</f>
        <v>0</v>
      </c>
      <c r="S576" s="245">
        <v>0</v>
      </c>
      <c r="T576" s="246">
        <f>S576*H576</f>
        <v>0</v>
      </c>
      <c r="AR576" s="25" t="s">
        <v>341</v>
      </c>
      <c r="AT576" s="25" t="s">
        <v>161</v>
      </c>
      <c r="AU576" s="25" t="s">
        <v>80</v>
      </c>
      <c r="AY576" s="25" t="s">
        <v>158</v>
      </c>
      <c r="BE576" s="247">
        <f>IF(N576="základní",J576,0)</f>
        <v>0</v>
      </c>
      <c r="BF576" s="247">
        <f>IF(N576="snížená",J576,0)</f>
        <v>0</v>
      </c>
      <c r="BG576" s="247">
        <f>IF(N576="zákl. přenesená",J576,0)</f>
        <v>0</v>
      </c>
      <c r="BH576" s="247">
        <f>IF(N576="sníž. přenesená",J576,0)</f>
        <v>0</v>
      </c>
      <c r="BI576" s="247">
        <f>IF(N576="nulová",J576,0)</f>
        <v>0</v>
      </c>
      <c r="BJ576" s="25" t="s">
        <v>78</v>
      </c>
      <c r="BK576" s="247">
        <f>ROUND(I576*H576,2)</f>
        <v>0</v>
      </c>
      <c r="BL576" s="25" t="s">
        <v>341</v>
      </c>
      <c r="BM576" s="25" t="s">
        <v>1455</v>
      </c>
    </row>
    <row r="577" spans="2:51" s="12" customFormat="1" ht="13.5">
      <c r="B577" s="251"/>
      <c r="C577" s="252"/>
      <c r="D577" s="248" t="s">
        <v>178</v>
      </c>
      <c r="E577" s="253" t="s">
        <v>21</v>
      </c>
      <c r="F577" s="254" t="s">
        <v>857</v>
      </c>
      <c r="G577" s="252"/>
      <c r="H577" s="253" t="s">
        <v>21</v>
      </c>
      <c r="I577" s="255"/>
      <c r="J577" s="252"/>
      <c r="K577" s="252"/>
      <c r="L577" s="256"/>
      <c r="M577" s="257"/>
      <c r="N577" s="258"/>
      <c r="O577" s="258"/>
      <c r="P577" s="258"/>
      <c r="Q577" s="258"/>
      <c r="R577" s="258"/>
      <c r="S577" s="258"/>
      <c r="T577" s="259"/>
      <c r="AT577" s="260" t="s">
        <v>178</v>
      </c>
      <c r="AU577" s="260" t="s">
        <v>80</v>
      </c>
      <c r="AV577" s="12" t="s">
        <v>78</v>
      </c>
      <c r="AW577" s="12" t="s">
        <v>35</v>
      </c>
      <c r="AX577" s="12" t="s">
        <v>71</v>
      </c>
      <c r="AY577" s="260" t="s">
        <v>158</v>
      </c>
    </row>
    <row r="578" spans="2:51" s="13" customFormat="1" ht="13.5">
      <c r="B578" s="261"/>
      <c r="C578" s="262"/>
      <c r="D578" s="248" t="s">
        <v>178</v>
      </c>
      <c r="E578" s="263" t="s">
        <v>21</v>
      </c>
      <c r="F578" s="264" t="s">
        <v>1456</v>
      </c>
      <c r="G578" s="262"/>
      <c r="H578" s="265">
        <v>400</v>
      </c>
      <c r="I578" s="266"/>
      <c r="J578" s="262"/>
      <c r="K578" s="262"/>
      <c r="L578" s="267"/>
      <c r="M578" s="268"/>
      <c r="N578" s="269"/>
      <c r="O578" s="269"/>
      <c r="P578" s="269"/>
      <c r="Q578" s="269"/>
      <c r="R578" s="269"/>
      <c r="S578" s="269"/>
      <c r="T578" s="270"/>
      <c r="AT578" s="271" t="s">
        <v>178</v>
      </c>
      <c r="AU578" s="271" t="s">
        <v>80</v>
      </c>
      <c r="AV578" s="13" t="s">
        <v>80</v>
      </c>
      <c r="AW578" s="13" t="s">
        <v>35</v>
      </c>
      <c r="AX578" s="13" t="s">
        <v>78</v>
      </c>
      <c r="AY578" s="271" t="s">
        <v>158</v>
      </c>
    </row>
    <row r="579" spans="2:65" s="1" customFormat="1" ht="16.5" customHeight="1">
      <c r="B579" s="47"/>
      <c r="C579" s="236" t="s">
        <v>733</v>
      </c>
      <c r="D579" s="236" t="s">
        <v>161</v>
      </c>
      <c r="E579" s="237" t="s">
        <v>860</v>
      </c>
      <c r="F579" s="238" t="s">
        <v>861</v>
      </c>
      <c r="G579" s="239" t="s">
        <v>184</v>
      </c>
      <c r="H579" s="240">
        <v>326.31</v>
      </c>
      <c r="I579" s="241"/>
      <c r="J579" s="242">
        <f>ROUND(I579*H579,2)</f>
        <v>0</v>
      </c>
      <c r="K579" s="238" t="s">
        <v>862</v>
      </c>
      <c r="L579" s="73"/>
      <c r="M579" s="243" t="s">
        <v>21</v>
      </c>
      <c r="N579" s="244" t="s">
        <v>42</v>
      </c>
      <c r="O579" s="48"/>
      <c r="P579" s="245">
        <f>O579*H579</f>
        <v>0</v>
      </c>
      <c r="Q579" s="245">
        <v>0</v>
      </c>
      <c r="R579" s="245">
        <f>Q579*H579</f>
        <v>0</v>
      </c>
      <c r="S579" s="245">
        <v>0</v>
      </c>
      <c r="T579" s="246">
        <f>S579*H579</f>
        <v>0</v>
      </c>
      <c r="AR579" s="25" t="s">
        <v>341</v>
      </c>
      <c r="AT579" s="25" t="s">
        <v>161</v>
      </c>
      <c r="AU579" s="25" t="s">
        <v>80</v>
      </c>
      <c r="AY579" s="25" t="s">
        <v>158</v>
      </c>
      <c r="BE579" s="247">
        <f>IF(N579="základní",J579,0)</f>
        <v>0</v>
      </c>
      <c r="BF579" s="247">
        <f>IF(N579="snížená",J579,0)</f>
        <v>0</v>
      </c>
      <c r="BG579" s="247">
        <f>IF(N579="zákl. přenesená",J579,0)</f>
        <v>0</v>
      </c>
      <c r="BH579" s="247">
        <f>IF(N579="sníž. přenesená",J579,0)</f>
        <v>0</v>
      </c>
      <c r="BI579" s="247">
        <f>IF(N579="nulová",J579,0)</f>
        <v>0</v>
      </c>
      <c r="BJ579" s="25" t="s">
        <v>78</v>
      </c>
      <c r="BK579" s="247">
        <f>ROUND(I579*H579,2)</f>
        <v>0</v>
      </c>
      <c r="BL579" s="25" t="s">
        <v>341</v>
      </c>
      <c r="BM579" s="25" t="s">
        <v>1457</v>
      </c>
    </row>
    <row r="580" spans="2:47" s="1" customFormat="1" ht="13.5">
      <c r="B580" s="47"/>
      <c r="C580" s="75"/>
      <c r="D580" s="248" t="s">
        <v>171</v>
      </c>
      <c r="E580" s="75"/>
      <c r="F580" s="249" t="s">
        <v>864</v>
      </c>
      <c r="G580" s="75"/>
      <c r="H580" s="75"/>
      <c r="I580" s="204"/>
      <c r="J580" s="75"/>
      <c r="K580" s="75"/>
      <c r="L580" s="73"/>
      <c r="M580" s="250"/>
      <c r="N580" s="48"/>
      <c r="O580" s="48"/>
      <c r="P580" s="48"/>
      <c r="Q580" s="48"/>
      <c r="R580" s="48"/>
      <c r="S580" s="48"/>
      <c r="T580" s="96"/>
      <c r="AT580" s="25" t="s">
        <v>171</v>
      </c>
      <c r="AU580" s="25" t="s">
        <v>80</v>
      </c>
    </row>
    <row r="581" spans="2:51" s="12" customFormat="1" ht="13.5">
      <c r="B581" s="251"/>
      <c r="C581" s="252"/>
      <c r="D581" s="248" t="s">
        <v>178</v>
      </c>
      <c r="E581" s="253" t="s">
        <v>21</v>
      </c>
      <c r="F581" s="254" t="s">
        <v>808</v>
      </c>
      <c r="G581" s="252"/>
      <c r="H581" s="253" t="s">
        <v>21</v>
      </c>
      <c r="I581" s="255"/>
      <c r="J581" s="252"/>
      <c r="K581" s="252"/>
      <c r="L581" s="256"/>
      <c r="M581" s="257"/>
      <c r="N581" s="258"/>
      <c r="O581" s="258"/>
      <c r="P581" s="258"/>
      <c r="Q581" s="258"/>
      <c r="R581" s="258"/>
      <c r="S581" s="258"/>
      <c r="T581" s="259"/>
      <c r="AT581" s="260" t="s">
        <v>178</v>
      </c>
      <c r="AU581" s="260" t="s">
        <v>80</v>
      </c>
      <c r="AV581" s="12" t="s">
        <v>78</v>
      </c>
      <c r="AW581" s="12" t="s">
        <v>35</v>
      </c>
      <c r="AX581" s="12" t="s">
        <v>71</v>
      </c>
      <c r="AY581" s="260" t="s">
        <v>158</v>
      </c>
    </row>
    <row r="582" spans="2:51" s="13" customFormat="1" ht="13.5">
      <c r="B582" s="261"/>
      <c r="C582" s="262"/>
      <c r="D582" s="248" t="s">
        <v>178</v>
      </c>
      <c r="E582" s="263" t="s">
        <v>21</v>
      </c>
      <c r="F582" s="264" t="s">
        <v>1282</v>
      </c>
      <c r="G582" s="262"/>
      <c r="H582" s="265">
        <v>326.31</v>
      </c>
      <c r="I582" s="266"/>
      <c r="J582" s="262"/>
      <c r="K582" s="262"/>
      <c r="L582" s="267"/>
      <c r="M582" s="268"/>
      <c r="N582" s="269"/>
      <c r="O582" s="269"/>
      <c r="P582" s="269"/>
      <c r="Q582" s="269"/>
      <c r="R582" s="269"/>
      <c r="S582" s="269"/>
      <c r="T582" s="270"/>
      <c r="AT582" s="271" t="s">
        <v>178</v>
      </c>
      <c r="AU582" s="271" t="s">
        <v>80</v>
      </c>
      <c r="AV582" s="13" t="s">
        <v>80</v>
      </c>
      <c r="AW582" s="13" t="s">
        <v>35</v>
      </c>
      <c r="AX582" s="13" t="s">
        <v>78</v>
      </c>
      <c r="AY582" s="271" t="s">
        <v>158</v>
      </c>
    </row>
    <row r="583" spans="2:65" s="1" customFormat="1" ht="16.5" customHeight="1">
      <c r="B583" s="47"/>
      <c r="C583" s="294" t="s">
        <v>738</v>
      </c>
      <c r="D583" s="294" t="s">
        <v>362</v>
      </c>
      <c r="E583" s="295" t="s">
        <v>866</v>
      </c>
      <c r="F583" s="296" t="s">
        <v>867</v>
      </c>
      <c r="G583" s="297" t="s">
        <v>184</v>
      </c>
      <c r="H583" s="298">
        <v>326.31</v>
      </c>
      <c r="I583" s="299"/>
      <c r="J583" s="300">
        <f>ROUND(I583*H583,2)</f>
        <v>0</v>
      </c>
      <c r="K583" s="296" t="s">
        <v>21</v>
      </c>
      <c r="L583" s="301"/>
      <c r="M583" s="302" t="s">
        <v>21</v>
      </c>
      <c r="N583" s="303" t="s">
        <v>42</v>
      </c>
      <c r="O583" s="48"/>
      <c r="P583" s="245">
        <f>O583*H583</f>
        <v>0</v>
      </c>
      <c r="Q583" s="245">
        <v>0</v>
      </c>
      <c r="R583" s="245">
        <f>Q583*H583</f>
        <v>0</v>
      </c>
      <c r="S583" s="245">
        <v>0</v>
      </c>
      <c r="T583" s="246">
        <f>S583*H583</f>
        <v>0</v>
      </c>
      <c r="AR583" s="25" t="s">
        <v>452</v>
      </c>
      <c r="AT583" s="25" t="s">
        <v>362</v>
      </c>
      <c r="AU583" s="25" t="s">
        <v>80</v>
      </c>
      <c r="AY583" s="25" t="s">
        <v>158</v>
      </c>
      <c r="BE583" s="247">
        <f>IF(N583="základní",J583,0)</f>
        <v>0</v>
      </c>
      <c r="BF583" s="247">
        <f>IF(N583="snížená",J583,0)</f>
        <v>0</v>
      </c>
      <c r="BG583" s="247">
        <f>IF(N583="zákl. přenesená",J583,0)</f>
        <v>0</v>
      </c>
      <c r="BH583" s="247">
        <f>IF(N583="sníž. přenesená",J583,0)</f>
        <v>0</v>
      </c>
      <c r="BI583" s="247">
        <f>IF(N583="nulová",J583,0)</f>
        <v>0</v>
      </c>
      <c r="BJ583" s="25" t="s">
        <v>78</v>
      </c>
      <c r="BK583" s="247">
        <f>ROUND(I583*H583,2)</f>
        <v>0</v>
      </c>
      <c r="BL583" s="25" t="s">
        <v>341</v>
      </c>
      <c r="BM583" s="25" t="s">
        <v>1458</v>
      </c>
    </row>
    <row r="584" spans="2:47" s="1" customFormat="1" ht="13.5">
      <c r="B584" s="47"/>
      <c r="C584" s="75"/>
      <c r="D584" s="248" t="s">
        <v>328</v>
      </c>
      <c r="E584" s="75"/>
      <c r="F584" s="249" t="s">
        <v>869</v>
      </c>
      <c r="G584" s="75"/>
      <c r="H584" s="75"/>
      <c r="I584" s="204"/>
      <c r="J584" s="75"/>
      <c r="K584" s="75"/>
      <c r="L584" s="73"/>
      <c r="M584" s="250"/>
      <c r="N584" s="48"/>
      <c r="O584" s="48"/>
      <c r="P584" s="48"/>
      <c r="Q584" s="48"/>
      <c r="R584" s="48"/>
      <c r="S584" s="48"/>
      <c r="T584" s="96"/>
      <c r="AT584" s="25" t="s">
        <v>328</v>
      </c>
      <c r="AU584" s="25" t="s">
        <v>80</v>
      </c>
    </row>
    <row r="585" spans="2:65" s="1" customFormat="1" ht="16.5" customHeight="1">
      <c r="B585" s="47"/>
      <c r="C585" s="236" t="s">
        <v>744</v>
      </c>
      <c r="D585" s="236" t="s">
        <v>161</v>
      </c>
      <c r="E585" s="237" t="s">
        <v>871</v>
      </c>
      <c r="F585" s="238" t="s">
        <v>872</v>
      </c>
      <c r="G585" s="239" t="s">
        <v>561</v>
      </c>
      <c r="H585" s="304"/>
      <c r="I585" s="241"/>
      <c r="J585" s="242">
        <f>ROUND(I585*H585,2)</f>
        <v>0</v>
      </c>
      <c r="K585" s="238" t="s">
        <v>165</v>
      </c>
      <c r="L585" s="73"/>
      <c r="M585" s="243" t="s">
        <v>21</v>
      </c>
      <c r="N585" s="244" t="s">
        <v>42</v>
      </c>
      <c r="O585" s="48"/>
      <c r="P585" s="245">
        <f>O585*H585</f>
        <v>0</v>
      </c>
      <c r="Q585" s="245">
        <v>0</v>
      </c>
      <c r="R585" s="245">
        <f>Q585*H585</f>
        <v>0</v>
      </c>
      <c r="S585" s="245">
        <v>0</v>
      </c>
      <c r="T585" s="246">
        <f>S585*H585</f>
        <v>0</v>
      </c>
      <c r="AR585" s="25" t="s">
        <v>341</v>
      </c>
      <c r="AT585" s="25" t="s">
        <v>161</v>
      </c>
      <c r="AU585" s="25" t="s">
        <v>80</v>
      </c>
      <c r="AY585" s="25" t="s">
        <v>158</v>
      </c>
      <c r="BE585" s="247">
        <f>IF(N585="základní",J585,0)</f>
        <v>0</v>
      </c>
      <c r="BF585" s="247">
        <f>IF(N585="snížená",J585,0)</f>
        <v>0</v>
      </c>
      <c r="BG585" s="247">
        <f>IF(N585="zákl. přenesená",J585,0)</f>
        <v>0</v>
      </c>
      <c r="BH585" s="247">
        <f>IF(N585="sníž. přenesená",J585,0)</f>
        <v>0</v>
      </c>
      <c r="BI585" s="247">
        <f>IF(N585="nulová",J585,0)</f>
        <v>0</v>
      </c>
      <c r="BJ585" s="25" t="s">
        <v>78</v>
      </c>
      <c r="BK585" s="247">
        <f>ROUND(I585*H585,2)</f>
        <v>0</v>
      </c>
      <c r="BL585" s="25" t="s">
        <v>341</v>
      </c>
      <c r="BM585" s="25" t="s">
        <v>1459</v>
      </c>
    </row>
    <row r="586" spans="2:47" s="1" customFormat="1" ht="13.5">
      <c r="B586" s="47"/>
      <c r="C586" s="75"/>
      <c r="D586" s="248" t="s">
        <v>171</v>
      </c>
      <c r="E586" s="75"/>
      <c r="F586" s="249" t="s">
        <v>710</v>
      </c>
      <c r="G586" s="75"/>
      <c r="H586" s="75"/>
      <c r="I586" s="204"/>
      <c r="J586" s="75"/>
      <c r="K586" s="75"/>
      <c r="L586" s="73"/>
      <c r="M586" s="250"/>
      <c r="N586" s="48"/>
      <c r="O586" s="48"/>
      <c r="P586" s="48"/>
      <c r="Q586" s="48"/>
      <c r="R586" s="48"/>
      <c r="S586" s="48"/>
      <c r="T586" s="96"/>
      <c r="AT586" s="25" t="s">
        <v>171</v>
      </c>
      <c r="AU586" s="25" t="s">
        <v>80</v>
      </c>
    </row>
    <row r="587" spans="2:65" s="1" customFormat="1" ht="16.5" customHeight="1">
      <c r="B587" s="47"/>
      <c r="C587" s="236" t="s">
        <v>760</v>
      </c>
      <c r="D587" s="236" t="s">
        <v>161</v>
      </c>
      <c r="E587" s="237" t="s">
        <v>875</v>
      </c>
      <c r="F587" s="238" t="s">
        <v>876</v>
      </c>
      <c r="G587" s="239" t="s">
        <v>561</v>
      </c>
      <c r="H587" s="304"/>
      <c r="I587" s="241"/>
      <c r="J587" s="242">
        <f>ROUND(I587*H587,2)</f>
        <v>0</v>
      </c>
      <c r="K587" s="238" t="s">
        <v>165</v>
      </c>
      <c r="L587" s="73"/>
      <c r="M587" s="243" t="s">
        <v>21</v>
      </c>
      <c r="N587" s="244" t="s">
        <v>42</v>
      </c>
      <c r="O587" s="48"/>
      <c r="P587" s="245">
        <f>O587*H587</f>
        <v>0</v>
      </c>
      <c r="Q587" s="245">
        <v>0</v>
      </c>
      <c r="R587" s="245">
        <f>Q587*H587</f>
        <v>0</v>
      </c>
      <c r="S587" s="245">
        <v>0</v>
      </c>
      <c r="T587" s="246">
        <f>S587*H587</f>
        <v>0</v>
      </c>
      <c r="AR587" s="25" t="s">
        <v>341</v>
      </c>
      <c r="AT587" s="25" t="s">
        <v>161</v>
      </c>
      <c r="AU587" s="25" t="s">
        <v>80</v>
      </c>
      <c r="AY587" s="25" t="s">
        <v>158</v>
      </c>
      <c r="BE587" s="247">
        <f>IF(N587="základní",J587,0)</f>
        <v>0</v>
      </c>
      <c r="BF587" s="247">
        <f>IF(N587="snížená",J587,0)</f>
        <v>0</v>
      </c>
      <c r="BG587" s="247">
        <f>IF(N587="zákl. přenesená",J587,0)</f>
        <v>0</v>
      </c>
      <c r="BH587" s="247">
        <f>IF(N587="sníž. přenesená",J587,0)</f>
        <v>0</v>
      </c>
      <c r="BI587" s="247">
        <f>IF(N587="nulová",J587,0)</f>
        <v>0</v>
      </c>
      <c r="BJ587" s="25" t="s">
        <v>78</v>
      </c>
      <c r="BK587" s="247">
        <f>ROUND(I587*H587,2)</f>
        <v>0</v>
      </c>
      <c r="BL587" s="25" t="s">
        <v>341</v>
      </c>
      <c r="BM587" s="25" t="s">
        <v>1460</v>
      </c>
    </row>
    <row r="588" spans="2:47" s="1" customFormat="1" ht="13.5">
      <c r="B588" s="47"/>
      <c r="C588" s="75"/>
      <c r="D588" s="248" t="s">
        <v>171</v>
      </c>
      <c r="E588" s="75"/>
      <c r="F588" s="249" t="s">
        <v>710</v>
      </c>
      <c r="G588" s="75"/>
      <c r="H588" s="75"/>
      <c r="I588" s="204"/>
      <c r="J588" s="75"/>
      <c r="K588" s="75"/>
      <c r="L588" s="73"/>
      <c r="M588" s="250"/>
      <c r="N588" s="48"/>
      <c r="O588" s="48"/>
      <c r="P588" s="48"/>
      <c r="Q588" s="48"/>
      <c r="R588" s="48"/>
      <c r="S588" s="48"/>
      <c r="T588" s="96"/>
      <c r="AT588" s="25" t="s">
        <v>171</v>
      </c>
      <c r="AU588" s="25" t="s">
        <v>80</v>
      </c>
    </row>
    <row r="589" spans="2:63" s="11" customFormat="1" ht="29.85" customHeight="1">
      <c r="B589" s="220"/>
      <c r="C589" s="221"/>
      <c r="D589" s="222" t="s">
        <v>70</v>
      </c>
      <c r="E589" s="234" t="s">
        <v>878</v>
      </c>
      <c r="F589" s="234" t="s">
        <v>879</v>
      </c>
      <c r="G589" s="221"/>
      <c r="H589" s="221"/>
      <c r="I589" s="224"/>
      <c r="J589" s="235">
        <f>BK589</f>
        <v>0</v>
      </c>
      <c r="K589" s="221"/>
      <c r="L589" s="226"/>
      <c r="M589" s="227"/>
      <c r="N589" s="228"/>
      <c r="O589" s="228"/>
      <c r="P589" s="229">
        <f>SUM(P590:P614)</f>
        <v>0</v>
      </c>
      <c r="Q589" s="228"/>
      <c r="R589" s="229">
        <f>SUM(R590:R614)</f>
        <v>0.18054</v>
      </c>
      <c r="S589" s="228"/>
      <c r="T589" s="230">
        <f>SUM(T590:T614)</f>
        <v>0</v>
      </c>
      <c r="AR589" s="231" t="s">
        <v>80</v>
      </c>
      <c r="AT589" s="232" t="s">
        <v>70</v>
      </c>
      <c r="AU589" s="232" t="s">
        <v>78</v>
      </c>
      <c r="AY589" s="231" t="s">
        <v>158</v>
      </c>
      <c r="BK589" s="233">
        <f>SUM(BK590:BK614)</f>
        <v>0</v>
      </c>
    </row>
    <row r="590" spans="2:65" s="1" customFormat="1" ht="25.5" customHeight="1">
      <c r="B590" s="47"/>
      <c r="C590" s="236" t="s">
        <v>764</v>
      </c>
      <c r="D590" s="236" t="s">
        <v>161</v>
      </c>
      <c r="E590" s="237" t="s">
        <v>881</v>
      </c>
      <c r="F590" s="238" t="s">
        <v>882</v>
      </c>
      <c r="G590" s="239" t="s">
        <v>184</v>
      </c>
      <c r="H590" s="240">
        <v>7.8</v>
      </c>
      <c r="I590" s="241"/>
      <c r="J590" s="242">
        <f>ROUND(I590*H590,2)</f>
        <v>0</v>
      </c>
      <c r="K590" s="238" t="s">
        <v>165</v>
      </c>
      <c r="L590" s="73"/>
      <c r="M590" s="243" t="s">
        <v>21</v>
      </c>
      <c r="N590" s="244" t="s">
        <v>42</v>
      </c>
      <c r="O590" s="48"/>
      <c r="P590" s="245">
        <f>O590*H590</f>
        <v>0</v>
      </c>
      <c r="Q590" s="245">
        <v>0.003</v>
      </c>
      <c r="R590" s="245">
        <f>Q590*H590</f>
        <v>0.0234</v>
      </c>
      <c r="S590" s="245">
        <v>0</v>
      </c>
      <c r="T590" s="246">
        <f>S590*H590</f>
        <v>0</v>
      </c>
      <c r="AR590" s="25" t="s">
        <v>341</v>
      </c>
      <c r="AT590" s="25" t="s">
        <v>161</v>
      </c>
      <c r="AU590" s="25" t="s">
        <v>80</v>
      </c>
      <c r="AY590" s="25" t="s">
        <v>158</v>
      </c>
      <c r="BE590" s="247">
        <f>IF(N590="základní",J590,0)</f>
        <v>0</v>
      </c>
      <c r="BF590" s="247">
        <f>IF(N590="snížená",J590,0)</f>
        <v>0</v>
      </c>
      <c r="BG590" s="247">
        <f>IF(N590="zákl. přenesená",J590,0)</f>
        <v>0</v>
      </c>
      <c r="BH590" s="247">
        <f>IF(N590="sníž. přenesená",J590,0)</f>
        <v>0</v>
      </c>
      <c r="BI590" s="247">
        <f>IF(N590="nulová",J590,0)</f>
        <v>0</v>
      </c>
      <c r="BJ590" s="25" t="s">
        <v>78</v>
      </c>
      <c r="BK590" s="247">
        <f>ROUND(I590*H590,2)</f>
        <v>0</v>
      </c>
      <c r="BL590" s="25" t="s">
        <v>341</v>
      </c>
      <c r="BM590" s="25" t="s">
        <v>1461</v>
      </c>
    </row>
    <row r="591" spans="2:51" s="12" customFormat="1" ht="13.5">
      <c r="B591" s="251"/>
      <c r="C591" s="252"/>
      <c r="D591" s="248" t="s">
        <v>178</v>
      </c>
      <c r="E591" s="253" t="s">
        <v>21</v>
      </c>
      <c r="F591" s="254" t="s">
        <v>1243</v>
      </c>
      <c r="G591" s="252"/>
      <c r="H591" s="253" t="s">
        <v>21</v>
      </c>
      <c r="I591" s="255"/>
      <c r="J591" s="252"/>
      <c r="K591" s="252"/>
      <c r="L591" s="256"/>
      <c r="M591" s="257"/>
      <c r="N591" s="258"/>
      <c r="O591" s="258"/>
      <c r="P591" s="258"/>
      <c r="Q591" s="258"/>
      <c r="R591" s="258"/>
      <c r="S591" s="258"/>
      <c r="T591" s="259"/>
      <c r="AT591" s="260" t="s">
        <v>178</v>
      </c>
      <c r="AU591" s="260" t="s">
        <v>80</v>
      </c>
      <c r="AV591" s="12" t="s">
        <v>78</v>
      </c>
      <c r="AW591" s="12" t="s">
        <v>35</v>
      </c>
      <c r="AX591" s="12" t="s">
        <v>71</v>
      </c>
      <c r="AY591" s="260" t="s">
        <v>158</v>
      </c>
    </row>
    <row r="592" spans="2:51" s="13" customFormat="1" ht="13.5">
      <c r="B592" s="261"/>
      <c r="C592" s="262"/>
      <c r="D592" s="248" t="s">
        <v>178</v>
      </c>
      <c r="E592" s="263" t="s">
        <v>21</v>
      </c>
      <c r="F592" s="264" t="s">
        <v>1462</v>
      </c>
      <c r="G592" s="262"/>
      <c r="H592" s="265">
        <v>1.5</v>
      </c>
      <c r="I592" s="266"/>
      <c r="J592" s="262"/>
      <c r="K592" s="262"/>
      <c r="L592" s="267"/>
      <c r="M592" s="268"/>
      <c r="N592" s="269"/>
      <c r="O592" s="269"/>
      <c r="P592" s="269"/>
      <c r="Q592" s="269"/>
      <c r="R592" s="269"/>
      <c r="S592" s="269"/>
      <c r="T592" s="270"/>
      <c r="AT592" s="271" t="s">
        <v>178</v>
      </c>
      <c r="AU592" s="271" t="s">
        <v>80</v>
      </c>
      <c r="AV592" s="13" t="s">
        <v>80</v>
      </c>
      <c r="AW592" s="13" t="s">
        <v>35</v>
      </c>
      <c r="AX592" s="13" t="s">
        <v>71</v>
      </c>
      <c r="AY592" s="271" t="s">
        <v>158</v>
      </c>
    </row>
    <row r="593" spans="2:51" s="12" customFormat="1" ht="13.5">
      <c r="B593" s="251"/>
      <c r="C593" s="252"/>
      <c r="D593" s="248" t="s">
        <v>178</v>
      </c>
      <c r="E593" s="253" t="s">
        <v>21</v>
      </c>
      <c r="F593" s="254" t="s">
        <v>1236</v>
      </c>
      <c r="G593" s="252"/>
      <c r="H593" s="253" t="s">
        <v>21</v>
      </c>
      <c r="I593" s="255"/>
      <c r="J593" s="252"/>
      <c r="K593" s="252"/>
      <c r="L593" s="256"/>
      <c r="M593" s="257"/>
      <c r="N593" s="258"/>
      <c r="O593" s="258"/>
      <c r="P593" s="258"/>
      <c r="Q593" s="258"/>
      <c r="R593" s="258"/>
      <c r="S593" s="258"/>
      <c r="T593" s="259"/>
      <c r="AT593" s="260" t="s">
        <v>178</v>
      </c>
      <c r="AU593" s="260" t="s">
        <v>80</v>
      </c>
      <c r="AV593" s="12" t="s">
        <v>78</v>
      </c>
      <c r="AW593" s="12" t="s">
        <v>35</v>
      </c>
      <c r="AX593" s="12" t="s">
        <v>71</v>
      </c>
      <c r="AY593" s="260" t="s">
        <v>158</v>
      </c>
    </row>
    <row r="594" spans="2:51" s="13" customFormat="1" ht="13.5">
      <c r="B594" s="261"/>
      <c r="C594" s="262"/>
      <c r="D594" s="248" t="s">
        <v>178</v>
      </c>
      <c r="E594" s="263" t="s">
        <v>21</v>
      </c>
      <c r="F594" s="264" t="s">
        <v>1463</v>
      </c>
      <c r="G594" s="262"/>
      <c r="H594" s="265">
        <v>1.98</v>
      </c>
      <c r="I594" s="266"/>
      <c r="J594" s="262"/>
      <c r="K594" s="262"/>
      <c r="L594" s="267"/>
      <c r="M594" s="268"/>
      <c r="N594" s="269"/>
      <c r="O594" s="269"/>
      <c r="P594" s="269"/>
      <c r="Q594" s="269"/>
      <c r="R594" s="269"/>
      <c r="S594" s="269"/>
      <c r="T594" s="270"/>
      <c r="AT594" s="271" t="s">
        <v>178</v>
      </c>
      <c r="AU594" s="271" t="s">
        <v>80</v>
      </c>
      <c r="AV594" s="13" t="s">
        <v>80</v>
      </c>
      <c r="AW594" s="13" t="s">
        <v>35</v>
      </c>
      <c r="AX594" s="13" t="s">
        <v>71</v>
      </c>
      <c r="AY594" s="271" t="s">
        <v>158</v>
      </c>
    </row>
    <row r="595" spans="2:51" s="12" customFormat="1" ht="13.5">
      <c r="B595" s="251"/>
      <c r="C595" s="252"/>
      <c r="D595" s="248" t="s">
        <v>178</v>
      </c>
      <c r="E595" s="253" t="s">
        <v>21</v>
      </c>
      <c r="F595" s="254" t="s">
        <v>1236</v>
      </c>
      <c r="G595" s="252"/>
      <c r="H595" s="253" t="s">
        <v>21</v>
      </c>
      <c r="I595" s="255"/>
      <c r="J595" s="252"/>
      <c r="K595" s="252"/>
      <c r="L595" s="256"/>
      <c r="M595" s="257"/>
      <c r="N595" s="258"/>
      <c r="O595" s="258"/>
      <c r="P595" s="258"/>
      <c r="Q595" s="258"/>
      <c r="R595" s="258"/>
      <c r="S595" s="258"/>
      <c r="T595" s="259"/>
      <c r="AT595" s="260" t="s">
        <v>178</v>
      </c>
      <c r="AU595" s="260" t="s">
        <v>80</v>
      </c>
      <c r="AV595" s="12" t="s">
        <v>78</v>
      </c>
      <c r="AW595" s="12" t="s">
        <v>35</v>
      </c>
      <c r="AX595" s="12" t="s">
        <v>71</v>
      </c>
      <c r="AY595" s="260" t="s">
        <v>158</v>
      </c>
    </row>
    <row r="596" spans="2:51" s="13" customFormat="1" ht="13.5">
      <c r="B596" s="261"/>
      <c r="C596" s="262"/>
      <c r="D596" s="248" t="s">
        <v>178</v>
      </c>
      <c r="E596" s="263" t="s">
        <v>21</v>
      </c>
      <c r="F596" s="264" t="s">
        <v>884</v>
      </c>
      <c r="G596" s="262"/>
      <c r="H596" s="265">
        <v>2.16</v>
      </c>
      <c r="I596" s="266"/>
      <c r="J596" s="262"/>
      <c r="K596" s="262"/>
      <c r="L596" s="267"/>
      <c r="M596" s="268"/>
      <c r="N596" s="269"/>
      <c r="O596" s="269"/>
      <c r="P596" s="269"/>
      <c r="Q596" s="269"/>
      <c r="R596" s="269"/>
      <c r="S596" s="269"/>
      <c r="T596" s="270"/>
      <c r="AT596" s="271" t="s">
        <v>178</v>
      </c>
      <c r="AU596" s="271" t="s">
        <v>80</v>
      </c>
      <c r="AV596" s="13" t="s">
        <v>80</v>
      </c>
      <c r="AW596" s="13" t="s">
        <v>35</v>
      </c>
      <c r="AX596" s="13" t="s">
        <v>71</v>
      </c>
      <c r="AY596" s="271" t="s">
        <v>158</v>
      </c>
    </row>
    <row r="597" spans="2:51" s="12" customFormat="1" ht="13.5">
      <c r="B597" s="251"/>
      <c r="C597" s="252"/>
      <c r="D597" s="248" t="s">
        <v>178</v>
      </c>
      <c r="E597" s="253" t="s">
        <v>21</v>
      </c>
      <c r="F597" s="254" t="s">
        <v>1269</v>
      </c>
      <c r="G597" s="252"/>
      <c r="H597" s="253" t="s">
        <v>21</v>
      </c>
      <c r="I597" s="255"/>
      <c r="J597" s="252"/>
      <c r="K597" s="252"/>
      <c r="L597" s="256"/>
      <c r="M597" s="257"/>
      <c r="N597" s="258"/>
      <c r="O597" s="258"/>
      <c r="P597" s="258"/>
      <c r="Q597" s="258"/>
      <c r="R597" s="258"/>
      <c r="S597" s="258"/>
      <c r="T597" s="259"/>
      <c r="AT597" s="260" t="s">
        <v>178</v>
      </c>
      <c r="AU597" s="260" t="s">
        <v>80</v>
      </c>
      <c r="AV597" s="12" t="s">
        <v>78</v>
      </c>
      <c r="AW597" s="12" t="s">
        <v>35</v>
      </c>
      <c r="AX597" s="12" t="s">
        <v>71</v>
      </c>
      <c r="AY597" s="260" t="s">
        <v>158</v>
      </c>
    </row>
    <row r="598" spans="2:51" s="13" customFormat="1" ht="13.5">
      <c r="B598" s="261"/>
      <c r="C598" s="262"/>
      <c r="D598" s="248" t="s">
        <v>178</v>
      </c>
      <c r="E598" s="263" t="s">
        <v>21</v>
      </c>
      <c r="F598" s="264" t="s">
        <v>884</v>
      </c>
      <c r="G598" s="262"/>
      <c r="H598" s="265">
        <v>2.16</v>
      </c>
      <c r="I598" s="266"/>
      <c r="J598" s="262"/>
      <c r="K598" s="262"/>
      <c r="L598" s="267"/>
      <c r="M598" s="268"/>
      <c r="N598" s="269"/>
      <c r="O598" s="269"/>
      <c r="P598" s="269"/>
      <c r="Q598" s="269"/>
      <c r="R598" s="269"/>
      <c r="S598" s="269"/>
      <c r="T598" s="270"/>
      <c r="AT598" s="271" t="s">
        <v>178</v>
      </c>
      <c r="AU598" s="271" t="s">
        <v>80</v>
      </c>
      <c r="AV598" s="13" t="s">
        <v>80</v>
      </c>
      <c r="AW598" s="13" t="s">
        <v>35</v>
      </c>
      <c r="AX598" s="13" t="s">
        <v>71</v>
      </c>
      <c r="AY598" s="271" t="s">
        <v>158</v>
      </c>
    </row>
    <row r="599" spans="2:51" s="14" customFormat="1" ht="13.5">
      <c r="B599" s="272"/>
      <c r="C599" s="273"/>
      <c r="D599" s="248" t="s">
        <v>178</v>
      </c>
      <c r="E599" s="274" t="s">
        <v>21</v>
      </c>
      <c r="F599" s="275" t="s">
        <v>189</v>
      </c>
      <c r="G599" s="273"/>
      <c r="H599" s="276">
        <v>7.8</v>
      </c>
      <c r="I599" s="277"/>
      <c r="J599" s="273"/>
      <c r="K599" s="273"/>
      <c r="L599" s="278"/>
      <c r="M599" s="279"/>
      <c r="N599" s="280"/>
      <c r="O599" s="280"/>
      <c r="P599" s="280"/>
      <c r="Q599" s="280"/>
      <c r="R599" s="280"/>
      <c r="S599" s="280"/>
      <c r="T599" s="281"/>
      <c r="AT599" s="282" t="s">
        <v>178</v>
      </c>
      <c r="AU599" s="282" t="s">
        <v>80</v>
      </c>
      <c r="AV599" s="14" t="s">
        <v>166</v>
      </c>
      <c r="AW599" s="14" t="s">
        <v>35</v>
      </c>
      <c r="AX599" s="14" t="s">
        <v>78</v>
      </c>
      <c r="AY599" s="282" t="s">
        <v>158</v>
      </c>
    </row>
    <row r="600" spans="2:65" s="1" customFormat="1" ht="16.5" customHeight="1">
      <c r="B600" s="47"/>
      <c r="C600" s="294" t="s">
        <v>770</v>
      </c>
      <c r="D600" s="294" t="s">
        <v>362</v>
      </c>
      <c r="E600" s="295" t="s">
        <v>890</v>
      </c>
      <c r="F600" s="296" t="s">
        <v>891</v>
      </c>
      <c r="G600" s="297" t="s">
        <v>184</v>
      </c>
      <c r="H600" s="298">
        <v>8.58</v>
      </c>
      <c r="I600" s="299"/>
      <c r="J600" s="300">
        <f>ROUND(I600*H600,2)</f>
        <v>0</v>
      </c>
      <c r="K600" s="296" t="s">
        <v>21</v>
      </c>
      <c r="L600" s="301"/>
      <c r="M600" s="302" t="s">
        <v>21</v>
      </c>
      <c r="N600" s="303" t="s">
        <v>42</v>
      </c>
      <c r="O600" s="48"/>
      <c r="P600" s="245">
        <f>O600*H600</f>
        <v>0</v>
      </c>
      <c r="Q600" s="245">
        <v>0.018</v>
      </c>
      <c r="R600" s="245">
        <f>Q600*H600</f>
        <v>0.15444</v>
      </c>
      <c r="S600" s="245">
        <v>0</v>
      </c>
      <c r="T600" s="246">
        <f>S600*H600</f>
        <v>0</v>
      </c>
      <c r="AR600" s="25" t="s">
        <v>452</v>
      </c>
      <c r="AT600" s="25" t="s">
        <v>362</v>
      </c>
      <c r="AU600" s="25" t="s">
        <v>80</v>
      </c>
      <c r="AY600" s="25" t="s">
        <v>158</v>
      </c>
      <c r="BE600" s="247">
        <f>IF(N600="základní",J600,0)</f>
        <v>0</v>
      </c>
      <c r="BF600" s="247">
        <f>IF(N600="snížená",J600,0)</f>
        <v>0</v>
      </c>
      <c r="BG600" s="247">
        <f>IF(N600="zákl. přenesená",J600,0)</f>
        <v>0</v>
      </c>
      <c r="BH600" s="247">
        <f>IF(N600="sníž. přenesená",J600,0)</f>
        <v>0</v>
      </c>
      <c r="BI600" s="247">
        <f>IF(N600="nulová",J600,0)</f>
        <v>0</v>
      </c>
      <c r="BJ600" s="25" t="s">
        <v>78</v>
      </c>
      <c r="BK600" s="247">
        <f>ROUND(I600*H600,2)</f>
        <v>0</v>
      </c>
      <c r="BL600" s="25" t="s">
        <v>341</v>
      </c>
      <c r="BM600" s="25" t="s">
        <v>1464</v>
      </c>
    </row>
    <row r="601" spans="2:51" s="13" customFormat="1" ht="13.5">
      <c r="B601" s="261"/>
      <c r="C601" s="262"/>
      <c r="D601" s="248" t="s">
        <v>178</v>
      </c>
      <c r="E601" s="262"/>
      <c r="F601" s="264" t="s">
        <v>1465</v>
      </c>
      <c r="G601" s="262"/>
      <c r="H601" s="265">
        <v>8.58</v>
      </c>
      <c r="I601" s="266"/>
      <c r="J601" s="262"/>
      <c r="K601" s="262"/>
      <c r="L601" s="267"/>
      <c r="M601" s="268"/>
      <c r="N601" s="269"/>
      <c r="O601" s="269"/>
      <c r="P601" s="269"/>
      <c r="Q601" s="269"/>
      <c r="R601" s="269"/>
      <c r="S601" s="269"/>
      <c r="T601" s="270"/>
      <c r="AT601" s="271" t="s">
        <v>178</v>
      </c>
      <c r="AU601" s="271" t="s">
        <v>80</v>
      </c>
      <c r="AV601" s="13" t="s">
        <v>80</v>
      </c>
      <c r="AW601" s="13" t="s">
        <v>6</v>
      </c>
      <c r="AX601" s="13" t="s">
        <v>78</v>
      </c>
      <c r="AY601" s="271" t="s">
        <v>158</v>
      </c>
    </row>
    <row r="602" spans="2:65" s="1" customFormat="1" ht="25.5" customHeight="1">
      <c r="B602" s="47"/>
      <c r="C602" s="236" t="s">
        <v>774</v>
      </c>
      <c r="D602" s="236" t="s">
        <v>161</v>
      </c>
      <c r="E602" s="237" t="s">
        <v>895</v>
      </c>
      <c r="F602" s="238" t="s">
        <v>896</v>
      </c>
      <c r="G602" s="239" t="s">
        <v>184</v>
      </c>
      <c r="H602" s="240">
        <v>7.8</v>
      </c>
      <c r="I602" s="241"/>
      <c r="J602" s="242">
        <f>ROUND(I602*H602,2)</f>
        <v>0</v>
      </c>
      <c r="K602" s="238" t="s">
        <v>165</v>
      </c>
      <c r="L602" s="73"/>
      <c r="M602" s="243" t="s">
        <v>21</v>
      </c>
      <c r="N602" s="244" t="s">
        <v>42</v>
      </c>
      <c r="O602" s="48"/>
      <c r="P602" s="245">
        <f>O602*H602</f>
        <v>0</v>
      </c>
      <c r="Q602" s="245">
        <v>0</v>
      </c>
      <c r="R602" s="245">
        <f>Q602*H602</f>
        <v>0</v>
      </c>
      <c r="S602" s="245">
        <v>0</v>
      </c>
      <c r="T602" s="246">
        <f>S602*H602</f>
        <v>0</v>
      </c>
      <c r="AR602" s="25" t="s">
        <v>341</v>
      </c>
      <c r="AT602" s="25" t="s">
        <v>161</v>
      </c>
      <c r="AU602" s="25" t="s">
        <v>80</v>
      </c>
      <c r="AY602" s="25" t="s">
        <v>158</v>
      </c>
      <c r="BE602" s="247">
        <f>IF(N602="základní",J602,0)</f>
        <v>0</v>
      </c>
      <c r="BF602" s="247">
        <f>IF(N602="snížená",J602,0)</f>
        <v>0</v>
      </c>
      <c r="BG602" s="247">
        <f>IF(N602="zákl. přenesená",J602,0)</f>
        <v>0</v>
      </c>
      <c r="BH602" s="247">
        <f>IF(N602="sníž. přenesená",J602,0)</f>
        <v>0</v>
      </c>
      <c r="BI602" s="247">
        <f>IF(N602="nulová",J602,0)</f>
        <v>0</v>
      </c>
      <c r="BJ602" s="25" t="s">
        <v>78</v>
      </c>
      <c r="BK602" s="247">
        <f>ROUND(I602*H602,2)</f>
        <v>0</v>
      </c>
      <c r="BL602" s="25" t="s">
        <v>341</v>
      </c>
      <c r="BM602" s="25" t="s">
        <v>1466</v>
      </c>
    </row>
    <row r="603" spans="2:65" s="1" customFormat="1" ht="16.5" customHeight="1">
      <c r="B603" s="47"/>
      <c r="C603" s="236" t="s">
        <v>779</v>
      </c>
      <c r="D603" s="236" t="s">
        <v>161</v>
      </c>
      <c r="E603" s="237" t="s">
        <v>899</v>
      </c>
      <c r="F603" s="238" t="s">
        <v>900</v>
      </c>
      <c r="G603" s="239" t="s">
        <v>184</v>
      </c>
      <c r="H603" s="240">
        <v>7.8</v>
      </c>
      <c r="I603" s="241"/>
      <c r="J603" s="242">
        <f>ROUND(I603*H603,2)</f>
        <v>0</v>
      </c>
      <c r="K603" s="238" t="s">
        <v>165</v>
      </c>
      <c r="L603" s="73"/>
      <c r="M603" s="243" t="s">
        <v>21</v>
      </c>
      <c r="N603" s="244" t="s">
        <v>42</v>
      </c>
      <c r="O603" s="48"/>
      <c r="P603" s="245">
        <f>O603*H603</f>
        <v>0</v>
      </c>
      <c r="Q603" s="245">
        <v>0.0003</v>
      </c>
      <c r="R603" s="245">
        <f>Q603*H603</f>
        <v>0.0023399999999999996</v>
      </c>
      <c r="S603" s="245">
        <v>0</v>
      </c>
      <c r="T603" s="246">
        <f>S603*H603</f>
        <v>0</v>
      </c>
      <c r="AR603" s="25" t="s">
        <v>341</v>
      </c>
      <c r="AT603" s="25" t="s">
        <v>161</v>
      </c>
      <c r="AU603" s="25" t="s">
        <v>80</v>
      </c>
      <c r="AY603" s="25" t="s">
        <v>158</v>
      </c>
      <c r="BE603" s="247">
        <f>IF(N603="základní",J603,0)</f>
        <v>0</v>
      </c>
      <c r="BF603" s="247">
        <f>IF(N603="snížená",J603,0)</f>
        <v>0</v>
      </c>
      <c r="BG603" s="247">
        <f>IF(N603="zákl. přenesená",J603,0)</f>
        <v>0</v>
      </c>
      <c r="BH603" s="247">
        <f>IF(N603="sníž. přenesená",J603,0)</f>
        <v>0</v>
      </c>
      <c r="BI603" s="247">
        <f>IF(N603="nulová",J603,0)</f>
        <v>0</v>
      </c>
      <c r="BJ603" s="25" t="s">
        <v>78</v>
      </c>
      <c r="BK603" s="247">
        <f>ROUND(I603*H603,2)</f>
        <v>0</v>
      </c>
      <c r="BL603" s="25" t="s">
        <v>341</v>
      </c>
      <c r="BM603" s="25" t="s">
        <v>1467</v>
      </c>
    </row>
    <row r="604" spans="2:47" s="1" customFormat="1" ht="13.5">
      <c r="B604" s="47"/>
      <c r="C604" s="75"/>
      <c r="D604" s="248" t="s">
        <v>171</v>
      </c>
      <c r="E604" s="75"/>
      <c r="F604" s="249" t="s">
        <v>902</v>
      </c>
      <c r="G604" s="75"/>
      <c r="H604" s="75"/>
      <c r="I604" s="204"/>
      <c r="J604" s="75"/>
      <c r="K604" s="75"/>
      <c r="L604" s="73"/>
      <c r="M604" s="250"/>
      <c r="N604" s="48"/>
      <c r="O604" s="48"/>
      <c r="P604" s="48"/>
      <c r="Q604" s="48"/>
      <c r="R604" s="48"/>
      <c r="S604" s="48"/>
      <c r="T604" s="96"/>
      <c r="AT604" s="25" t="s">
        <v>171</v>
      </c>
      <c r="AU604" s="25" t="s">
        <v>80</v>
      </c>
    </row>
    <row r="605" spans="2:65" s="1" customFormat="1" ht="16.5" customHeight="1">
      <c r="B605" s="47"/>
      <c r="C605" s="236" t="s">
        <v>783</v>
      </c>
      <c r="D605" s="236" t="s">
        <v>161</v>
      </c>
      <c r="E605" s="237" t="s">
        <v>904</v>
      </c>
      <c r="F605" s="238" t="s">
        <v>905</v>
      </c>
      <c r="G605" s="239" t="s">
        <v>193</v>
      </c>
      <c r="H605" s="240">
        <v>12</v>
      </c>
      <c r="I605" s="241"/>
      <c r="J605" s="242">
        <f>ROUND(I605*H605,2)</f>
        <v>0</v>
      </c>
      <c r="K605" s="238" t="s">
        <v>165</v>
      </c>
      <c r="L605" s="73"/>
      <c r="M605" s="243" t="s">
        <v>21</v>
      </c>
      <c r="N605" s="244" t="s">
        <v>42</v>
      </c>
      <c r="O605" s="48"/>
      <c r="P605" s="245">
        <f>O605*H605</f>
        <v>0</v>
      </c>
      <c r="Q605" s="245">
        <v>3E-05</v>
      </c>
      <c r="R605" s="245">
        <f>Q605*H605</f>
        <v>0.00036</v>
      </c>
      <c r="S605" s="245">
        <v>0</v>
      </c>
      <c r="T605" s="246">
        <f>S605*H605</f>
        <v>0</v>
      </c>
      <c r="AR605" s="25" t="s">
        <v>341</v>
      </c>
      <c r="AT605" s="25" t="s">
        <v>161</v>
      </c>
      <c r="AU605" s="25" t="s">
        <v>80</v>
      </c>
      <c r="AY605" s="25" t="s">
        <v>158</v>
      </c>
      <c r="BE605" s="247">
        <f>IF(N605="základní",J605,0)</f>
        <v>0</v>
      </c>
      <c r="BF605" s="247">
        <f>IF(N605="snížená",J605,0)</f>
        <v>0</v>
      </c>
      <c r="BG605" s="247">
        <f>IF(N605="zákl. přenesená",J605,0)</f>
        <v>0</v>
      </c>
      <c r="BH605" s="247">
        <f>IF(N605="sníž. přenesená",J605,0)</f>
        <v>0</v>
      </c>
      <c r="BI605" s="247">
        <f>IF(N605="nulová",J605,0)</f>
        <v>0</v>
      </c>
      <c r="BJ605" s="25" t="s">
        <v>78</v>
      </c>
      <c r="BK605" s="247">
        <f>ROUND(I605*H605,2)</f>
        <v>0</v>
      </c>
      <c r="BL605" s="25" t="s">
        <v>341</v>
      </c>
      <c r="BM605" s="25" t="s">
        <v>1468</v>
      </c>
    </row>
    <row r="606" spans="2:47" s="1" customFormat="1" ht="13.5">
      <c r="B606" s="47"/>
      <c r="C606" s="75"/>
      <c r="D606" s="248" t="s">
        <v>171</v>
      </c>
      <c r="E606" s="75"/>
      <c r="F606" s="249" t="s">
        <v>902</v>
      </c>
      <c r="G606" s="75"/>
      <c r="H606" s="75"/>
      <c r="I606" s="204"/>
      <c r="J606" s="75"/>
      <c r="K606" s="75"/>
      <c r="L606" s="73"/>
      <c r="M606" s="250"/>
      <c r="N606" s="48"/>
      <c r="O606" s="48"/>
      <c r="P606" s="48"/>
      <c r="Q606" s="48"/>
      <c r="R606" s="48"/>
      <c r="S606" s="48"/>
      <c r="T606" s="96"/>
      <c r="AT606" s="25" t="s">
        <v>171</v>
      </c>
      <c r="AU606" s="25" t="s">
        <v>80</v>
      </c>
    </row>
    <row r="607" spans="2:65" s="1" customFormat="1" ht="16.5" customHeight="1">
      <c r="B607" s="47"/>
      <c r="C607" s="236" t="s">
        <v>787</v>
      </c>
      <c r="D607" s="236" t="s">
        <v>161</v>
      </c>
      <c r="E607" s="237" t="s">
        <v>908</v>
      </c>
      <c r="F607" s="238" t="s">
        <v>909</v>
      </c>
      <c r="G607" s="239" t="s">
        <v>164</v>
      </c>
      <c r="H607" s="240">
        <v>8</v>
      </c>
      <c r="I607" s="241"/>
      <c r="J607" s="242">
        <f>ROUND(I607*H607,2)</f>
        <v>0</v>
      </c>
      <c r="K607" s="238" t="s">
        <v>165</v>
      </c>
      <c r="L607" s="73"/>
      <c r="M607" s="243" t="s">
        <v>21</v>
      </c>
      <c r="N607" s="244" t="s">
        <v>42</v>
      </c>
      <c r="O607" s="48"/>
      <c r="P607" s="245">
        <f>O607*H607</f>
        <v>0</v>
      </c>
      <c r="Q607" s="245">
        <v>0</v>
      </c>
      <c r="R607" s="245">
        <f>Q607*H607</f>
        <v>0</v>
      </c>
      <c r="S607" s="245">
        <v>0</v>
      </c>
      <c r="T607" s="246">
        <f>S607*H607</f>
        <v>0</v>
      </c>
      <c r="AR607" s="25" t="s">
        <v>341</v>
      </c>
      <c r="AT607" s="25" t="s">
        <v>161</v>
      </c>
      <c r="AU607" s="25" t="s">
        <v>80</v>
      </c>
      <c r="AY607" s="25" t="s">
        <v>158</v>
      </c>
      <c r="BE607" s="247">
        <f>IF(N607="základní",J607,0)</f>
        <v>0</v>
      </c>
      <c r="BF607" s="247">
        <f>IF(N607="snížená",J607,0)</f>
        <v>0</v>
      </c>
      <c r="BG607" s="247">
        <f>IF(N607="zákl. přenesená",J607,0)</f>
        <v>0</v>
      </c>
      <c r="BH607" s="247">
        <f>IF(N607="sníž. přenesená",J607,0)</f>
        <v>0</v>
      </c>
      <c r="BI607" s="247">
        <f>IF(N607="nulová",J607,0)</f>
        <v>0</v>
      </c>
      <c r="BJ607" s="25" t="s">
        <v>78</v>
      </c>
      <c r="BK607" s="247">
        <f>ROUND(I607*H607,2)</f>
        <v>0</v>
      </c>
      <c r="BL607" s="25" t="s">
        <v>341</v>
      </c>
      <c r="BM607" s="25" t="s">
        <v>1469</v>
      </c>
    </row>
    <row r="608" spans="2:47" s="1" customFormat="1" ht="13.5">
      <c r="B608" s="47"/>
      <c r="C608" s="75"/>
      <c r="D608" s="248" t="s">
        <v>171</v>
      </c>
      <c r="E608" s="75"/>
      <c r="F608" s="249" t="s">
        <v>902</v>
      </c>
      <c r="G608" s="75"/>
      <c r="H608" s="75"/>
      <c r="I608" s="204"/>
      <c r="J608" s="75"/>
      <c r="K608" s="75"/>
      <c r="L608" s="73"/>
      <c r="M608" s="250"/>
      <c r="N608" s="48"/>
      <c r="O608" s="48"/>
      <c r="P608" s="48"/>
      <c r="Q608" s="48"/>
      <c r="R608" s="48"/>
      <c r="S608" s="48"/>
      <c r="T608" s="96"/>
      <c r="AT608" s="25" t="s">
        <v>171</v>
      </c>
      <c r="AU608" s="25" t="s">
        <v>80</v>
      </c>
    </row>
    <row r="609" spans="2:65" s="1" customFormat="1" ht="16.5" customHeight="1">
      <c r="B609" s="47"/>
      <c r="C609" s="236" t="s">
        <v>792</v>
      </c>
      <c r="D609" s="236" t="s">
        <v>161</v>
      </c>
      <c r="E609" s="237" t="s">
        <v>912</v>
      </c>
      <c r="F609" s="238" t="s">
        <v>913</v>
      </c>
      <c r="G609" s="239" t="s">
        <v>164</v>
      </c>
      <c r="H609" s="240">
        <v>30</v>
      </c>
      <c r="I609" s="241"/>
      <c r="J609" s="242">
        <f>ROUND(I609*H609,2)</f>
        <v>0</v>
      </c>
      <c r="K609" s="238" t="s">
        <v>165</v>
      </c>
      <c r="L609" s="73"/>
      <c r="M609" s="243" t="s">
        <v>21</v>
      </c>
      <c r="N609" s="244" t="s">
        <v>42</v>
      </c>
      <c r="O609" s="48"/>
      <c r="P609" s="245">
        <f>O609*H609</f>
        <v>0</v>
      </c>
      <c r="Q609" s="245">
        <v>0</v>
      </c>
      <c r="R609" s="245">
        <f>Q609*H609</f>
        <v>0</v>
      </c>
      <c r="S609" s="245">
        <v>0</v>
      </c>
      <c r="T609" s="246">
        <f>S609*H609</f>
        <v>0</v>
      </c>
      <c r="AR609" s="25" t="s">
        <v>341</v>
      </c>
      <c r="AT609" s="25" t="s">
        <v>161</v>
      </c>
      <c r="AU609" s="25" t="s">
        <v>80</v>
      </c>
      <c r="AY609" s="25" t="s">
        <v>158</v>
      </c>
      <c r="BE609" s="247">
        <f>IF(N609="základní",J609,0)</f>
        <v>0</v>
      </c>
      <c r="BF609" s="247">
        <f>IF(N609="snížená",J609,0)</f>
        <v>0</v>
      </c>
      <c r="BG609" s="247">
        <f>IF(N609="zákl. přenesená",J609,0)</f>
        <v>0</v>
      </c>
      <c r="BH609" s="247">
        <f>IF(N609="sníž. přenesená",J609,0)</f>
        <v>0</v>
      </c>
      <c r="BI609" s="247">
        <f>IF(N609="nulová",J609,0)</f>
        <v>0</v>
      </c>
      <c r="BJ609" s="25" t="s">
        <v>78</v>
      </c>
      <c r="BK609" s="247">
        <f>ROUND(I609*H609,2)</f>
        <v>0</v>
      </c>
      <c r="BL609" s="25" t="s">
        <v>341</v>
      </c>
      <c r="BM609" s="25" t="s">
        <v>1470</v>
      </c>
    </row>
    <row r="610" spans="2:47" s="1" customFormat="1" ht="13.5">
      <c r="B610" s="47"/>
      <c r="C610" s="75"/>
      <c r="D610" s="248" t="s">
        <v>171</v>
      </c>
      <c r="E610" s="75"/>
      <c r="F610" s="249" t="s">
        <v>902</v>
      </c>
      <c r="G610" s="75"/>
      <c r="H610" s="75"/>
      <c r="I610" s="204"/>
      <c r="J610" s="75"/>
      <c r="K610" s="75"/>
      <c r="L610" s="73"/>
      <c r="M610" s="250"/>
      <c r="N610" s="48"/>
      <c r="O610" s="48"/>
      <c r="P610" s="48"/>
      <c r="Q610" s="48"/>
      <c r="R610" s="48"/>
      <c r="S610" s="48"/>
      <c r="T610" s="96"/>
      <c r="AT610" s="25" t="s">
        <v>171</v>
      </c>
      <c r="AU610" s="25" t="s">
        <v>80</v>
      </c>
    </row>
    <row r="611" spans="2:65" s="1" customFormat="1" ht="16.5" customHeight="1">
      <c r="B611" s="47"/>
      <c r="C611" s="236" t="s">
        <v>796</v>
      </c>
      <c r="D611" s="236" t="s">
        <v>161</v>
      </c>
      <c r="E611" s="237" t="s">
        <v>916</v>
      </c>
      <c r="F611" s="238" t="s">
        <v>917</v>
      </c>
      <c r="G611" s="239" t="s">
        <v>561</v>
      </c>
      <c r="H611" s="304"/>
      <c r="I611" s="241"/>
      <c r="J611" s="242">
        <f>ROUND(I611*H611,2)</f>
        <v>0</v>
      </c>
      <c r="K611" s="238" t="s">
        <v>165</v>
      </c>
      <c r="L611" s="73"/>
      <c r="M611" s="243" t="s">
        <v>21</v>
      </c>
      <c r="N611" s="244" t="s">
        <v>42</v>
      </c>
      <c r="O611" s="48"/>
      <c r="P611" s="245">
        <f>O611*H611</f>
        <v>0</v>
      </c>
      <c r="Q611" s="245">
        <v>0</v>
      </c>
      <c r="R611" s="245">
        <f>Q611*H611</f>
        <v>0</v>
      </c>
      <c r="S611" s="245">
        <v>0</v>
      </c>
      <c r="T611" s="246">
        <f>S611*H611</f>
        <v>0</v>
      </c>
      <c r="AR611" s="25" t="s">
        <v>341</v>
      </c>
      <c r="AT611" s="25" t="s">
        <v>161</v>
      </c>
      <c r="AU611" s="25" t="s">
        <v>80</v>
      </c>
      <c r="AY611" s="25" t="s">
        <v>158</v>
      </c>
      <c r="BE611" s="247">
        <f>IF(N611="základní",J611,0)</f>
        <v>0</v>
      </c>
      <c r="BF611" s="247">
        <f>IF(N611="snížená",J611,0)</f>
        <v>0</v>
      </c>
      <c r="BG611" s="247">
        <f>IF(N611="zákl. přenesená",J611,0)</f>
        <v>0</v>
      </c>
      <c r="BH611" s="247">
        <f>IF(N611="sníž. přenesená",J611,0)</f>
        <v>0</v>
      </c>
      <c r="BI611" s="247">
        <f>IF(N611="nulová",J611,0)</f>
        <v>0</v>
      </c>
      <c r="BJ611" s="25" t="s">
        <v>78</v>
      </c>
      <c r="BK611" s="247">
        <f>ROUND(I611*H611,2)</f>
        <v>0</v>
      </c>
      <c r="BL611" s="25" t="s">
        <v>341</v>
      </c>
      <c r="BM611" s="25" t="s">
        <v>1471</v>
      </c>
    </row>
    <row r="612" spans="2:47" s="1" customFormat="1" ht="13.5">
      <c r="B612" s="47"/>
      <c r="C612" s="75"/>
      <c r="D612" s="248" t="s">
        <v>171</v>
      </c>
      <c r="E612" s="75"/>
      <c r="F612" s="249" t="s">
        <v>563</v>
      </c>
      <c r="G612" s="75"/>
      <c r="H612" s="75"/>
      <c r="I612" s="204"/>
      <c r="J612" s="75"/>
      <c r="K612" s="75"/>
      <c r="L612" s="73"/>
      <c r="M612" s="250"/>
      <c r="N612" s="48"/>
      <c r="O612" s="48"/>
      <c r="P612" s="48"/>
      <c r="Q612" s="48"/>
      <c r="R612" s="48"/>
      <c r="S612" s="48"/>
      <c r="T612" s="96"/>
      <c r="AT612" s="25" t="s">
        <v>171</v>
      </c>
      <c r="AU612" s="25" t="s">
        <v>80</v>
      </c>
    </row>
    <row r="613" spans="2:65" s="1" customFormat="1" ht="16.5" customHeight="1">
      <c r="B613" s="47"/>
      <c r="C613" s="236" t="s">
        <v>802</v>
      </c>
      <c r="D613" s="236" t="s">
        <v>161</v>
      </c>
      <c r="E613" s="237" t="s">
        <v>920</v>
      </c>
      <c r="F613" s="238" t="s">
        <v>921</v>
      </c>
      <c r="G613" s="239" t="s">
        <v>561</v>
      </c>
      <c r="H613" s="304"/>
      <c r="I613" s="241"/>
      <c r="J613" s="242">
        <f>ROUND(I613*H613,2)</f>
        <v>0</v>
      </c>
      <c r="K613" s="238" t="s">
        <v>165</v>
      </c>
      <c r="L613" s="73"/>
      <c r="M613" s="243" t="s">
        <v>21</v>
      </c>
      <c r="N613" s="244" t="s">
        <v>42</v>
      </c>
      <c r="O613" s="48"/>
      <c r="P613" s="245">
        <f>O613*H613</f>
        <v>0</v>
      </c>
      <c r="Q613" s="245">
        <v>0</v>
      </c>
      <c r="R613" s="245">
        <f>Q613*H613</f>
        <v>0</v>
      </c>
      <c r="S613" s="245">
        <v>0</v>
      </c>
      <c r="T613" s="246">
        <f>S613*H613</f>
        <v>0</v>
      </c>
      <c r="AR613" s="25" t="s">
        <v>341</v>
      </c>
      <c r="AT613" s="25" t="s">
        <v>161</v>
      </c>
      <c r="AU613" s="25" t="s">
        <v>80</v>
      </c>
      <c r="AY613" s="25" t="s">
        <v>158</v>
      </c>
      <c r="BE613" s="247">
        <f>IF(N613="základní",J613,0)</f>
        <v>0</v>
      </c>
      <c r="BF613" s="247">
        <f>IF(N613="snížená",J613,0)</f>
        <v>0</v>
      </c>
      <c r="BG613" s="247">
        <f>IF(N613="zákl. přenesená",J613,0)</f>
        <v>0</v>
      </c>
      <c r="BH613" s="247">
        <f>IF(N613="sníž. přenesená",J613,0)</f>
        <v>0</v>
      </c>
      <c r="BI613" s="247">
        <f>IF(N613="nulová",J613,0)</f>
        <v>0</v>
      </c>
      <c r="BJ613" s="25" t="s">
        <v>78</v>
      </c>
      <c r="BK613" s="247">
        <f>ROUND(I613*H613,2)</f>
        <v>0</v>
      </c>
      <c r="BL613" s="25" t="s">
        <v>341</v>
      </c>
      <c r="BM613" s="25" t="s">
        <v>1472</v>
      </c>
    </row>
    <row r="614" spans="2:47" s="1" customFormat="1" ht="13.5">
      <c r="B614" s="47"/>
      <c r="C614" s="75"/>
      <c r="D614" s="248" t="s">
        <v>171</v>
      </c>
      <c r="E614" s="75"/>
      <c r="F614" s="249" t="s">
        <v>563</v>
      </c>
      <c r="G614" s="75"/>
      <c r="H614" s="75"/>
      <c r="I614" s="204"/>
      <c r="J614" s="75"/>
      <c r="K614" s="75"/>
      <c r="L614" s="73"/>
      <c r="M614" s="250"/>
      <c r="N614" s="48"/>
      <c r="O614" s="48"/>
      <c r="P614" s="48"/>
      <c r="Q614" s="48"/>
      <c r="R614" s="48"/>
      <c r="S614" s="48"/>
      <c r="T614" s="96"/>
      <c r="AT614" s="25" t="s">
        <v>171</v>
      </c>
      <c r="AU614" s="25" t="s">
        <v>80</v>
      </c>
    </row>
    <row r="615" spans="2:63" s="11" customFormat="1" ht="29.85" customHeight="1">
      <c r="B615" s="220"/>
      <c r="C615" s="221"/>
      <c r="D615" s="222" t="s">
        <v>70</v>
      </c>
      <c r="E615" s="234" t="s">
        <v>923</v>
      </c>
      <c r="F615" s="234" t="s">
        <v>924</v>
      </c>
      <c r="G615" s="221"/>
      <c r="H615" s="221"/>
      <c r="I615" s="224"/>
      <c r="J615" s="235">
        <f>BK615</f>
        <v>0</v>
      </c>
      <c r="K615" s="221"/>
      <c r="L615" s="226"/>
      <c r="M615" s="227"/>
      <c r="N615" s="228"/>
      <c r="O615" s="228"/>
      <c r="P615" s="229">
        <f>SUM(P616:P636)</f>
        <v>0</v>
      </c>
      <c r="Q615" s="228"/>
      <c r="R615" s="229">
        <f>SUM(R616:R636)</f>
        <v>0.0126</v>
      </c>
      <c r="S615" s="228"/>
      <c r="T615" s="230">
        <f>SUM(T616:T636)</f>
        <v>0</v>
      </c>
      <c r="AR615" s="231" t="s">
        <v>80</v>
      </c>
      <c r="AT615" s="232" t="s">
        <v>70</v>
      </c>
      <c r="AU615" s="232" t="s">
        <v>78</v>
      </c>
      <c r="AY615" s="231" t="s">
        <v>158</v>
      </c>
      <c r="BK615" s="233">
        <f>SUM(BK616:BK636)</f>
        <v>0</v>
      </c>
    </row>
    <row r="616" spans="2:65" s="1" customFormat="1" ht="16.5" customHeight="1">
      <c r="B616" s="47"/>
      <c r="C616" s="236" t="s">
        <v>810</v>
      </c>
      <c r="D616" s="236" t="s">
        <v>161</v>
      </c>
      <c r="E616" s="237" t="s">
        <v>926</v>
      </c>
      <c r="F616" s="238" t="s">
        <v>927</v>
      </c>
      <c r="G616" s="239" t="s">
        <v>184</v>
      </c>
      <c r="H616" s="240">
        <v>20</v>
      </c>
      <c r="I616" s="241"/>
      <c r="J616" s="242">
        <f>ROUND(I616*H616,2)</f>
        <v>0</v>
      </c>
      <c r="K616" s="238" t="s">
        <v>165</v>
      </c>
      <c r="L616" s="73"/>
      <c r="M616" s="243" t="s">
        <v>21</v>
      </c>
      <c r="N616" s="244" t="s">
        <v>42</v>
      </c>
      <c r="O616" s="48"/>
      <c r="P616" s="245">
        <f>O616*H616</f>
        <v>0</v>
      </c>
      <c r="Q616" s="245">
        <v>0.00011</v>
      </c>
      <c r="R616" s="245">
        <f>Q616*H616</f>
        <v>0.0022</v>
      </c>
      <c r="S616" s="245">
        <v>0</v>
      </c>
      <c r="T616" s="246">
        <f>S616*H616</f>
        <v>0</v>
      </c>
      <c r="AR616" s="25" t="s">
        <v>341</v>
      </c>
      <c r="AT616" s="25" t="s">
        <v>161</v>
      </c>
      <c r="AU616" s="25" t="s">
        <v>80</v>
      </c>
      <c r="AY616" s="25" t="s">
        <v>158</v>
      </c>
      <c r="BE616" s="247">
        <f>IF(N616="základní",J616,0)</f>
        <v>0</v>
      </c>
      <c r="BF616" s="247">
        <f>IF(N616="snížená",J616,0)</f>
        <v>0</v>
      </c>
      <c r="BG616" s="247">
        <f>IF(N616="zákl. přenesená",J616,0)</f>
        <v>0</v>
      </c>
      <c r="BH616" s="247">
        <f>IF(N616="sníž. přenesená",J616,0)</f>
        <v>0</v>
      </c>
      <c r="BI616" s="247">
        <f>IF(N616="nulová",J616,0)</f>
        <v>0</v>
      </c>
      <c r="BJ616" s="25" t="s">
        <v>78</v>
      </c>
      <c r="BK616" s="247">
        <f>ROUND(I616*H616,2)</f>
        <v>0</v>
      </c>
      <c r="BL616" s="25" t="s">
        <v>341</v>
      </c>
      <c r="BM616" s="25" t="s">
        <v>1473</v>
      </c>
    </row>
    <row r="617" spans="2:51" s="12" customFormat="1" ht="13.5">
      <c r="B617" s="251"/>
      <c r="C617" s="252"/>
      <c r="D617" s="248" t="s">
        <v>178</v>
      </c>
      <c r="E617" s="253" t="s">
        <v>21</v>
      </c>
      <c r="F617" s="254" t="s">
        <v>929</v>
      </c>
      <c r="G617" s="252"/>
      <c r="H617" s="253" t="s">
        <v>21</v>
      </c>
      <c r="I617" s="255"/>
      <c r="J617" s="252"/>
      <c r="K617" s="252"/>
      <c r="L617" s="256"/>
      <c r="M617" s="257"/>
      <c r="N617" s="258"/>
      <c r="O617" s="258"/>
      <c r="P617" s="258"/>
      <c r="Q617" s="258"/>
      <c r="R617" s="258"/>
      <c r="S617" s="258"/>
      <c r="T617" s="259"/>
      <c r="AT617" s="260" t="s">
        <v>178</v>
      </c>
      <c r="AU617" s="260" t="s">
        <v>80</v>
      </c>
      <c r="AV617" s="12" t="s">
        <v>78</v>
      </c>
      <c r="AW617" s="12" t="s">
        <v>35</v>
      </c>
      <c r="AX617" s="12" t="s">
        <v>71</v>
      </c>
      <c r="AY617" s="260" t="s">
        <v>158</v>
      </c>
    </row>
    <row r="618" spans="2:51" s="13" customFormat="1" ht="13.5">
      <c r="B618" s="261"/>
      <c r="C618" s="262"/>
      <c r="D618" s="248" t="s">
        <v>178</v>
      </c>
      <c r="E618" s="263" t="s">
        <v>21</v>
      </c>
      <c r="F618" s="264" t="s">
        <v>1474</v>
      </c>
      <c r="G618" s="262"/>
      <c r="H618" s="265">
        <v>12</v>
      </c>
      <c r="I618" s="266"/>
      <c r="J618" s="262"/>
      <c r="K618" s="262"/>
      <c r="L618" s="267"/>
      <c r="M618" s="268"/>
      <c r="N618" s="269"/>
      <c r="O618" s="269"/>
      <c r="P618" s="269"/>
      <c r="Q618" s="269"/>
      <c r="R618" s="269"/>
      <c r="S618" s="269"/>
      <c r="T618" s="270"/>
      <c r="AT618" s="271" t="s">
        <v>178</v>
      </c>
      <c r="AU618" s="271" t="s">
        <v>80</v>
      </c>
      <c r="AV618" s="13" t="s">
        <v>80</v>
      </c>
      <c r="AW618" s="13" t="s">
        <v>35</v>
      </c>
      <c r="AX618" s="13" t="s">
        <v>71</v>
      </c>
      <c r="AY618" s="271" t="s">
        <v>158</v>
      </c>
    </row>
    <row r="619" spans="2:51" s="12" customFormat="1" ht="13.5">
      <c r="B619" s="251"/>
      <c r="C619" s="252"/>
      <c r="D619" s="248" t="s">
        <v>178</v>
      </c>
      <c r="E619" s="253" t="s">
        <v>21</v>
      </c>
      <c r="F619" s="254" t="s">
        <v>931</v>
      </c>
      <c r="G619" s="252"/>
      <c r="H619" s="253" t="s">
        <v>21</v>
      </c>
      <c r="I619" s="255"/>
      <c r="J619" s="252"/>
      <c r="K619" s="252"/>
      <c r="L619" s="256"/>
      <c r="M619" s="257"/>
      <c r="N619" s="258"/>
      <c r="O619" s="258"/>
      <c r="P619" s="258"/>
      <c r="Q619" s="258"/>
      <c r="R619" s="258"/>
      <c r="S619" s="258"/>
      <c r="T619" s="259"/>
      <c r="AT619" s="260" t="s">
        <v>178</v>
      </c>
      <c r="AU619" s="260" t="s">
        <v>80</v>
      </c>
      <c r="AV619" s="12" t="s">
        <v>78</v>
      </c>
      <c r="AW619" s="12" t="s">
        <v>35</v>
      </c>
      <c r="AX619" s="12" t="s">
        <v>71</v>
      </c>
      <c r="AY619" s="260" t="s">
        <v>158</v>
      </c>
    </row>
    <row r="620" spans="2:51" s="13" customFormat="1" ht="13.5">
      <c r="B620" s="261"/>
      <c r="C620" s="262"/>
      <c r="D620" s="248" t="s">
        <v>178</v>
      </c>
      <c r="E620" s="263" t="s">
        <v>21</v>
      </c>
      <c r="F620" s="264" t="s">
        <v>930</v>
      </c>
      <c r="G620" s="262"/>
      <c r="H620" s="265">
        <v>2</v>
      </c>
      <c r="I620" s="266"/>
      <c r="J620" s="262"/>
      <c r="K620" s="262"/>
      <c r="L620" s="267"/>
      <c r="M620" s="268"/>
      <c r="N620" s="269"/>
      <c r="O620" s="269"/>
      <c r="P620" s="269"/>
      <c r="Q620" s="269"/>
      <c r="R620" s="269"/>
      <c r="S620" s="269"/>
      <c r="T620" s="270"/>
      <c r="AT620" s="271" t="s">
        <v>178</v>
      </c>
      <c r="AU620" s="271" t="s">
        <v>80</v>
      </c>
      <c r="AV620" s="13" t="s">
        <v>80</v>
      </c>
      <c r="AW620" s="13" t="s">
        <v>35</v>
      </c>
      <c r="AX620" s="13" t="s">
        <v>71</v>
      </c>
      <c r="AY620" s="271" t="s">
        <v>158</v>
      </c>
    </row>
    <row r="621" spans="2:51" s="15" customFormat="1" ht="13.5">
      <c r="B621" s="283"/>
      <c r="C621" s="284"/>
      <c r="D621" s="248" t="s">
        <v>178</v>
      </c>
      <c r="E621" s="285" t="s">
        <v>21</v>
      </c>
      <c r="F621" s="286" t="s">
        <v>300</v>
      </c>
      <c r="G621" s="284"/>
      <c r="H621" s="287">
        <v>14</v>
      </c>
      <c r="I621" s="288"/>
      <c r="J621" s="284"/>
      <c r="K621" s="284"/>
      <c r="L621" s="289"/>
      <c r="M621" s="290"/>
      <c r="N621" s="291"/>
      <c r="O621" s="291"/>
      <c r="P621" s="291"/>
      <c r="Q621" s="291"/>
      <c r="R621" s="291"/>
      <c r="S621" s="291"/>
      <c r="T621" s="292"/>
      <c r="AT621" s="293" t="s">
        <v>178</v>
      </c>
      <c r="AU621" s="293" t="s">
        <v>80</v>
      </c>
      <c r="AV621" s="15" t="s">
        <v>159</v>
      </c>
      <c r="AW621" s="15" t="s">
        <v>35</v>
      </c>
      <c r="AX621" s="15" t="s">
        <v>71</v>
      </c>
      <c r="AY621" s="293" t="s">
        <v>158</v>
      </c>
    </row>
    <row r="622" spans="2:51" s="12" customFormat="1" ht="13.5">
      <c r="B622" s="251"/>
      <c r="C622" s="252"/>
      <c r="D622" s="248" t="s">
        <v>178</v>
      </c>
      <c r="E622" s="253" t="s">
        <v>21</v>
      </c>
      <c r="F622" s="254" t="s">
        <v>935</v>
      </c>
      <c r="G622" s="252"/>
      <c r="H622" s="253" t="s">
        <v>21</v>
      </c>
      <c r="I622" s="255"/>
      <c r="J622" s="252"/>
      <c r="K622" s="252"/>
      <c r="L622" s="256"/>
      <c r="M622" s="257"/>
      <c r="N622" s="258"/>
      <c r="O622" s="258"/>
      <c r="P622" s="258"/>
      <c r="Q622" s="258"/>
      <c r="R622" s="258"/>
      <c r="S622" s="258"/>
      <c r="T622" s="259"/>
      <c r="AT622" s="260" t="s">
        <v>178</v>
      </c>
      <c r="AU622" s="260" t="s">
        <v>80</v>
      </c>
      <c r="AV622" s="12" t="s">
        <v>78</v>
      </c>
      <c r="AW622" s="12" t="s">
        <v>35</v>
      </c>
      <c r="AX622" s="12" t="s">
        <v>71</v>
      </c>
      <c r="AY622" s="260" t="s">
        <v>158</v>
      </c>
    </row>
    <row r="623" spans="2:51" s="13" customFormat="1" ht="13.5">
      <c r="B623" s="261"/>
      <c r="C623" s="262"/>
      <c r="D623" s="248" t="s">
        <v>178</v>
      </c>
      <c r="E623" s="263" t="s">
        <v>21</v>
      </c>
      <c r="F623" s="264" t="s">
        <v>197</v>
      </c>
      <c r="G623" s="262"/>
      <c r="H623" s="265">
        <v>6</v>
      </c>
      <c r="I623" s="266"/>
      <c r="J623" s="262"/>
      <c r="K623" s="262"/>
      <c r="L623" s="267"/>
      <c r="M623" s="268"/>
      <c r="N623" s="269"/>
      <c r="O623" s="269"/>
      <c r="P623" s="269"/>
      <c r="Q623" s="269"/>
      <c r="R623" s="269"/>
      <c r="S623" s="269"/>
      <c r="T623" s="270"/>
      <c r="AT623" s="271" t="s">
        <v>178</v>
      </c>
      <c r="AU623" s="271" t="s">
        <v>80</v>
      </c>
      <c r="AV623" s="13" t="s">
        <v>80</v>
      </c>
      <c r="AW623" s="13" t="s">
        <v>35</v>
      </c>
      <c r="AX623" s="13" t="s">
        <v>71</v>
      </c>
      <c r="AY623" s="271" t="s">
        <v>158</v>
      </c>
    </row>
    <row r="624" spans="2:51" s="14" customFormat="1" ht="13.5">
      <c r="B624" s="272"/>
      <c r="C624" s="273"/>
      <c r="D624" s="248" t="s">
        <v>178</v>
      </c>
      <c r="E624" s="274" t="s">
        <v>21</v>
      </c>
      <c r="F624" s="275" t="s">
        <v>189</v>
      </c>
      <c r="G624" s="273"/>
      <c r="H624" s="276">
        <v>20</v>
      </c>
      <c r="I624" s="277"/>
      <c r="J624" s="273"/>
      <c r="K624" s="273"/>
      <c r="L624" s="278"/>
      <c r="M624" s="279"/>
      <c r="N624" s="280"/>
      <c r="O624" s="280"/>
      <c r="P624" s="280"/>
      <c r="Q624" s="280"/>
      <c r="R624" s="280"/>
      <c r="S624" s="280"/>
      <c r="T624" s="281"/>
      <c r="AT624" s="282" t="s">
        <v>178</v>
      </c>
      <c r="AU624" s="282" t="s">
        <v>80</v>
      </c>
      <c r="AV624" s="14" t="s">
        <v>166</v>
      </c>
      <c r="AW624" s="14" t="s">
        <v>35</v>
      </c>
      <c r="AX624" s="14" t="s">
        <v>78</v>
      </c>
      <c r="AY624" s="282" t="s">
        <v>158</v>
      </c>
    </row>
    <row r="625" spans="2:65" s="1" customFormat="1" ht="16.5" customHeight="1">
      <c r="B625" s="47"/>
      <c r="C625" s="236" t="s">
        <v>818</v>
      </c>
      <c r="D625" s="236" t="s">
        <v>161</v>
      </c>
      <c r="E625" s="237" t="s">
        <v>937</v>
      </c>
      <c r="F625" s="238" t="s">
        <v>938</v>
      </c>
      <c r="G625" s="239" t="s">
        <v>184</v>
      </c>
      <c r="H625" s="240">
        <v>40</v>
      </c>
      <c r="I625" s="241"/>
      <c r="J625" s="242">
        <f>ROUND(I625*H625,2)</f>
        <v>0</v>
      </c>
      <c r="K625" s="238" t="s">
        <v>165</v>
      </c>
      <c r="L625" s="73"/>
      <c r="M625" s="243" t="s">
        <v>21</v>
      </c>
      <c r="N625" s="244" t="s">
        <v>42</v>
      </c>
      <c r="O625" s="48"/>
      <c r="P625" s="245">
        <f>O625*H625</f>
        <v>0</v>
      </c>
      <c r="Q625" s="245">
        <v>0.00014</v>
      </c>
      <c r="R625" s="245">
        <f>Q625*H625</f>
        <v>0.005599999999999999</v>
      </c>
      <c r="S625" s="245">
        <v>0</v>
      </c>
      <c r="T625" s="246">
        <f>S625*H625</f>
        <v>0</v>
      </c>
      <c r="AR625" s="25" t="s">
        <v>341</v>
      </c>
      <c r="AT625" s="25" t="s">
        <v>161</v>
      </c>
      <c r="AU625" s="25" t="s">
        <v>80</v>
      </c>
      <c r="AY625" s="25" t="s">
        <v>158</v>
      </c>
      <c r="BE625" s="247">
        <f>IF(N625="základní",J625,0)</f>
        <v>0</v>
      </c>
      <c r="BF625" s="247">
        <f>IF(N625="snížená",J625,0)</f>
        <v>0</v>
      </c>
      <c r="BG625" s="247">
        <f>IF(N625="zákl. přenesená",J625,0)</f>
        <v>0</v>
      </c>
      <c r="BH625" s="247">
        <f>IF(N625="sníž. přenesená",J625,0)</f>
        <v>0</v>
      </c>
      <c r="BI625" s="247">
        <f>IF(N625="nulová",J625,0)</f>
        <v>0</v>
      </c>
      <c r="BJ625" s="25" t="s">
        <v>78</v>
      </c>
      <c r="BK625" s="247">
        <f>ROUND(I625*H625,2)</f>
        <v>0</v>
      </c>
      <c r="BL625" s="25" t="s">
        <v>341</v>
      </c>
      <c r="BM625" s="25" t="s">
        <v>1475</v>
      </c>
    </row>
    <row r="626" spans="2:51" s="12" customFormat="1" ht="13.5">
      <c r="B626" s="251"/>
      <c r="C626" s="252"/>
      <c r="D626" s="248" t="s">
        <v>178</v>
      </c>
      <c r="E626" s="253" t="s">
        <v>21</v>
      </c>
      <c r="F626" s="254" t="s">
        <v>929</v>
      </c>
      <c r="G626" s="252"/>
      <c r="H626" s="253" t="s">
        <v>21</v>
      </c>
      <c r="I626" s="255"/>
      <c r="J626" s="252"/>
      <c r="K626" s="252"/>
      <c r="L626" s="256"/>
      <c r="M626" s="257"/>
      <c r="N626" s="258"/>
      <c r="O626" s="258"/>
      <c r="P626" s="258"/>
      <c r="Q626" s="258"/>
      <c r="R626" s="258"/>
      <c r="S626" s="258"/>
      <c r="T626" s="259"/>
      <c r="AT626" s="260" t="s">
        <v>178</v>
      </c>
      <c r="AU626" s="260" t="s">
        <v>80</v>
      </c>
      <c r="AV626" s="12" t="s">
        <v>78</v>
      </c>
      <c r="AW626" s="12" t="s">
        <v>35</v>
      </c>
      <c r="AX626" s="12" t="s">
        <v>71</v>
      </c>
      <c r="AY626" s="260" t="s">
        <v>158</v>
      </c>
    </row>
    <row r="627" spans="2:51" s="13" customFormat="1" ht="13.5">
      <c r="B627" s="261"/>
      <c r="C627" s="262"/>
      <c r="D627" s="248" t="s">
        <v>178</v>
      </c>
      <c r="E627" s="263" t="s">
        <v>21</v>
      </c>
      <c r="F627" s="264" t="s">
        <v>1474</v>
      </c>
      <c r="G627" s="262"/>
      <c r="H627" s="265">
        <v>12</v>
      </c>
      <c r="I627" s="266"/>
      <c r="J627" s="262"/>
      <c r="K627" s="262"/>
      <c r="L627" s="267"/>
      <c r="M627" s="268"/>
      <c r="N627" s="269"/>
      <c r="O627" s="269"/>
      <c r="P627" s="269"/>
      <c r="Q627" s="269"/>
      <c r="R627" s="269"/>
      <c r="S627" s="269"/>
      <c r="T627" s="270"/>
      <c r="AT627" s="271" t="s">
        <v>178</v>
      </c>
      <c r="AU627" s="271" t="s">
        <v>80</v>
      </c>
      <c r="AV627" s="13" t="s">
        <v>80</v>
      </c>
      <c r="AW627" s="13" t="s">
        <v>35</v>
      </c>
      <c r="AX627" s="13" t="s">
        <v>71</v>
      </c>
      <c r="AY627" s="271" t="s">
        <v>158</v>
      </c>
    </row>
    <row r="628" spans="2:51" s="12" customFormat="1" ht="13.5">
      <c r="B628" s="251"/>
      <c r="C628" s="252"/>
      <c r="D628" s="248" t="s">
        <v>178</v>
      </c>
      <c r="E628" s="253" t="s">
        <v>21</v>
      </c>
      <c r="F628" s="254" t="s">
        <v>931</v>
      </c>
      <c r="G628" s="252"/>
      <c r="H628" s="253" t="s">
        <v>21</v>
      </c>
      <c r="I628" s="255"/>
      <c r="J628" s="252"/>
      <c r="K628" s="252"/>
      <c r="L628" s="256"/>
      <c r="M628" s="257"/>
      <c r="N628" s="258"/>
      <c r="O628" s="258"/>
      <c r="P628" s="258"/>
      <c r="Q628" s="258"/>
      <c r="R628" s="258"/>
      <c r="S628" s="258"/>
      <c r="T628" s="259"/>
      <c r="AT628" s="260" t="s">
        <v>178</v>
      </c>
      <c r="AU628" s="260" t="s">
        <v>80</v>
      </c>
      <c r="AV628" s="12" t="s">
        <v>78</v>
      </c>
      <c r="AW628" s="12" t="s">
        <v>35</v>
      </c>
      <c r="AX628" s="12" t="s">
        <v>71</v>
      </c>
      <c r="AY628" s="260" t="s">
        <v>158</v>
      </c>
    </row>
    <row r="629" spans="2:51" s="13" customFormat="1" ht="13.5">
      <c r="B629" s="261"/>
      <c r="C629" s="262"/>
      <c r="D629" s="248" t="s">
        <v>178</v>
      </c>
      <c r="E629" s="263" t="s">
        <v>21</v>
      </c>
      <c r="F629" s="264" t="s">
        <v>930</v>
      </c>
      <c r="G629" s="262"/>
      <c r="H629" s="265">
        <v>2</v>
      </c>
      <c r="I629" s="266"/>
      <c r="J629" s="262"/>
      <c r="K629" s="262"/>
      <c r="L629" s="267"/>
      <c r="M629" s="268"/>
      <c r="N629" s="269"/>
      <c r="O629" s="269"/>
      <c r="P629" s="269"/>
      <c r="Q629" s="269"/>
      <c r="R629" s="269"/>
      <c r="S629" s="269"/>
      <c r="T629" s="270"/>
      <c r="AT629" s="271" t="s">
        <v>178</v>
      </c>
      <c r="AU629" s="271" t="s">
        <v>80</v>
      </c>
      <c r="AV629" s="13" t="s">
        <v>80</v>
      </c>
      <c r="AW629" s="13" t="s">
        <v>35</v>
      </c>
      <c r="AX629" s="13" t="s">
        <v>71</v>
      </c>
      <c r="AY629" s="271" t="s">
        <v>158</v>
      </c>
    </row>
    <row r="630" spans="2:51" s="12" customFormat="1" ht="13.5">
      <c r="B630" s="251"/>
      <c r="C630" s="252"/>
      <c r="D630" s="248" t="s">
        <v>178</v>
      </c>
      <c r="E630" s="253" t="s">
        <v>21</v>
      </c>
      <c r="F630" s="254" t="s">
        <v>935</v>
      </c>
      <c r="G630" s="252"/>
      <c r="H630" s="253" t="s">
        <v>21</v>
      </c>
      <c r="I630" s="255"/>
      <c r="J630" s="252"/>
      <c r="K630" s="252"/>
      <c r="L630" s="256"/>
      <c r="M630" s="257"/>
      <c r="N630" s="258"/>
      <c r="O630" s="258"/>
      <c r="P630" s="258"/>
      <c r="Q630" s="258"/>
      <c r="R630" s="258"/>
      <c r="S630" s="258"/>
      <c r="T630" s="259"/>
      <c r="AT630" s="260" t="s">
        <v>178</v>
      </c>
      <c r="AU630" s="260" t="s">
        <v>80</v>
      </c>
      <c r="AV630" s="12" t="s">
        <v>78</v>
      </c>
      <c r="AW630" s="12" t="s">
        <v>35</v>
      </c>
      <c r="AX630" s="12" t="s">
        <v>71</v>
      </c>
      <c r="AY630" s="260" t="s">
        <v>158</v>
      </c>
    </row>
    <row r="631" spans="2:51" s="13" customFormat="1" ht="13.5">
      <c r="B631" s="261"/>
      <c r="C631" s="262"/>
      <c r="D631" s="248" t="s">
        <v>178</v>
      </c>
      <c r="E631" s="263" t="s">
        <v>21</v>
      </c>
      <c r="F631" s="264" t="s">
        <v>197</v>
      </c>
      <c r="G631" s="262"/>
      <c r="H631" s="265">
        <v>6</v>
      </c>
      <c r="I631" s="266"/>
      <c r="J631" s="262"/>
      <c r="K631" s="262"/>
      <c r="L631" s="267"/>
      <c r="M631" s="268"/>
      <c r="N631" s="269"/>
      <c r="O631" s="269"/>
      <c r="P631" s="269"/>
      <c r="Q631" s="269"/>
      <c r="R631" s="269"/>
      <c r="S631" s="269"/>
      <c r="T631" s="270"/>
      <c r="AT631" s="271" t="s">
        <v>178</v>
      </c>
      <c r="AU631" s="271" t="s">
        <v>80</v>
      </c>
      <c r="AV631" s="13" t="s">
        <v>80</v>
      </c>
      <c r="AW631" s="13" t="s">
        <v>35</v>
      </c>
      <c r="AX631" s="13" t="s">
        <v>71</v>
      </c>
      <c r="AY631" s="271" t="s">
        <v>158</v>
      </c>
    </row>
    <row r="632" spans="2:51" s="15" customFormat="1" ht="13.5">
      <c r="B632" s="283"/>
      <c r="C632" s="284"/>
      <c r="D632" s="248" t="s">
        <v>178</v>
      </c>
      <c r="E632" s="285" t="s">
        <v>21</v>
      </c>
      <c r="F632" s="286" t="s">
        <v>300</v>
      </c>
      <c r="G632" s="284"/>
      <c r="H632" s="287">
        <v>20</v>
      </c>
      <c r="I632" s="288"/>
      <c r="J632" s="284"/>
      <c r="K632" s="284"/>
      <c r="L632" s="289"/>
      <c r="M632" s="290"/>
      <c r="N632" s="291"/>
      <c r="O632" s="291"/>
      <c r="P632" s="291"/>
      <c r="Q632" s="291"/>
      <c r="R632" s="291"/>
      <c r="S632" s="291"/>
      <c r="T632" s="292"/>
      <c r="AT632" s="293" t="s">
        <v>178</v>
      </c>
      <c r="AU632" s="293" t="s">
        <v>80</v>
      </c>
      <c r="AV632" s="15" t="s">
        <v>159</v>
      </c>
      <c r="AW632" s="15" t="s">
        <v>35</v>
      </c>
      <c r="AX632" s="15" t="s">
        <v>71</v>
      </c>
      <c r="AY632" s="293" t="s">
        <v>158</v>
      </c>
    </row>
    <row r="633" spans="2:51" s="12" customFormat="1" ht="13.5">
      <c r="B633" s="251"/>
      <c r="C633" s="252"/>
      <c r="D633" s="248" t="s">
        <v>178</v>
      </c>
      <c r="E633" s="253" t="s">
        <v>21</v>
      </c>
      <c r="F633" s="254" t="s">
        <v>940</v>
      </c>
      <c r="G633" s="252"/>
      <c r="H633" s="253" t="s">
        <v>21</v>
      </c>
      <c r="I633" s="255"/>
      <c r="J633" s="252"/>
      <c r="K633" s="252"/>
      <c r="L633" s="256"/>
      <c r="M633" s="257"/>
      <c r="N633" s="258"/>
      <c r="O633" s="258"/>
      <c r="P633" s="258"/>
      <c r="Q633" s="258"/>
      <c r="R633" s="258"/>
      <c r="S633" s="258"/>
      <c r="T633" s="259"/>
      <c r="AT633" s="260" t="s">
        <v>178</v>
      </c>
      <c r="AU633" s="260" t="s">
        <v>80</v>
      </c>
      <c r="AV633" s="12" t="s">
        <v>78</v>
      </c>
      <c r="AW633" s="12" t="s">
        <v>35</v>
      </c>
      <c r="AX633" s="12" t="s">
        <v>71</v>
      </c>
      <c r="AY633" s="260" t="s">
        <v>158</v>
      </c>
    </row>
    <row r="634" spans="2:51" s="13" customFormat="1" ht="13.5">
      <c r="B634" s="261"/>
      <c r="C634" s="262"/>
      <c r="D634" s="248" t="s">
        <v>178</v>
      </c>
      <c r="E634" s="263" t="s">
        <v>21</v>
      </c>
      <c r="F634" s="264" t="s">
        <v>366</v>
      </c>
      <c r="G634" s="262"/>
      <c r="H634" s="265">
        <v>20</v>
      </c>
      <c r="I634" s="266"/>
      <c r="J634" s="262"/>
      <c r="K634" s="262"/>
      <c r="L634" s="267"/>
      <c r="M634" s="268"/>
      <c r="N634" s="269"/>
      <c r="O634" s="269"/>
      <c r="P634" s="269"/>
      <c r="Q634" s="269"/>
      <c r="R634" s="269"/>
      <c r="S634" s="269"/>
      <c r="T634" s="270"/>
      <c r="AT634" s="271" t="s">
        <v>178</v>
      </c>
      <c r="AU634" s="271" t="s">
        <v>80</v>
      </c>
      <c r="AV634" s="13" t="s">
        <v>80</v>
      </c>
      <c r="AW634" s="13" t="s">
        <v>35</v>
      </c>
      <c r="AX634" s="13" t="s">
        <v>71</v>
      </c>
      <c r="AY634" s="271" t="s">
        <v>158</v>
      </c>
    </row>
    <row r="635" spans="2:51" s="14" customFormat="1" ht="13.5">
      <c r="B635" s="272"/>
      <c r="C635" s="273"/>
      <c r="D635" s="248" t="s">
        <v>178</v>
      </c>
      <c r="E635" s="274" t="s">
        <v>21</v>
      </c>
      <c r="F635" s="275" t="s">
        <v>189</v>
      </c>
      <c r="G635" s="273"/>
      <c r="H635" s="276">
        <v>40</v>
      </c>
      <c r="I635" s="277"/>
      <c r="J635" s="273"/>
      <c r="K635" s="273"/>
      <c r="L635" s="278"/>
      <c r="M635" s="279"/>
      <c r="N635" s="280"/>
      <c r="O635" s="280"/>
      <c r="P635" s="280"/>
      <c r="Q635" s="280"/>
      <c r="R635" s="280"/>
      <c r="S635" s="280"/>
      <c r="T635" s="281"/>
      <c r="AT635" s="282" t="s">
        <v>178</v>
      </c>
      <c r="AU635" s="282" t="s">
        <v>80</v>
      </c>
      <c r="AV635" s="14" t="s">
        <v>166</v>
      </c>
      <c r="AW635" s="14" t="s">
        <v>35</v>
      </c>
      <c r="AX635" s="14" t="s">
        <v>78</v>
      </c>
      <c r="AY635" s="282" t="s">
        <v>158</v>
      </c>
    </row>
    <row r="636" spans="2:65" s="1" customFormat="1" ht="16.5" customHeight="1">
      <c r="B636" s="47"/>
      <c r="C636" s="236" t="s">
        <v>822</v>
      </c>
      <c r="D636" s="236" t="s">
        <v>161</v>
      </c>
      <c r="E636" s="237" t="s">
        <v>942</v>
      </c>
      <c r="F636" s="238" t="s">
        <v>943</v>
      </c>
      <c r="G636" s="239" t="s">
        <v>184</v>
      </c>
      <c r="H636" s="240">
        <v>40</v>
      </c>
      <c r="I636" s="241"/>
      <c r="J636" s="242">
        <f>ROUND(I636*H636,2)</f>
        <v>0</v>
      </c>
      <c r="K636" s="238" t="s">
        <v>165</v>
      </c>
      <c r="L636" s="73"/>
      <c r="M636" s="243" t="s">
        <v>21</v>
      </c>
      <c r="N636" s="244" t="s">
        <v>42</v>
      </c>
      <c r="O636" s="48"/>
      <c r="P636" s="245">
        <f>O636*H636</f>
        <v>0</v>
      </c>
      <c r="Q636" s="245">
        <v>0.00012</v>
      </c>
      <c r="R636" s="245">
        <f>Q636*H636</f>
        <v>0.0048000000000000004</v>
      </c>
      <c r="S636" s="245">
        <v>0</v>
      </c>
      <c r="T636" s="246">
        <f>S636*H636</f>
        <v>0</v>
      </c>
      <c r="AR636" s="25" t="s">
        <v>341</v>
      </c>
      <c r="AT636" s="25" t="s">
        <v>161</v>
      </c>
      <c r="AU636" s="25" t="s">
        <v>80</v>
      </c>
      <c r="AY636" s="25" t="s">
        <v>158</v>
      </c>
      <c r="BE636" s="247">
        <f>IF(N636="základní",J636,0)</f>
        <v>0</v>
      </c>
      <c r="BF636" s="247">
        <f>IF(N636="snížená",J636,0)</f>
        <v>0</v>
      </c>
      <c r="BG636" s="247">
        <f>IF(N636="zákl. přenesená",J636,0)</f>
        <v>0</v>
      </c>
      <c r="BH636" s="247">
        <f>IF(N636="sníž. přenesená",J636,0)</f>
        <v>0</v>
      </c>
      <c r="BI636" s="247">
        <f>IF(N636="nulová",J636,0)</f>
        <v>0</v>
      </c>
      <c r="BJ636" s="25" t="s">
        <v>78</v>
      </c>
      <c r="BK636" s="247">
        <f>ROUND(I636*H636,2)</f>
        <v>0</v>
      </c>
      <c r="BL636" s="25" t="s">
        <v>341</v>
      </c>
      <c r="BM636" s="25" t="s">
        <v>1476</v>
      </c>
    </row>
    <row r="637" spans="2:63" s="11" customFormat="1" ht="29.85" customHeight="1">
      <c r="B637" s="220"/>
      <c r="C637" s="221"/>
      <c r="D637" s="222" t="s">
        <v>70</v>
      </c>
      <c r="E637" s="234" t="s">
        <v>945</v>
      </c>
      <c r="F637" s="234" t="s">
        <v>946</v>
      </c>
      <c r="G637" s="221"/>
      <c r="H637" s="221"/>
      <c r="I637" s="224"/>
      <c r="J637" s="235">
        <f>BK637</f>
        <v>0</v>
      </c>
      <c r="K637" s="221"/>
      <c r="L637" s="226"/>
      <c r="M637" s="227"/>
      <c r="N637" s="228"/>
      <c r="O637" s="228"/>
      <c r="P637" s="229">
        <f>SUM(P638:P777)</f>
        <v>0</v>
      </c>
      <c r="Q637" s="228"/>
      <c r="R637" s="229">
        <f>SUM(R638:R777)</f>
        <v>1.54552822</v>
      </c>
      <c r="S637" s="228"/>
      <c r="T637" s="230">
        <f>SUM(T638:T777)</f>
        <v>0.32054248</v>
      </c>
      <c r="AR637" s="231" t="s">
        <v>80</v>
      </c>
      <c r="AT637" s="232" t="s">
        <v>70</v>
      </c>
      <c r="AU637" s="232" t="s">
        <v>78</v>
      </c>
      <c r="AY637" s="231" t="s">
        <v>158</v>
      </c>
      <c r="BK637" s="233">
        <f>SUM(BK638:BK777)</f>
        <v>0</v>
      </c>
    </row>
    <row r="638" spans="2:65" s="1" customFormat="1" ht="16.5" customHeight="1">
      <c r="B638" s="47"/>
      <c r="C638" s="236" t="s">
        <v>827</v>
      </c>
      <c r="D638" s="236" t="s">
        <v>161</v>
      </c>
      <c r="E638" s="237" t="s">
        <v>948</v>
      </c>
      <c r="F638" s="238" t="s">
        <v>949</v>
      </c>
      <c r="G638" s="239" t="s">
        <v>184</v>
      </c>
      <c r="H638" s="240">
        <v>1034.008</v>
      </c>
      <c r="I638" s="241"/>
      <c r="J638" s="242">
        <f>ROUND(I638*H638,2)</f>
        <v>0</v>
      </c>
      <c r="K638" s="238" t="s">
        <v>165</v>
      </c>
      <c r="L638" s="73"/>
      <c r="M638" s="243" t="s">
        <v>21</v>
      </c>
      <c r="N638" s="244" t="s">
        <v>42</v>
      </c>
      <c r="O638" s="48"/>
      <c r="P638" s="245">
        <f>O638*H638</f>
        <v>0</v>
      </c>
      <c r="Q638" s="245">
        <v>0.001</v>
      </c>
      <c r="R638" s="245">
        <f>Q638*H638</f>
        <v>1.034008</v>
      </c>
      <c r="S638" s="245">
        <v>0.00031</v>
      </c>
      <c r="T638" s="246">
        <f>S638*H638</f>
        <v>0.32054248</v>
      </c>
      <c r="AR638" s="25" t="s">
        <v>341</v>
      </c>
      <c r="AT638" s="25" t="s">
        <v>161</v>
      </c>
      <c r="AU638" s="25" t="s">
        <v>80</v>
      </c>
      <c r="AY638" s="25" t="s">
        <v>158</v>
      </c>
      <c r="BE638" s="247">
        <f>IF(N638="základní",J638,0)</f>
        <v>0</v>
      </c>
      <c r="BF638" s="247">
        <f>IF(N638="snížená",J638,0)</f>
        <v>0</v>
      </c>
      <c r="BG638" s="247">
        <f>IF(N638="zákl. přenesená",J638,0)</f>
        <v>0</v>
      </c>
      <c r="BH638" s="247">
        <f>IF(N638="sníž. přenesená",J638,0)</f>
        <v>0</v>
      </c>
      <c r="BI638" s="247">
        <f>IF(N638="nulová",J638,0)</f>
        <v>0</v>
      </c>
      <c r="BJ638" s="25" t="s">
        <v>78</v>
      </c>
      <c r="BK638" s="247">
        <f>ROUND(I638*H638,2)</f>
        <v>0</v>
      </c>
      <c r="BL638" s="25" t="s">
        <v>341</v>
      </c>
      <c r="BM638" s="25" t="s">
        <v>1477</v>
      </c>
    </row>
    <row r="639" spans="2:47" s="1" customFormat="1" ht="13.5">
      <c r="B639" s="47"/>
      <c r="C639" s="75"/>
      <c r="D639" s="248" t="s">
        <v>171</v>
      </c>
      <c r="E639" s="75"/>
      <c r="F639" s="249" t="s">
        <v>951</v>
      </c>
      <c r="G639" s="75"/>
      <c r="H639" s="75"/>
      <c r="I639" s="204"/>
      <c r="J639" s="75"/>
      <c r="K639" s="75"/>
      <c r="L639" s="73"/>
      <c r="M639" s="250"/>
      <c r="N639" s="48"/>
      <c r="O639" s="48"/>
      <c r="P639" s="48"/>
      <c r="Q639" s="48"/>
      <c r="R639" s="48"/>
      <c r="S639" s="48"/>
      <c r="T639" s="96"/>
      <c r="AT639" s="25" t="s">
        <v>171</v>
      </c>
      <c r="AU639" s="25" t="s">
        <v>80</v>
      </c>
    </row>
    <row r="640" spans="2:51" s="12" customFormat="1" ht="13.5">
      <c r="B640" s="251"/>
      <c r="C640" s="252"/>
      <c r="D640" s="248" t="s">
        <v>178</v>
      </c>
      <c r="E640" s="253" t="s">
        <v>21</v>
      </c>
      <c r="F640" s="254" t="s">
        <v>1243</v>
      </c>
      <c r="G640" s="252"/>
      <c r="H640" s="253" t="s">
        <v>21</v>
      </c>
      <c r="I640" s="255"/>
      <c r="J640" s="252"/>
      <c r="K640" s="252"/>
      <c r="L640" s="256"/>
      <c r="M640" s="257"/>
      <c r="N640" s="258"/>
      <c r="O640" s="258"/>
      <c r="P640" s="258"/>
      <c r="Q640" s="258"/>
      <c r="R640" s="258"/>
      <c r="S640" s="258"/>
      <c r="T640" s="259"/>
      <c r="AT640" s="260" t="s">
        <v>178</v>
      </c>
      <c r="AU640" s="260" t="s">
        <v>80</v>
      </c>
      <c r="AV640" s="12" t="s">
        <v>78</v>
      </c>
      <c r="AW640" s="12" t="s">
        <v>35</v>
      </c>
      <c r="AX640" s="12" t="s">
        <v>71</v>
      </c>
      <c r="AY640" s="260" t="s">
        <v>158</v>
      </c>
    </row>
    <row r="641" spans="2:51" s="13" customFormat="1" ht="13.5">
      <c r="B641" s="261"/>
      <c r="C641" s="262"/>
      <c r="D641" s="248" t="s">
        <v>178</v>
      </c>
      <c r="E641" s="263" t="s">
        <v>21</v>
      </c>
      <c r="F641" s="264" t="s">
        <v>1250</v>
      </c>
      <c r="G641" s="262"/>
      <c r="H641" s="265">
        <v>23.146</v>
      </c>
      <c r="I641" s="266"/>
      <c r="J641" s="262"/>
      <c r="K641" s="262"/>
      <c r="L641" s="267"/>
      <c r="M641" s="268"/>
      <c r="N641" s="269"/>
      <c r="O641" s="269"/>
      <c r="P641" s="269"/>
      <c r="Q641" s="269"/>
      <c r="R641" s="269"/>
      <c r="S641" s="269"/>
      <c r="T641" s="270"/>
      <c r="AT641" s="271" t="s">
        <v>178</v>
      </c>
      <c r="AU641" s="271" t="s">
        <v>80</v>
      </c>
      <c r="AV641" s="13" t="s">
        <v>80</v>
      </c>
      <c r="AW641" s="13" t="s">
        <v>35</v>
      </c>
      <c r="AX641" s="13" t="s">
        <v>71</v>
      </c>
      <c r="AY641" s="271" t="s">
        <v>158</v>
      </c>
    </row>
    <row r="642" spans="2:51" s="13" customFormat="1" ht="13.5">
      <c r="B642" s="261"/>
      <c r="C642" s="262"/>
      <c r="D642" s="248" t="s">
        <v>178</v>
      </c>
      <c r="E642" s="263" t="s">
        <v>21</v>
      </c>
      <c r="F642" s="264" t="s">
        <v>237</v>
      </c>
      <c r="G642" s="262"/>
      <c r="H642" s="265">
        <v>-1.6</v>
      </c>
      <c r="I642" s="266"/>
      <c r="J642" s="262"/>
      <c r="K642" s="262"/>
      <c r="L642" s="267"/>
      <c r="M642" s="268"/>
      <c r="N642" s="269"/>
      <c r="O642" s="269"/>
      <c r="P642" s="269"/>
      <c r="Q642" s="269"/>
      <c r="R642" s="269"/>
      <c r="S642" s="269"/>
      <c r="T642" s="270"/>
      <c r="AT642" s="271" t="s">
        <v>178</v>
      </c>
      <c r="AU642" s="271" t="s">
        <v>80</v>
      </c>
      <c r="AV642" s="13" t="s">
        <v>80</v>
      </c>
      <c r="AW642" s="13" t="s">
        <v>35</v>
      </c>
      <c r="AX642" s="13" t="s">
        <v>71</v>
      </c>
      <c r="AY642" s="271" t="s">
        <v>158</v>
      </c>
    </row>
    <row r="643" spans="2:51" s="12" customFormat="1" ht="13.5">
      <c r="B643" s="251"/>
      <c r="C643" s="252"/>
      <c r="D643" s="248" t="s">
        <v>178</v>
      </c>
      <c r="E643" s="253" t="s">
        <v>21</v>
      </c>
      <c r="F643" s="254" t="s">
        <v>1251</v>
      </c>
      <c r="G643" s="252"/>
      <c r="H643" s="253" t="s">
        <v>21</v>
      </c>
      <c r="I643" s="255"/>
      <c r="J643" s="252"/>
      <c r="K643" s="252"/>
      <c r="L643" s="256"/>
      <c r="M643" s="257"/>
      <c r="N643" s="258"/>
      <c r="O643" s="258"/>
      <c r="P643" s="258"/>
      <c r="Q643" s="258"/>
      <c r="R643" s="258"/>
      <c r="S643" s="258"/>
      <c r="T643" s="259"/>
      <c r="AT643" s="260" t="s">
        <v>178</v>
      </c>
      <c r="AU643" s="260" t="s">
        <v>80</v>
      </c>
      <c r="AV643" s="12" t="s">
        <v>78</v>
      </c>
      <c r="AW643" s="12" t="s">
        <v>35</v>
      </c>
      <c r="AX643" s="12" t="s">
        <v>71</v>
      </c>
      <c r="AY643" s="260" t="s">
        <v>158</v>
      </c>
    </row>
    <row r="644" spans="2:51" s="13" customFormat="1" ht="13.5">
      <c r="B644" s="261"/>
      <c r="C644" s="262"/>
      <c r="D644" s="248" t="s">
        <v>178</v>
      </c>
      <c r="E644" s="263" t="s">
        <v>21</v>
      </c>
      <c r="F644" s="264" t="s">
        <v>1252</v>
      </c>
      <c r="G644" s="262"/>
      <c r="H644" s="265">
        <v>42.217</v>
      </c>
      <c r="I644" s="266"/>
      <c r="J644" s="262"/>
      <c r="K644" s="262"/>
      <c r="L644" s="267"/>
      <c r="M644" s="268"/>
      <c r="N644" s="269"/>
      <c r="O644" s="269"/>
      <c r="P644" s="269"/>
      <c r="Q644" s="269"/>
      <c r="R644" s="269"/>
      <c r="S644" s="269"/>
      <c r="T644" s="270"/>
      <c r="AT644" s="271" t="s">
        <v>178</v>
      </c>
      <c r="AU644" s="271" t="s">
        <v>80</v>
      </c>
      <c r="AV644" s="13" t="s">
        <v>80</v>
      </c>
      <c r="AW644" s="13" t="s">
        <v>35</v>
      </c>
      <c r="AX644" s="13" t="s">
        <v>71</v>
      </c>
      <c r="AY644" s="271" t="s">
        <v>158</v>
      </c>
    </row>
    <row r="645" spans="2:51" s="13" customFormat="1" ht="13.5">
      <c r="B645" s="261"/>
      <c r="C645" s="262"/>
      <c r="D645" s="248" t="s">
        <v>178</v>
      </c>
      <c r="E645" s="263" t="s">
        <v>21</v>
      </c>
      <c r="F645" s="264" t="s">
        <v>1253</v>
      </c>
      <c r="G645" s="262"/>
      <c r="H645" s="265">
        <v>1.538</v>
      </c>
      <c r="I645" s="266"/>
      <c r="J645" s="262"/>
      <c r="K645" s="262"/>
      <c r="L645" s="267"/>
      <c r="M645" s="268"/>
      <c r="N645" s="269"/>
      <c r="O645" s="269"/>
      <c r="P645" s="269"/>
      <c r="Q645" s="269"/>
      <c r="R645" s="269"/>
      <c r="S645" s="269"/>
      <c r="T645" s="270"/>
      <c r="AT645" s="271" t="s">
        <v>178</v>
      </c>
      <c r="AU645" s="271" t="s">
        <v>80</v>
      </c>
      <c r="AV645" s="13" t="s">
        <v>80</v>
      </c>
      <c r="AW645" s="13" t="s">
        <v>35</v>
      </c>
      <c r="AX645" s="13" t="s">
        <v>71</v>
      </c>
      <c r="AY645" s="271" t="s">
        <v>158</v>
      </c>
    </row>
    <row r="646" spans="2:51" s="13" customFormat="1" ht="13.5">
      <c r="B646" s="261"/>
      <c r="C646" s="262"/>
      <c r="D646" s="248" t="s">
        <v>178</v>
      </c>
      <c r="E646" s="263" t="s">
        <v>21</v>
      </c>
      <c r="F646" s="264" t="s">
        <v>1254</v>
      </c>
      <c r="G646" s="262"/>
      <c r="H646" s="265">
        <v>-4.59</v>
      </c>
      <c r="I646" s="266"/>
      <c r="J646" s="262"/>
      <c r="K646" s="262"/>
      <c r="L646" s="267"/>
      <c r="M646" s="268"/>
      <c r="N646" s="269"/>
      <c r="O646" s="269"/>
      <c r="P646" s="269"/>
      <c r="Q646" s="269"/>
      <c r="R646" s="269"/>
      <c r="S646" s="269"/>
      <c r="T646" s="270"/>
      <c r="AT646" s="271" t="s">
        <v>178</v>
      </c>
      <c r="AU646" s="271" t="s">
        <v>80</v>
      </c>
      <c r="AV646" s="13" t="s">
        <v>80</v>
      </c>
      <c r="AW646" s="13" t="s">
        <v>35</v>
      </c>
      <c r="AX646" s="13" t="s">
        <v>71</v>
      </c>
      <c r="AY646" s="271" t="s">
        <v>158</v>
      </c>
    </row>
    <row r="647" spans="2:51" s="13" customFormat="1" ht="13.5">
      <c r="B647" s="261"/>
      <c r="C647" s="262"/>
      <c r="D647" s="248" t="s">
        <v>178</v>
      </c>
      <c r="E647" s="263" t="s">
        <v>21</v>
      </c>
      <c r="F647" s="264" t="s">
        <v>237</v>
      </c>
      <c r="G647" s="262"/>
      <c r="H647" s="265">
        <v>-1.6</v>
      </c>
      <c r="I647" s="266"/>
      <c r="J647" s="262"/>
      <c r="K647" s="262"/>
      <c r="L647" s="267"/>
      <c r="M647" s="268"/>
      <c r="N647" s="269"/>
      <c r="O647" s="269"/>
      <c r="P647" s="269"/>
      <c r="Q647" s="269"/>
      <c r="R647" s="269"/>
      <c r="S647" s="269"/>
      <c r="T647" s="270"/>
      <c r="AT647" s="271" t="s">
        <v>178</v>
      </c>
      <c r="AU647" s="271" t="s">
        <v>80</v>
      </c>
      <c r="AV647" s="13" t="s">
        <v>80</v>
      </c>
      <c r="AW647" s="13" t="s">
        <v>35</v>
      </c>
      <c r="AX647" s="13" t="s">
        <v>71</v>
      </c>
      <c r="AY647" s="271" t="s">
        <v>158</v>
      </c>
    </row>
    <row r="648" spans="2:51" s="12" customFormat="1" ht="13.5">
      <c r="B648" s="251"/>
      <c r="C648" s="252"/>
      <c r="D648" s="248" t="s">
        <v>178</v>
      </c>
      <c r="E648" s="253" t="s">
        <v>21</v>
      </c>
      <c r="F648" s="254" t="s">
        <v>1235</v>
      </c>
      <c r="G648" s="252"/>
      <c r="H648" s="253" t="s">
        <v>21</v>
      </c>
      <c r="I648" s="255"/>
      <c r="J648" s="252"/>
      <c r="K648" s="252"/>
      <c r="L648" s="256"/>
      <c r="M648" s="257"/>
      <c r="N648" s="258"/>
      <c r="O648" s="258"/>
      <c r="P648" s="258"/>
      <c r="Q648" s="258"/>
      <c r="R648" s="258"/>
      <c r="S648" s="258"/>
      <c r="T648" s="259"/>
      <c r="AT648" s="260" t="s">
        <v>178</v>
      </c>
      <c r="AU648" s="260" t="s">
        <v>80</v>
      </c>
      <c r="AV648" s="12" t="s">
        <v>78</v>
      </c>
      <c r="AW648" s="12" t="s">
        <v>35</v>
      </c>
      <c r="AX648" s="12" t="s">
        <v>71</v>
      </c>
      <c r="AY648" s="260" t="s">
        <v>158</v>
      </c>
    </row>
    <row r="649" spans="2:51" s="13" customFormat="1" ht="13.5">
      <c r="B649" s="261"/>
      <c r="C649" s="262"/>
      <c r="D649" s="248" t="s">
        <v>178</v>
      </c>
      <c r="E649" s="263" t="s">
        <v>21</v>
      </c>
      <c r="F649" s="264" t="s">
        <v>1255</v>
      </c>
      <c r="G649" s="262"/>
      <c r="H649" s="265">
        <v>88.998</v>
      </c>
      <c r="I649" s="266"/>
      <c r="J649" s="262"/>
      <c r="K649" s="262"/>
      <c r="L649" s="267"/>
      <c r="M649" s="268"/>
      <c r="N649" s="269"/>
      <c r="O649" s="269"/>
      <c r="P649" s="269"/>
      <c r="Q649" s="269"/>
      <c r="R649" s="269"/>
      <c r="S649" s="269"/>
      <c r="T649" s="270"/>
      <c r="AT649" s="271" t="s">
        <v>178</v>
      </c>
      <c r="AU649" s="271" t="s">
        <v>80</v>
      </c>
      <c r="AV649" s="13" t="s">
        <v>80</v>
      </c>
      <c r="AW649" s="13" t="s">
        <v>35</v>
      </c>
      <c r="AX649" s="13" t="s">
        <v>71</v>
      </c>
      <c r="AY649" s="271" t="s">
        <v>158</v>
      </c>
    </row>
    <row r="650" spans="2:51" s="13" customFormat="1" ht="13.5">
      <c r="B650" s="261"/>
      <c r="C650" s="262"/>
      <c r="D650" s="248" t="s">
        <v>178</v>
      </c>
      <c r="E650" s="263" t="s">
        <v>21</v>
      </c>
      <c r="F650" s="264" t="s">
        <v>1256</v>
      </c>
      <c r="G650" s="262"/>
      <c r="H650" s="265">
        <v>3.075</v>
      </c>
      <c r="I650" s="266"/>
      <c r="J650" s="262"/>
      <c r="K650" s="262"/>
      <c r="L650" s="267"/>
      <c r="M650" s="268"/>
      <c r="N650" s="269"/>
      <c r="O650" s="269"/>
      <c r="P650" s="269"/>
      <c r="Q650" s="269"/>
      <c r="R650" s="269"/>
      <c r="S650" s="269"/>
      <c r="T650" s="270"/>
      <c r="AT650" s="271" t="s">
        <v>178</v>
      </c>
      <c r="AU650" s="271" t="s">
        <v>80</v>
      </c>
      <c r="AV650" s="13" t="s">
        <v>80</v>
      </c>
      <c r="AW650" s="13" t="s">
        <v>35</v>
      </c>
      <c r="AX650" s="13" t="s">
        <v>71</v>
      </c>
      <c r="AY650" s="271" t="s">
        <v>158</v>
      </c>
    </row>
    <row r="651" spans="2:51" s="13" customFormat="1" ht="13.5">
      <c r="B651" s="261"/>
      <c r="C651" s="262"/>
      <c r="D651" s="248" t="s">
        <v>178</v>
      </c>
      <c r="E651" s="263" t="s">
        <v>21</v>
      </c>
      <c r="F651" s="264" t="s">
        <v>1257</v>
      </c>
      <c r="G651" s="262"/>
      <c r="H651" s="265">
        <v>-9.18</v>
      </c>
      <c r="I651" s="266"/>
      <c r="J651" s="262"/>
      <c r="K651" s="262"/>
      <c r="L651" s="267"/>
      <c r="M651" s="268"/>
      <c r="N651" s="269"/>
      <c r="O651" s="269"/>
      <c r="P651" s="269"/>
      <c r="Q651" s="269"/>
      <c r="R651" s="269"/>
      <c r="S651" s="269"/>
      <c r="T651" s="270"/>
      <c r="AT651" s="271" t="s">
        <v>178</v>
      </c>
      <c r="AU651" s="271" t="s">
        <v>80</v>
      </c>
      <c r="AV651" s="13" t="s">
        <v>80</v>
      </c>
      <c r="AW651" s="13" t="s">
        <v>35</v>
      </c>
      <c r="AX651" s="13" t="s">
        <v>71</v>
      </c>
      <c r="AY651" s="271" t="s">
        <v>158</v>
      </c>
    </row>
    <row r="652" spans="2:51" s="13" customFormat="1" ht="13.5">
      <c r="B652" s="261"/>
      <c r="C652" s="262"/>
      <c r="D652" s="248" t="s">
        <v>178</v>
      </c>
      <c r="E652" s="263" t="s">
        <v>21</v>
      </c>
      <c r="F652" s="264" t="s">
        <v>237</v>
      </c>
      <c r="G652" s="262"/>
      <c r="H652" s="265">
        <v>-1.6</v>
      </c>
      <c r="I652" s="266"/>
      <c r="J652" s="262"/>
      <c r="K652" s="262"/>
      <c r="L652" s="267"/>
      <c r="M652" s="268"/>
      <c r="N652" s="269"/>
      <c r="O652" s="269"/>
      <c r="P652" s="269"/>
      <c r="Q652" s="269"/>
      <c r="R652" s="269"/>
      <c r="S652" s="269"/>
      <c r="T652" s="270"/>
      <c r="AT652" s="271" t="s">
        <v>178</v>
      </c>
      <c r="AU652" s="271" t="s">
        <v>80</v>
      </c>
      <c r="AV652" s="13" t="s">
        <v>80</v>
      </c>
      <c r="AW652" s="13" t="s">
        <v>35</v>
      </c>
      <c r="AX652" s="13" t="s">
        <v>71</v>
      </c>
      <c r="AY652" s="271" t="s">
        <v>158</v>
      </c>
    </row>
    <row r="653" spans="2:51" s="13" customFormat="1" ht="13.5">
      <c r="B653" s="261"/>
      <c r="C653" s="262"/>
      <c r="D653" s="248" t="s">
        <v>178</v>
      </c>
      <c r="E653" s="263" t="s">
        <v>21</v>
      </c>
      <c r="F653" s="264" t="s">
        <v>231</v>
      </c>
      <c r="G653" s="262"/>
      <c r="H653" s="265">
        <v>-1.8</v>
      </c>
      <c r="I653" s="266"/>
      <c r="J653" s="262"/>
      <c r="K653" s="262"/>
      <c r="L653" s="267"/>
      <c r="M653" s="268"/>
      <c r="N653" s="269"/>
      <c r="O653" s="269"/>
      <c r="P653" s="269"/>
      <c r="Q653" s="269"/>
      <c r="R653" s="269"/>
      <c r="S653" s="269"/>
      <c r="T653" s="270"/>
      <c r="AT653" s="271" t="s">
        <v>178</v>
      </c>
      <c r="AU653" s="271" t="s">
        <v>80</v>
      </c>
      <c r="AV653" s="13" t="s">
        <v>80</v>
      </c>
      <c r="AW653" s="13" t="s">
        <v>35</v>
      </c>
      <c r="AX653" s="13" t="s">
        <v>71</v>
      </c>
      <c r="AY653" s="271" t="s">
        <v>158</v>
      </c>
    </row>
    <row r="654" spans="2:51" s="12" customFormat="1" ht="13.5">
      <c r="B654" s="251"/>
      <c r="C654" s="252"/>
      <c r="D654" s="248" t="s">
        <v>178</v>
      </c>
      <c r="E654" s="253" t="s">
        <v>21</v>
      </c>
      <c r="F654" s="254" t="s">
        <v>1236</v>
      </c>
      <c r="G654" s="252"/>
      <c r="H654" s="253" t="s">
        <v>21</v>
      </c>
      <c r="I654" s="255"/>
      <c r="J654" s="252"/>
      <c r="K654" s="252"/>
      <c r="L654" s="256"/>
      <c r="M654" s="257"/>
      <c r="N654" s="258"/>
      <c r="O654" s="258"/>
      <c r="P654" s="258"/>
      <c r="Q654" s="258"/>
      <c r="R654" s="258"/>
      <c r="S654" s="258"/>
      <c r="T654" s="259"/>
      <c r="AT654" s="260" t="s">
        <v>178</v>
      </c>
      <c r="AU654" s="260" t="s">
        <v>80</v>
      </c>
      <c r="AV654" s="12" t="s">
        <v>78</v>
      </c>
      <c r="AW654" s="12" t="s">
        <v>35</v>
      </c>
      <c r="AX654" s="12" t="s">
        <v>71</v>
      </c>
      <c r="AY654" s="260" t="s">
        <v>158</v>
      </c>
    </row>
    <row r="655" spans="2:51" s="13" customFormat="1" ht="13.5">
      <c r="B655" s="261"/>
      <c r="C655" s="262"/>
      <c r="D655" s="248" t="s">
        <v>178</v>
      </c>
      <c r="E655" s="263" t="s">
        <v>21</v>
      </c>
      <c r="F655" s="264" t="s">
        <v>1255</v>
      </c>
      <c r="G655" s="262"/>
      <c r="H655" s="265">
        <v>88.998</v>
      </c>
      <c r="I655" s="266"/>
      <c r="J655" s="262"/>
      <c r="K655" s="262"/>
      <c r="L655" s="267"/>
      <c r="M655" s="268"/>
      <c r="N655" s="269"/>
      <c r="O655" s="269"/>
      <c r="P655" s="269"/>
      <c r="Q655" s="269"/>
      <c r="R655" s="269"/>
      <c r="S655" s="269"/>
      <c r="T655" s="270"/>
      <c r="AT655" s="271" t="s">
        <v>178</v>
      </c>
      <c r="AU655" s="271" t="s">
        <v>80</v>
      </c>
      <c r="AV655" s="13" t="s">
        <v>80</v>
      </c>
      <c r="AW655" s="13" t="s">
        <v>35</v>
      </c>
      <c r="AX655" s="13" t="s">
        <v>71</v>
      </c>
      <c r="AY655" s="271" t="s">
        <v>158</v>
      </c>
    </row>
    <row r="656" spans="2:51" s="13" customFormat="1" ht="13.5">
      <c r="B656" s="261"/>
      <c r="C656" s="262"/>
      <c r="D656" s="248" t="s">
        <v>178</v>
      </c>
      <c r="E656" s="263" t="s">
        <v>21</v>
      </c>
      <c r="F656" s="264" t="s">
        <v>1256</v>
      </c>
      <c r="G656" s="262"/>
      <c r="H656" s="265">
        <v>3.075</v>
      </c>
      <c r="I656" s="266"/>
      <c r="J656" s="262"/>
      <c r="K656" s="262"/>
      <c r="L656" s="267"/>
      <c r="M656" s="268"/>
      <c r="N656" s="269"/>
      <c r="O656" s="269"/>
      <c r="P656" s="269"/>
      <c r="Q656" s="269"/>
      <c r="R656" s="269"/>
      <c r="S656" s="269"/>
      <c r="T656" s="270"/>
      <c r="AT656" s="271" t="s">
        <v>178</v>
      </c>
      <c r="AU656" s="271" t="s">
        <v>80</v>
      </c>
      <c r="AV656" s="13" t="s">
        <v>80</v>
      </c>
      <c r="AW656" s="13" t="s">
        <v>35</v>
      </c>
      <c r="AX656" s="13" t="s">
        <v>71</v>
      </c>
      <c r="AY656" s="271" t="s">
        <v>158</v>
      </c>
    </row>
    <row r="657" spans="2:51" s="13" customFormat="1" ht="13.5">
      <c r="B657" s="261"/>
      <c r="C657" s="262"/>
      <c r="D657" s="248" t="s">
        <v>178</v>
      </c>
      <c r="E657" s="263" t="s">
        <v>21</v>
      </c>
      <c r="F657" s="264" t="s">
        <v>1257</v>
      </c>
      <c r="G657" s="262"/>
      <c r="H657" s="265">
        <v>-9.18</v>
      </c>
      <c r="I657" s="266"/>
      <c r="J657" s="262"/>
      <c r="K657" s="262"/>
      <c r="L657" s="267"/>
      <c r="M657" s="268"/>
      <c r="N657" s="269"/>
      <c r="O657" s="269"/>
      <c r="P657" s="269"/>
      <c r="Q657" s="269"/>
      <c r="R657" s="269"/>
      <c r="S657" s="269"/>
      <c r="T657" s="270"/>
      <c r="AT657" s="271" t="s">
        <v>178</v>
      </c>
      <c r="AU657" s="271" t="s">
        <v>80</v>
      </c>
      <c r="AV657" s="13" t="s">
        <v>80</v>
      </c>
      <c r="AW657" s="13" t="s">
        <v>35</v>
      </c>
      <c r="AX657" s="13" t="s">
        <v>71</v>
      </c>
      <c r="AY657" s="271" t="s">
        <v>158</v>
      </c>
    </row>
    <row r="658" spans="2:51" s="13" customFormat="1" ht="13.5">
      <c r="B658" s="261"/>
      <c r="C658" s="262"/>
      <c r="D658" s="248" t="s">
        <v>178</v>
      </c>
      <c r="E658" s="263" t="s">
        <v>21</v>
      </c>
      <c r="F658" s="264" t="s">
        <v>231</v>
      </c>
      <c r="G658" s="262"/>
      <c r="H658" s="265">
        <v>-1.8</v>
      </c>
      <c r="I658" s="266"/>
      <c r="J658" s="262"/>
      <c r="K658" s="262"/>
      <c r="L658" s="267"/>
      <c r="M658" s="268"/>
      <c r="N658" s="269"/>
      <c r="O658" s="269"/>
      <c r="P658" s="269"/>
      <c r="Q658" s="269"/>
      <c r="R658" s="269"/>
      <c r="S658" s="269"/>
      <c r="T658" s="270"/>
      <c r="AT658" s="271" t="s">
        <v>178</v>
      </c>
      <c r="AU658" s="271" t="s">
        <v>80</v>
      </c>
      <c r="AV658" s="13" t="s">
        <v>80</v>
      </c>
      <c r="AW658" s="13" t="s">
        <v>35</v>
      </c>
      <c r="AX658" s="13" t="s">
        <v>71</v>
      </c>
      <c r="AY658" s="271" t="s">
        <v>158</v>
      </c>
    </row>
    <row r="659" spans="2:51" s="12" customFormat="1" ht="13.5">
      <c r="B659" s="251"/>
      <c r="C659" s="252"/>
      <c r="D659" s="248" t="s">
        <v>178</v>
      </c>
      <c r="E659" s="253" t="s">
        <v>21</v>
      </c>
      <c r="F659" s="254" t="s">
        <v>1258</v>
      </c>
      <c r="G659" s="252"/>
      <c r="H659" s="253" t="s">
        <v>21</v>
      </c>
      <c r="I659" s="255"/>
      <c r="J659" s="252"/>
      <c r="K659" s="252"/>
      <c r="L659" s="256"/>
      <c r="M659" s="257"/>
      <c r="N659" s="258"/>
      <c r="O659" s="258"/>
      <c r="P659" s="258"/>
      <c r="Q659" s="258"/>
      <c r="R659" s="258"/>
      <c r="S659" s="258"/>
      <c r="T659" s="259"/>
      <c r="AT659" s="260" t="s">
        <v>178</v>
      </c>
      <c r="AU659" s="260" t="s">
        <v>80</v>
      </c>
      <c r="AV659" s="12" t="s">
        <v>78</v>
      </c>
      <c r="AW659" s="12" t="s">
        <v>35</v>
      </c>
      <c r="AX659" s="12" t="s">
        <v>71</v>
      </c>
      <c r="AY659" s="260" t="s">
        <v>158</v>
      </c>
    </row>
    <row r="660" spans="2:51" s="13" customFormat="1" ht="13.5">
      <c r="B660" s="261"/>
      <c r="C660" s="262"/>
      <c r="D660" s="248" t="s">
        <v>178</v>
      </c>
      <c r="E660" s="263" t="s">
        <v>21</v>
      </c>
      <c r="F660" s="264" t="s">
        <v>1259</v>
      </c>
      <c r="G660" s="262"/>
      <c r="H660" s="265">
        <v>62.266</v>
      </c>
      <c r="I660" s="266"/>
      <c r="J660" s="262"/>
      <c r="K660" s="262"/>
      <c r="L660" s="267"/>
      <c r="M660" s="268"/>
      <c r="N660" s="269"/>
      <c r="O660" s="269"/>
      <c r="P660" s="269"/>
      <c r="Q660" s="269"/>
      <c r="R660" s="269"/>
      <c r="S660" s="269"/>
      <c r="T660" s="270"/>
      <c r="AT660" s="271" t="s">
        <v>178</v>
      </c>
      <c r="AU660" s="271" t="s">
        <v>80</v>
      </c>
      <c r="AV660" s="13" t="s">
        <v>80</v>
      </c>
      <c r="AW660" s="13" t="s">
        <v>35</v>
      </c>
      <c r="AX660" s="13" t="s">
        <v>71</v>
      </c>
      <c r="AY660" s="271" t="s">
        <v>158</v>
      </c>
    </row>
    <row r="661" spans="2:51" s="13" customFormat="1" ht="13.5">
      <c r="B661" s="261"/>
      <c r="C661" s="262"/>
      <c r="D661" s="248" t="s">
        <v>178</v>
      </c>
      <c r="E661" s="263" t="s">
        <v>21</v>
      </c>
      <c r="F661" s="264" t="s">
        <v>1253</v>
      </c>
      <c r="G661" s="262"/>
      <c r="H661" s="265">
        <v>1.538</v>
      </c>
      <c r="I661" s="266"/>
      <c r="J661" s="262"/>
      <c r="K661" s="262"/>
      <c r="L661" s="267"/>
      <c r="M661" s="268"/>
      <c r="N661" s="269"/>
      <c r="O661" s="269"/>
      <c r="P661" s="269"/>
      <c r="Q661" s="269"/>
      <c r="R661" s="269"/>
      <c r="S661" s="269"/>
      <c r="T661" s="270"/>
      <c r="AT661" s="271" t="s">
        <v>178</v>
      </c>
      <c r="AU661" s="271" t="s">
        <v>80</v>
      </c>
      <c r="AV661" s="13" t="s">
        <v>80</v>
      </c>
      <c r="AW661" s="13" t="s">
        <v>35</v>
      </c>
      <c r="AX661" s="13" t="s">
        <v>71</v>
      </c>
      <c r="AY661" s="271" t="s">
        <v>158</v>
      </c>
    </row>
    <row r="662" spans="2:51" s="13" customFormat="1" ht="13.5">
      <c r="B662" s="261"/>
      <c r="C662" s="262"/>
      <c r="D662" s="248" t="s">
        <v>178</v>
      </c>
      <c r="E662" s="263" t="s">
        <v>21</v>
      </c>
      <c r="F662" s="264" t="s">
        <v>1254</v>
      </c>
      <c r="G662" s="262"/>
      <c r="H662" s="265">
        <v>-4.59</v>
      </c>
      <c r="I662" s="266"/>
      <c r="J662" s="262"/>
      <c r="K662" s="262"/>
      <c r="L662" s="267"/>
      <c r="M662" s="268"/>
      <c r="N662" s="269"/>
      <c r="O662" s="269"/>
      <c r="P662" s="269"/>
      <c r="Q662" s="269"/>
      <c r="R662" s="269"/>
      <c r="S662" s="269"/>
      <c r="T662" s="270"/>
      <c r="AT662" s="271" t="s">
        <v>178</v>
      </c>
      <c r="AU662" s="271" t="s">
        <v>80</v>
      </c>
      <c r="AV662" s="13" t="s">
        <v>80</v>
      </c>
      <c r="AW662" s="13" t="s">
        <v>35</v>
      </c>
      <c r="AX662" s="13" t="s">
        <v>71</v>
      </c>
      <c r="AY662" s="271" t="s">
        <v>158</v>
      </c>
    </row>
    <row r="663" spans="2:51" s="13" customFormat="1" ht="13.5">
      <c r="B663" s="261"/>
      <c r="C663" s="262"/>
      <c r="D663" s="248" t="s">
        <v>178</v>
      </c>
      <c r="E663" s="263" t="s">
        <v>21</v>
      </c>
      <c r="F663" s="264" t="s">
        <v>231</v>
      </c>
      <c r="G663" s="262"/>
      <c r="H663" s="265">
        <v>-1.8</v>
      </c>
      <c r="I663" s="266"/>
      <c r="J663" s="262"/>
      <c r="K663" s="262"/>
      <c r="L663" s="267"/>
      <c r="M663" s="268"/>
      <c r="N663" s="269"/>
      <c r="O663" s="269"/>
      <c r="P663" s="269"/>
      <c r="Q663" s="269"/>
      <c r="R663" s="269"/>
      <c r="S663" s="269"/>
      <c r="T663" s="270"/>
      <c r="AT663" s="271" t="s">
        <v>178</v>
      </c>
      <c r="AU663" s="271" t="s">
        <v>80</v>
      </c>
      <c r="AV663" s="13" t="s">
        <v>80</v>
      </c>
      <c r="AW663" s="13" t="s">
        <v>35</v>
      </c>
      <c r="AX663" s="13" t="s">
        <v>71</v>
      </c>
      <c r="AY663" s="271" t="s">
        <v>158</v>
      </c>
    </row>
    <row r="664" spans="2:51" s="12" customFormat="1" ht="13.5">
      <c r="B664" s="251"/>
      <c r="C664" s="252"/>
      <c r="D664" s="248" t="s">
        <v>178</v>
      </c>
      <c r="E664" s="253" t="s">
        <v>21</v>
      </c>
      <c r="F664" s="254" t="s">
        <v>1260</v>
      </c>
      <c r="G664" s="252"/>
      <c r="H664" s="253" t="s">
        <v>21</v>
      </c>
      <c r="I664" s="255"/>
      <c r="J664" s="252"/>
      <c r="K664" s="252"/>
      <c r="L664" s="256"/>
      <c r="M664" s="257"/>
      <c r="N664" s="258"/>
      <c r="O664" s="258"/>
      <c r="P664" s="258"/>
      <c r="Q664" s="258"/>
      <c r="R664" s="258"/>
      <c r="S664" s="258"/>
      <c r="T664" s="259"/>
      <c r="AT664" s="260" t="s">
        <v>178</v>
      </c>
      <c r="AU664" s="260" t="s">
        <v>80</v>
      </c>
      <c r="AV664" s="12" t="s">
        <v>78</v>
      </c>
      <c r="AW664" s="12" t="s">
        <v>35</v>
      </c>
      <c r="AX664" s="12" t="s">
        <v>71</v>
      </c>
      <c r="AY664" s="260" t="s">
        <v>158</v>
      </c>
    </row>
    <row r="665" spans="2:51" s="13" customFormat="1" ht="13.5">
      <c r="B665" s="261"/>
      <c r="C665" s="262"/>
      <c r="D665" s="248" t="s">
        <v>178</v>
      </c>
      <c r="E665" s="263" t="s">
        <v>21</v>
      </c>
      <c r="F665" s="264" t="s">
        <v>1261</v>
      </c>
      <c r="G665" s="262"/>
      <c r="H665" s="265">
        <v>63.896</v>
      </c>
      <c r="I665" s="266"/>
      <c r="J665" s="262"/>
      <c r="K665" s="262"/>
      <c r="L665" s="267"/>
      <c r="M665" s="268"/>
      <c r="N665" s="269"/>
      <c r="O665" s="269"/>
      <c r="P665" s="269"/>
      <c r="Q665" s="269"/>
      <c r="R665" s="269"/>
      <c r="S665" s="269"/>
      <c r="T665" s="270"/>
      <c r="AT665" s="271" t="s">
        <v>178</v>
      </c>
      <c r="AU665" s="271" t="s">
        <v>80</v>
      </c>
      <c r="AV665" s="13" t="s">
        <v>80</v>
      </c>
      <c r="AW665" s="13" t="s">
        <v>35</v>
      </c>
      <c r="AX665" s="13" t="s">
        <v>71</v>
      </c>
      <c r="AY665" s="271" t="s">
        <v>158</v>
      </c>
    </row>
    <row r="666" spans="2:51" s="13" customFormat="1" ht="13.5">
      <c r="B666" s="261"/>
      <c r="C666" s="262"/>
      <c r="D666" s="248" t="s">
        <v>178</v>
      </c>
      <c r="E666" s="263" t="s">
        <v>21</v>
      </c>
      <c r="F666" s="264" t="s">
        <v>1253</v>
      </c>
      <c r="G666" s="262"/>
      <c r="H666" s="265">
        <v>1.538</v>
      </c>
      <c r="I666" s="266"/>
      <c r="J666" s="262"/>
      <c r="K666" s="262"/>
      <c r="L666" s="267"/>
      <c r="M666" s="268"/>
      <c r="N666" s="269"/>
      <c r="O666" s="269"/>
      <c r="P666" s="269"/>
      <c r="Q666" s="269"/>
      <c r="R666" s="269"/>
      <c r="S666" s="269"/>
      <c r="T666" s="270"/>
      <c r="AT666" s="271" t="s">
        <v>178</v>
      </c>
      <c r="AU666" s="271" t="s">
        <v>80</v>
      </c>
      <c r="AV666" s="13" t="s">
        <v>80</v>
      </c>
      <c r="AW666" s="13" t="s">
        <v>35</v>
      </c>
      <c r="AX666" s="13" t="s">
        <v>71</v>
      </c>
      <c r="AY666" s="271" t="s">
        <v>158</v>
      </c>
    </row>
    <row r="667" spans="2:51" s="13" customFormat="1" ht="13.5">
      <c r="B667" s="261"/>
      <c r="C667" s="262"/>
      <c r="D667" s="248" t="s">
        <v>178</v>
      </c>
      <c r="E667" s="263" t="s">
        <v>21</v>
      </c>
      <c r="F667" s="264" t="s">
        <v>1254</v>
      </c>
      <c r="G667" s="262"/>
      <c r="H667" s="265">
        <v>-4.59</v>
      </c>
      <c r="I667" s="266"/>
      <c r="J667" s="262"/>
      <c r="K667" s="262"/>
      <c r="L667" s="267"/>
      <c r="M667" s="268"/>
      <c r="N667" s="269"/>
      <c r="O667" s="269"/>
      <c r="P667" s="269"/>
      <c r="Q667" s="269"/>
      <c r="R667" s="269"/>
      <c r="S667" s="269"/>
      <c r="T667" s="270"/>
      <c r="AT667" s="271" t="s">
        <v>178</v>
      </c>
      <c r="AU667" s="271" t="s">
        <v>80</v>
      </c>
      <c r="AV667" s="13" t="s">
        <v>80</v>
      </c>
      <c r="AW667" s="13" t="s">
        <v>35</v>
      </c>
      <c r="AX667" s="13" t="s">
        <v>71</v>
      </c>
      <c r="AY667" s="271" t="s">
        <v>158</v>
      </c>
    </row>
    <row r="668" spans="2:51" s="13" customFormat="1" ht="13.5">
      <c r="B668" s="261"/>
      <c r="C668" s="262"/>
      <c r="D668" s="248" t="s">
        <v>178</v>
      </c>
      <c r="E668" s="263" t="s">
        <v>21</v>
      </c>
      <c r="F668" s="264" t="s">
        <v>231</v>
      </c>
      <c r="G668" s="262"/>
      <c r="H668" s="265">
        <v>-1.8</v>
      </c>
      <c r="I668" s="266"/>
      <c r="J668" s="262"/>
      <c r="K668" s="262"/>
      <c r="L668" s="267"/>
      <c r="M668" s="268"/>
      <c r="N668" s="269"/>
      <c r="O668" s="269"/>
      <c r="P668" s="269"/>
      <c r="Q668" s="269"/>
      <c r="R668" s="269"/>
      <c r="S668" s="269"/>
      <c r="T668" s="270"/>
      <c r="AT668" s="271" t="s">
        <v>178</v>
      </c>
      <c r="AU668" s="271" t="s">
        <v>80</v>
      </c>
      <c r="AV668" s="13" t="s">
        <v>80</v>
      </c>
      <c r="AW668" s="13" t="s">
        <v>35</v>
      </c>
      <c r="AX668" s="13" t="s">
        <v>71</v>
      </c>
      <c r="AY668" s="271" t="s">
        <v>158</v>
      </c>
    </row>
    <row r="669" spans="2:51" s="12" customFormat="1" ht="13.5">
      <c r="B669" s="251"/>
      <c r="C669" s="252"/>
      <c r="D669" s="248" t="s">
        <v>178</v>
      </c>
      <c r="E669" s="253" t="s">
        <v>21</v>
      </c>
      <c r="F669" s="254" t="s">
        <v>1262</v>
      </c>
      <c r="G669" s="252"/>
      <c r="H669" s="253" t="s">
        <v>21</v>
      </c>
      <c r="I669" s="255"/>
      <c r="J669" s="252"/>
      <c r="K669" s="252"/>
      <c r="L669" s="256"/>
      <c r="M669" s="257"/>
      <c r="N669" s="258"/>
      <c r="O669" s="258"/>
      <c r="P669" s="258"/>
      <c r="Q669" s="258"/>
      <c r="R669" s="258"/>
      <c r="S669" s="258"/>
      <c r="T669" s="259"/>
      <c r="AT669" s="260" t="s">
        <v>178</v>
      </c>
      <c r="AU669" s="260" t="s">
        <v>80</v>
      </c>
      <c r="AV669" s="12" t="s">
        <v>78</v>
      </c>
      <c r="AW669" s="12" t="s">
        <v>35</v>
      </c>
      <c r="AX669" s="12" t="s">
        <v>71</v>
      </c>
      <c r="AY669" s="260" t="s">
        <v>158</v>
      </c>
    </row>
    <row r="670" spans="2:51" s="13" customFormat="1" ht="13.5">
      <c r="B670" s="261"/>
      <c r="C670" s="262"/>
      <c r="D670" s="248" t="s">
        <v>178</v>
      </c>
      <c r="E670" s="263" t="s">
        <v>21</v>
      </c>
      <c r="F670" s="264" t="s">
        <v>1263</v>
      </c>
      <c r="G670" s="262"/>
      <c r="H670" s="265">
        <v>92.91</v>
      </c>
      <c r="I670" s="266"/>
      <c r="J670" s="262"/>
      <c r="K670" s="262"/>
      <c r="L670" s="267"/>
      <c r="M670" s="268"/>
      <c r="N670" s="269"/>
      <c r="O670" s="269"/>
      <c r="P670" s="269"/>
      <c r="Q670" s="269"/>
      <c r="R670" s="269"/>
      <c r="S670" s="269"/>
      <c r="T670" s="270"/>
      <c r="AT670" s="271" t="s">
        <v>178</v>
      </c>
      <c r="AU670" s="271" t="s">
        <v>80</v>
      </c>
      <c r="AV670" s="13" t="s">
        <v>80</v>
      </c>
      <c r="AW670" s="13" t="s">
        <v>35</v>
      </c>
      <c r="AX670" s="13" t="s">
        <v>71</v>
      </c>
      <c r="AY670" s="271" t="s">
        <v>158</v>
      </c>
    </row>
    <row r="671" spans="2:51" s="13" customFormat="1" ht="13.5">
      <c r="B671" s="261"/>
      <c r="C671" s="262"/>
      <c r="D671" s="248" t="s">
        <v>178</v>
      </c>
      <c r="E671" s="263" t="s">
        <v>21</v>
      </c>
      <c r="F671" s="264" t="s">
        <v>1264</v>
      </c>
      <c r="G671" s="262"/>
      <c r="H671" s="265">
        <v>-12.6</v>
      </c>
      <c r="I671" s="266"/>
      <c r="J671" s="262"/>
      <c r="K671" s="262"/>
      <c r="L671" s="267"/>
      <c r="M671" s="268"/>
      <c r="N671" s="269"/>
      <c r="O671" s="269"/>
      <c r="P671" s="269"/>
      <c r="Q671" s="269"/>
      <c r="R671" s="269"/>
      <c r="S671" s="269"/>
      <c r="T671" s="270"/>
      <c r="AT671" s="271" t="s">
        <v>178</v>
      </c>
      <c r="AU671" s="271" t="s">
        <v>80</v>
      </c>
      <c r="AV671" s="13" t="s">
        <v>80</v>
      </c>
      <c r="AW671" s="13" t="s">
        <v>35</v>
      </c>
      <c r="AX671" s="13" t="s">
        <v>71</v>
      </c>
      <c r="AY671" s="271" t="s">
        <v>158</v>
      </c>
    </row>
    <row r="672" spans="2:51" s="12" customFormat="1" ht="13.5">
      <c r="B672" s="251"/>
      <c r="C672" s="252"/>
      <c r="D672" s="248" t="s">
        <v>178</v>
      </c>
      <c r="E672" s="253" t="s">
        <v>21</v>
      </c>
      <c r="F672" s="254" t="s">
        <v>1265</v>
      </c>
      <c r="G672" s="252"/>
      <c r="H672" s="253" t="s">
        <v>21</v>
      </c>
      <c r="I672" s="255"/>
      <c r="J672" s="252"/>
      <c r="K672" s="252"/>
      <c r="L672" s="256"/>
      <c r="M672" s="257"/>
      <c r="N672" s="258"/>
      <c r="O672" s="258"/>
      <c r="P672" s="258"/>
      <c r="Q672" s="258"/>
      <c r="R672" s="258"/>
      <c r="S672" s="258"/>
      <c r="T672" s="259"/>
      <c r="AT672" s="260" t="s">
        <v>178</v>
      </c>
      <c r="AU672" s="260" t="s">
        <v>80</v>
      </c>
      <c r="AV672" s="12" t="s">
        <v>78</v>
      </c>
      <c r="AW672" s="12" t="s">
        <v>35</v>
      </c>
      <c r="AX672" s="12" t="s">
        <v>71</v>
      </c>
      <c r="AY672" s="260" t="s">
        <v>158</v>
      </c>
    </row>
    <row r="673" spans="2:51" s="13" customFormat="1" ht="13.5">
      <c r="B673" s="261"/>
      <c r="C673" s="262"/>
      <c r="D673" s="248" t="s">
        <v>178</v>
      </c>
      <c r="E673" s="263" t="s">
        <v>21</v>
      </c>
      <c r="F673" s="264" t="s">
        <v>1266</v>
      </c>
      <c r="G673" s="262"/>
      <c r="H673" s="265">
        <v>71.72</v>
      </c>
      <c r="I673" s="266"/>
      <c r="J673" s="262"/>
      <c r="K673" s="262"/>
      <c r="L673" s="267"/>
      <c r="M673" s="268"/>
      <c r="N673" s="269"/>
      <c r="O673" s="269"/>
      <c r="P673" s="269"/>
      <c r="Q673" s="269"/>
      <c r="R673" s="269"/>
      <c r="S673" s="269"/>
      <c r="T673" s="270"/>
      <c r="AT673" s="271" t="s">
        <v>178</v>
      </c>
      <c r="AU673" s="271" t="s">
        <v>80</v>
      </c>
      <c r="AV673" s="13" t="s">
        <v>80</v>
      </c>
      <c r="AW673" s="13" t="s">
        <v>35</v>
      </c>
      <c r="AX673" s="13" t="s">
        <v>71</v>
      </c>
      <c r="AY673" s="271" t="s">
        <v>158</v>
      </c>
    </row>
    <row r="674" spans="2:51" s="13" customFormat="1" ht="13.5">
      <c r="B674" s="261"/>
      <c r="C674" s="262"/>
      <c r="D674" s="248" t="s">
        <v>178</v>
      </c>
      <c r="E674" s="263" t="s">
        <v>21</v>
      </c>
      <c r="F674" s="264" t="s">
        <v>1267</v>
      </c>
      <c r="G674" s="262"/>
      <c r="H674" s="265">
        <v>-7.2</v>
      </c>
      <c r="I674" s="266"/>
      <c r="J674" s="262"/>
      <c r="K674" s="262"/>
      <c r="L674" s="267"/>
      <c r="M674" s="268"/>
      <c r="N674" s="269"/>
      <c r="O674" s="269"/>
      <c r="P674" s="269"/>
      <c r="Q674" s="269"/>
      <c r="R674" s="269"/>
      <c r="S674" s="269"/>
      <c r="T674" s="270"/>
      <c r="AT674" s="271" t="s">
        <v>178</v>
      </c>
      <c r="AU674" s="271" t="s">
        <v>80</v>
      </c>
      <c r="AV674" s="13" t="s">
        <v>80</v>
      </c>
      <c r="AW674" s="13" t="s">
        <v>35</v>
      </c>
      <c r="AX674" s="13" t="s">
        <v>71</v>
      </c>
      <c r="AY674" s="271" t="s">
        <v>158</v>
      </c>
    </row>
    <row r="675" spans="2:51" s="12" customFormat="1" ht="13.5">
      <c r="B675" s="251"/>
      <c r="C675" s="252"/>
      <c r="D675" s="248" t="s">
        <v>178</v>
      </c>
      <c r="E675" s="253" t="s">
        <v>21</v>
      </c>
      <c r="F675" s="254" t="s">
        <v>1247</v>
      </c>
      <c r="G675" s="252"/>
      <c r="H675" s="253" t="s">
        <v>21</v>
      </c>
      <c r="I675" s="255"/>
      <c r="J675" s="252"/>
      <c r="K675" s="252"/>
      <c r="L675" s="256"/>
      <c r="M675" s="257"/>
      <c r="N675" s="258"/>
      <c r="O675" s="258"/>
      <c r="P675" s="258"/>
      <c r="Q675" s="258"/>
      <c r="R675" s="258"/>
      <c r="S675" s="258"/>
      <c r="T675" s="259"/>
      <c r="AT675" s="260" t="s">
        <v>178</v>
      </c>
      <c r="AU675" s="260" t="s">
        <v>80</v>
      </c>
      <c r="AV675" s="12" t="s">
        <v>78</v>
      </c>
      <c r="AW675" s="12" t="s">
        <v>35</v>
      </c>
      <c r="AX675" s="12" t="s">
        <v>71</v>
      </c>
      <c r="AY675" s="260" t="s">
        <v>158</v>
      </c>
    </row>
    <row r="676" spans="2:51" s="13" customFormat="1" ht="13.5">
      <c r="B676" s="261"/>
      <c r="C676" s="262"/>
      <c r="D676" s="248" t="s">
        <v>178</v>
      </c>
      <c r="E676" s="263" t="s">
        <v>21</v>
      </c>
      <c r="F676" s="264" t="s">
        <v>1268</v>
      </c>
      <c r="G676" s="262"/>
      <c r="H676" s="265">
        <v>67.743</v>
      </c>
      <c r="I676" s="266"/>
      <c r="J676" s="262"/>
      <c r="K676" s="262"/>
      <c r="L676" s="267"/>
      <c r="M676" s="268"/>
      <c r="N676" s="269"/>
      <c r="O676" s="269"/>
      <c r="P676" s="269"/>
      <c r="Q676" s="269"/>
      <c r="R676" s="269"/>
      <c r="S676" s="269"/>
      <c r="T676" s="270"/>
      <c r="AT676" s="271" t="s">
        <v>178</v>
      </c>
      <c r="AU676" s="271" t="s">
        <v>80</v>
      </c>
      <c r="AV676" s="13" t="s">
        <v>80</v>
      </c>
      <c r="AW676" s="13" t="s">
        <v>35</v>
      </c>
      <c r="AX676" s="13" t="s">
        <v>71</v>
      </c>
      <c r="AY676" s="271" t="s">
        <v>158</v>
      </c>
    </row>
    <row r="677" spans="2:51" s="13" customFormat="1" ht="13.5">
      <c r="B677" s="261"/>
      <c r="C677" s="262"/>
      <c r="D677" s="248" t="s">
        <v>178</v>
      </c>
      <c r="E677" s="263" t="s">
        <v>21</v>
      </c>
      <c r="F677" s="264" t="s">
        <v>1253</v>
      </c>
      <c r="G677" s="262"/>
      <c r="H677" s="265">
        <v>1.538</v>
      </c>
      <c r="I677" s="266"/>
      <c r="J677" s="262"/>
      <c r="K677" s="262"/>
      <c r="L677" s="267"/>
      <c r="M677" s="268"/>
      <c r="N677" s="269"/>
      <c r="O677" s="269"/>
      <c r="P677" s="269"/>
      <c r="Q677" s="269"/>
      <c r="R677" s="269"/>
      <c r="S677" s="269"/>
      <c r="T677" s="270"/>
      <c r="AT677" s="271" t="s">
        <v>178</v>
      </c>
      <c r="AU677" s="271" t="s">
        <v>80</v>
      </c>
      <c r="AV677" s="13" t="s">
        <v>80</v>
      </c>
      <c r="AW677" s="13" t="s">
        <v>35</v>
      </c>
      <c r="AX677" s="13" t="s">
        <v>71</v>
      </c>
      <c r="AY677" s="271" t="s">
        <v>158</v>
      </c>
    </row>
    <row r="678" spans="2:51" s="13" customFormat="1" ht="13.5">
      <c r="B678" s="261"/>
      <c r="C678" s="262"/>
      <c r="D678" s="248" t="s">
        <v>178</v>
      </c>
      <c r="E678" s="263" t="s">
        <v>21</v>
      </c>
      <c r="F678" s="264" t="s">
        <v>1254</v>
      </c>
      <c r="G678" s="262"/>
      <c r="H678" s="265">
        <v>-4.59</v>
      </c>
      <c r="I678" s="266"/>
      <c r="J678" s="262"/>
      <c r="K678" s="262"/>
      <c r="L678" s="267"/>
      <c r="M678" s="268"/>
      <c r="N678" s="269"/>
      <c r="O678" s="269"/>
      <c r="P678" s="269"/>
      <c r="Q678" s="269"/>
      <c r="R678" s="269"/>
      <c r="S678" s="269"/>
      <c r="T678" s="270"/>
      <c r="AT678" s="271" t="s">
        <v>178</v>
      </c>
      <c r="AU678" s="271" t="s">
        <v>80</v>
      </c>
      <c r="AV678" s="13" t="s">
        <v>80</v>
      </c>
      <c r="AW678" s="13" t="s">
        <v>35</v>
      </c>
      <c r="AX678" s="13" t="s">
        <v>71</v>
      </c>
      <c r="AY678" s="271" t="s">
        <v>158</v>
      </c>
    </row>
    <row r="679" spans="2:51" s="13" customFormat="1" ht="13.5">
      <c r="B679" s="261"/>
      <c r="C679" s="262"/>
      <c r="D679" s="248" t="s">
        <v>178</v>
      </c>
      <c r="E679" s="263" t="s">
        <v>21</v>
      </c>
      <c r="F679" s="264" t="s">
        <v>231</v>
      </c>
      <c r="G679" s="262"/>
      <c r="H679" s="265">
        <v>-1.8</v>
      </c>
      <c r="I679" s="266"/>
      <c r="J679" s="262"/>
      <c r="K679" s="262"/>
      <c r="L679" s="267"/>
      <c r="M679" s="268"/>
      <c r="N679" s="269"/>
      <c r="O679" s="269"/>
      <c r="P679" s="269"/>
      <c r="Q679" s="269"/>
      <c r="R679" s="269"/>
      <c r="S679" s="269"/>
      <c r="T679" s="270"/>
      <c r="AT679" s="271" t="s">
        <v>178</v>
      </c>
      <c r="AU679" s="271" t="s">
        <v>80</v>
      </c>
      <c r="AV679" s="13" t="s">
        <v>80</v>
      </c>
      <c r="AW679" s="13" t="s">
        <v>35</v>
      </c>
      <c r="AX679" s="13" t="s">
        <v>71</v>
      </c>
      <c r="AY679" s="271" t="s">
        <v>158</v>
      </c>
    </row>
    <row r="680" spans="2:51" s="12" customFormat="1" ht="13.5">
      <c r="B680" s="251"/>
      <c r="C680" s="252"/>
      <c r="D680" s="248" t="s">
        <v>178</v>
      </c>
      <c r="E680" s="253" t="s">
        <v>21</v>
      </c>
      <c r="F680" s="254" t="s">
        <v>1269</v>
      </c>
      <c r="G680" s="252"/>
      <c r="H680" s="253" t="s">
        <v>21</v>
      </c>
      <c r="I680" s="255"/>
      <c r="J680" s="252"/>
      <c r="K680" s="252"/>
      <c r="L680" s="256"/>
      <c r="M680" s="257"/>
      <c r="N680" s="258"/>
      <c r="O680" s="258"/>
      <c r="P680" s="258"/>
      <c r="Q680" s="258"/>
      <c r="R680" s="258"/>
      <c r="S680" s="258"/>
      <c r="T680" s="259"/>
      <c r="AT680" s="260" t="s">
        <v>178</v>
      </c>
      <c r="AU680" s="260" t="s">
        <v>80</v>
      </c>
      <c r="AV680" s="12" t="s">
        <v>78</v>
      </c>
      <c r="AW680" s="12" t="s">
        <v>35</v>
      </c>
      <c r="AX680" s="12" t="s">
        <v>71</v>
      </c>
      <c r="AY680" s="260" t="s">
        <v>158</v>
      </c>
    </row>
    <row r="681" spans="2:51" s="13" customFormat="1" ht="13.5">
      <c r="B681" s="261"/>
      <c r="C681" s="262"/>
      <c r="D681" s="248" t="s">
        <v>178</v>
      </c>
      <c r="E681" s="263" t="s">
        <v>21</v>
      </c>
      <c r="F681" s="264" t="s">
        <v>1270</v>
      </c>
      <c r="G681" s="262"/>
      <c r="H681" s="265">
        <v>89.422</v>
      </c>
      <c r="I681" s="266"/>
      <c r="J681" s="262"/>
      <c r="K681" s="262"/>
      <c r="L681" s="267"/>
      <c r="M681" s="268"/>
      <c r="N681" s="269"/>
      <c r="O681" s="269"/>
      <c r="P681" s="269"/>
      <c r="Q681" s="269"/>
      <c r="R681" s="269"/>
      <c r="S681" s="269"/>
      <c r="T681" s="270"/>
      <c r="AT681" s="271" t="s">
        <v>178</v>
      </c>
      <c r="AU681" s="271" t="s">
        <v>80</v>
      </c>
      <c r="AV681" s="13" t="s">
        <v>80</v>
      </c>
      <c r="AW681" s="13" t="s">
        <v>35</v>
      </c>
      <c r="AX681" s="13" t="s">
        <v>71</v>
      </c>
      <c r="AY681" s="271" t="s">
        <v>158</v>
      </c>
    </row>
    <row r="682" spans="2:51" s="13" customFormat="1" ht="13.5">
      <c r="B682" s="261"/>
      <c r="C682" s="262"/>
      <c r="D682" s="248" t="s">
        <v>178</v>
      </c>
      <c r="E682" s="263" t="s">
        <v>21</v>
      </c>
      <c r="F682" s="264" t="s">
        <v>1256</v>
      </c>
      <c r="G682" s="262"/>
      <c r="H682" s="265">
        <v>3.075</v>
      </c>
      <c r="I682" s="266"/>
      <c r="J682" s="262"/>
      <c r="K682" s="262"/>
      <c r="L682" s="267"/>
      <c r="M682" s="268"/>
      <c r="N682" s="269"/>
      <c r="O682" s="269"/>
      <c r="P682" s="269"/>
      <c r="Q682" s="269"/>
      <c r="R682" s="269"/>
      <c r="S682" s="269"/>
      <c r="T682" s="270"/>
      <c r="AT682" s="271" t="s">
        <v>178</v>
      </c>
      <c r="AU682" s="271" t="s">
        <v>80</v>
      </c>
      <c r="AV682" s="13" t="s">
        <v>80</v>
      </c>
      <c r="AW682" s="13" t="s">
        <v>35</v>
      </c>
      <c r="AX682" s="13" t="s">
        <v>71</v>
      </c>
      <c r="AY682" s="271" t="s">
        <v>158</v>
      </c>
    </row>
    <row r="683" spans="2:51" s="13" customFormat="1" ht="13.5">
      <c r="B683" s="261"/>
      <c r="C683" s="262"/>
      <c r="D683" s="248" t="s">
        <v>178</v>
      </c>
      <c r="E683" s="263" t="s">
        <v>21</v>
      </c>
      <c r="F683" s="264" t="s">
        <v>1257</v>
      </c>
      <c r="G683" s="262"/>
      <c r="H683" s="265">
        <v>-9.18</v>
      </c>
      <c r="I683" s="266"/>
      <c r="J683" s="262"/>
      <c r="K683" s="262"/>
      <c r="L683" s="267"/>
      <c r="M683" s="268"/>
      <c r="N683" s="269"/>
      <c r="O683" s="269"/>
      <c r="P683" s="269"/>
      <c r="Q683" s="269"/>
      <c r="R683" s="269"/>
      <c r="S683" s="269"/>
      <c r="T683" s="270"/>
      <c r="AT683" s="271" t="s">
        <v>178</v>
      </c>
      <c r="AU683" s="271" t="s">
        <v>80</v>
      </c>
      <c r="AV683" s="13" t="s">
        <v>80</v>
      </c>
      <c r="AW683" s="13" t="s">
        <v>35</v>
      </c>
      <c r="AX683" s="13" t="s">
        <v>71</v>
      </c>
      <c r="AY683" s="271" t="s">
        <v>158</v>
      </c>
    </row>
    <row r="684" spans="2:51" s="13" customFormat="1" ht="13.5">
      <c r="B684" s="261"/>
      <c r="C684" s="262"/>
      <c r="D684" s="248" t="s">
        <v>178</v>
      </c>
      <c r="E684" s="263" t="s">
        <v>21</v>
      </c>
      <c r="F684" s="264" t="s">
        <v>231</v>
      </c>
      <c r="G684" s="262"/>
      <c r="H684" s="265">
        <v>-1.8</v>
      </c>
      <c r="I684" s="266"/>
      <c r="J684" s="262"/>
      <c r="K684" s="262"/>
      <c r="L684" s="267"/>
      <c r="M684" s="268"/>
      <c r="N684" s="269"/>
      <c r="O684" s="269"/>
      <c r="P684" s="269"/>
      <c r="Q684" s="269"/>
      <c r="R684" s="269"/>
      <c r="S684" s="269"/>
      <c r="T684" s="270"/>
      <c r="AT684" s="271" t="s">
        <v>178</v>
      </c>
      <c r="AU684" s="271" t="s">
        <v>80</v>
      </c>
      <c r="AV684" s="13" t="s">
        <v>80</v>
      </c>
      <c r="AW684" s="13" t="s">
        <v>35</v>
      </c>
      <c r="AX684" s="13" t="s">
        <v>71</v>
      </c>
      <c r="AY684" s="271" t="s">
        <v>158</v>
      </c>
    </row>
    <row r="685" spans="2:51" s="12" customFormat="1" ht="13.5">
      <c r="B685" s="251"/>
      <c r="C685" s="252"/>
      <c r="D685" s="248" t="s">
        <v>178</v>
      </c>
      <c r="E685" s="253" t="s">
        <v>21</v>
      </c>
      <c r="F685" s="254" t="s">
        <v>1271</v>
      </c>
      <c r="G685" s="252"/>
      <c r="H685" s="253" t="s">
        <v>21</v>
      </c>
      <c r="I685" s="255"/>
      <c r="J685" s="252"/>
      <c r="K685" s="252"/>
      <c r="L685" s="256"/>
      <c r="M685" s="257"/>
      <c r="N685" s="258"/>
      <c r="O685" s="258"/>
      <c r="P685" s="258"/>
      <c r="Q685" s="258"/>
      <c r="R685" s="258"/>
      <c r="S685" s="258"/>
      <c r="T685" s="259"/>
      <c r="AT685" s="260" t="s">
        <v>178</v>
      </c>
      <c r="AU685" s="260" t="s">
        <v>80</v>
      </c>
      <c r="AV685" s="12" t="s">
        <v>78</v>
      </c>
      <c r="AW685" s="12" t="s">
        <v>35</v>
      </c>
      <c r="AX685" s="12" t="s">
        <v>71</v>
      </c>
      <c r="AY685" s="260" t="s">
        <v>158</v>
      </c>
    </row>
    <row r="686" spans="2:51" s="13" customFormat="1" ht="13.5">
      <c r="B686" s="261"/>
      <c r="C686" s="262"/>
      <c r="D686" s="248" t="s">
        <v>178</v>
      </c>
      <c r="E686" s="263" t="s">
        <v>21</v>
      </c>
      <c r="F686" s="264" t="s">
        <v>1270</v>
      </c>
      <c r="G686" s="262"/>
      <c r="H686" s="265">
        <v>89.422</v>
      </c>
      <c r="I686" s="266"/>
      <c r="J686" s="262"/>
      <c r="K686" s="262"/>
      <c r="L686" s="267"/>
      <c r="M686" s="268"/>
      <c r="N686" s="269"/>
      <c r="O686" s="269"/>
      <c r="P686" s="269"/>
      <c r="Q686" s="269"/>
      <c r="R686" s="269"/>
      <c r="S686" s="269"/>
      <c r="T686" s="270"/>
      <c r="AT686" s="271" t="s">
        <v>178</v>
      </c>
      <c r="AU686" s="271" t="s">
        <v>80</v>
      </c>
      <c r="AV686" s="13" t="s">
        <v>80</v>
      </c>
      <c r="AW686" s="13" t="s">
        <v>35</v>
      </c>
      <c r="AX686" s="13" t="s">
        <v>71</v>
      </c>
      <c r="AY686" s="271" t="s">
        <v>158</v>
      </c>
    </row>
    <row r="687" spans="2:51" s="13" customFormat="1" ht="13.5">
      <c r="B687" s="261"/>
      <c r="C687" s="262"/>
      <c r="D687" s="248" t="s">
        <v>178</v>
      </c>
      <c r="E687" s="263" t="s">
        <v>21</v>
      </c>
      <c r="F687" s="264" t="s">
        <v>1256</v>
      </c>
      <c r="G687" s="262"/>
      <c r="H687" s="265">
        <v>3.075</v>
      </c>
      <c r="I687" s="266"/>
      <c r="J687" s="262"/>
      <c r="K687" s="262"/>
      <c r="L687" s="267"/>
      <c r="M687" s="268"/>
      <c r="N687" s="269"/>
      <c r="O687" s="269"/>
      <c r="P687" s="269"/>
      <c r="Q687" s="269"/>
      <c r="R687" s="269"/>
      <c r="S687" s="269"/>
      <c r="T687" s="270"/>
      <c r="AT687" s="271" t="s">
        <v>178</v>
      </c>
      <c r="AU687" s="271" t="s">
        <v>80</v>
      </c>
      <c r="AV687" s="13" t="s">
        <v>80</v>
      </c>
      <c r="AW687" s="13" t="s">
        <v>35</v>
      </c>
      <c r="AX687" s="13" t="s">
        <v>71</v>
      </c>
      <c r="AY687" s="271" t="s">
        <v>158</v>
      </c>
    </row>
    <row r="688" spans="2:51" s="13" customFormat="1" ht="13.5">
      <c r="B688" s="261"/>
      <c r="C688" s="262"/>
      <c r="D688" s="248" t="s">
        <v>178</v>
      </c>
      <c r="E688" s="263" t="s">
        <v>21</v>
      </c>
      <c r="F688" s="264" t="s">
        <v>1257</v>
      </c>
      <c r="G688" s="262"/>
      <c r="H688" s="265">
        <v>-9.18</v>
      </c>
      <c r="I688" s="266"/>
      <c r="J688" s="262"/>
      <c r="K688" s="262"/>
      <c r="L688" s="267"/>
      <c r="M688" s="268"/>
      <c r="N688" s="269"/>
      <c r="O688" s="269"/>
      <c r="P688" s="269"/>
      <c r="Q688" s="269"/>
      <c r="R688" s="269"/>
      <c r="S688" s="269"/>
      <c r="T688" s="270"/>
      <c r="AT688" s="271" t="s">
        <v>178</v>
      </c>
      <c r="AU688" s="271" t="s">
        <v>80</v>
      </c>
      <c r="AV688" s="13" t="s">
        <v>80</v>
      </c>
      <c r="AW688" s="13" t="s">
        <v>35</v>
      </c>
      <c r="AX688" s="13" t="s">
        <v>71</v>
      </c>
      <c r="AY688" s="271" t="s">
        <v>158</v>
      </c>
    </row>
    <row r="689" spans="2:51" s="13" customFormat="1" ht="13.5">
      <c r="B689" s="261"/>
      <c r="C689" s="262"/>
      <c r="D689" s="248" t="s">
        <v>178</v>
      </c>
      <c r="E689" s="263" t="s">
        <v>21</v>
      </c>
      <c r="F689" s="264" t="s">
        <v>231</v>
      </c>
      <c r="G689" s="262"/>
      <c r="H689" s="265">
        <v>-1.8</v>
      </c>
      <c r="I689" s="266"/>
      <c r="J689" s="262"/>
      <c r="K689" s="262"/>
      <c r="L689" s="267"/>
      <c r="M689" s="268"/>
      <c r="N689" s="269"/>
      <c r="O689" s="269"/>
      <c r="P689" s="269"/>
      <c r="Q689" s="269"/>
      <c r="R689" s="269"/>
      <c r="S689" s="269"/>
      <c r="T689" s="270"/>
      <c r="AT689" s="271" t="s">
        <v>178</v>
      </c>
      <c r="AU689" s="271" t="s">
        <v>80</v>
      </c>
      <c r="AV689" s="13" t="s">
        <v>80</v>
      </c>
      <c r="AW689" s="13" t="s">
        <v>35</v>
      </c>
      <c r="AX689" s="13" t="s">
        <v>71</v>
      </c>
      <c r="AY689" s="271" t="s">
        <v>158</v>
      </c>
    </row>
    <row r="690" spans="2:51" s="12" customFormat="1" ht="13.5">
      <c r="B690" s="251"/>
      <c r="C690" s="252"/>
      <c r="D690" s="248" t="s">
        <v>178</v>
      </c>
      <c r="E690" s="253" t="s">
        <v>21</v>
      </c>
      <c r="F690" s="254" t="s">
        <v>1272</v>
      </c>
      <c r="G690" s="252"/>
      <c r="H690" s="253" t="s">
        <v>21</v>
      </c>
      <c r="I690" s="255"/>
      <c r="J690" s="252"/>
      <c r="K690" s="252"/>
      <c r="L690" s="256"/>
      <c r="M690" s="257"/>
      <c r="N690" s="258"/>
      <c r="O690" s="258"/>
      <c r="P690" s="258"/>
      <c r="Q690" s="258"/>
      <c r="R690" s="258"/>
      <c r="S690" s="258"/>
      <c r="T690" s="259"/>
      <c r="AT690" s="260" t="s">
        <v>178</v>
      </c>
      <c r="AU690" s="260" t="s">
        <v>80</v>
      </c>
      <c r="AV690" s="12" t="s">
        <v>78</v>
      </c>
      <c r="AW690" s="12" t="s">
        <v>35</v>
      </c>
      <c r="AX690" s="12" t="s">
        <v>71</v>
      </c>
      <c r="AY690" s="260" t="s">
        <v>158</v>
      </c>
    </row>
    <row r="691" spans="2:51" s="13" customFormat="1" ht="13.5">
      <c r="B691" s="261"/>
      <c r="C691" s="262"/>
      <c r="D691" s="248" t="s">
        <v>178</v>
      </c>
      <c r="E691" s="263" t="s">
        <v>21</v>
      </c>
      <c r="F691" s="264" t="s">
        <v>1259</v>
      </c>
      <c r="G691" s="262"/>
      <c r="H691" s="265">
        <v>62.266</v>
      </c>
      <c r="I691" s="266"/>
      <c r="J691" s="262"/>
      <c r="K691" s="262"/>
      <c r="L691" s="267"/>
      <c r="M691" s="268"/>
      <c r="N691" s="269"/>
      <c r="O691" s="269"/>
      <c r="P691" s="269"/>
      <c r="Q691" s="269"/>
      <c r="R691" s="269"/>
      <c r="S691" s="269"/>
      <c r="T691" s="270"/>
      <c r="AT691" s="271" t="s">
        <v>178</v>
      </c>
      <c r="AU691" s="271" t="s">
        <v>80</v>
      </c>
      <c r="AV691" s="13" t="s">
        <v>80</v>
      </c>
      <c r="AW691" s="13" t="s">
        <v>35</v>
      </c>
      <c r="AX691" s="13" t="s">
        <v>71</v>
      </c>
      <c r="AY691" s="271" t="s">
        <v>158</v>
      </c>
    </row>
    <row r="692" spans="2:51" s="13" customFormat="1" ht="13.5">
      <c r="B692" s="261"/>
      <c r="C692" s="262"/>
      <c r="D692" s="248" t="s">
        <v>178</v>
      </c>
      <c r="E692" s="263" t="s">
        <v>21</v>
      </c>
      <c r="F692" s="264" t="s">
        <v>1253</v>
      </c>
      <c r="G692" s="262"/>
      <c r="H692" s="265">
        <v>1.538</v>
      </c>
      <c r="I692" s="266"/>
      <c r="J692" s="262"/>
      <c r="K692" s="262"/>
      <c r="L692" s="267"/>
      <c r="M692" s="268"/>
      <c r="N692" s="269"/>
      <c r="O692" s="269"/>
      <c r="P692" s="269"/>
      <c r="Q692" s="269"/>
      <c r="R692" s="269"/>
      <c r="S692" s="269"/>
      <c r="T692" s="270"/>
      <c r="AT692" s="271" t="s">
        <v>178</v>
      </c>
      <c r="AU692" s="271" t="s">
        <v>80</v>
      </c>
      <c r="AV692" s="13" t="s">
        <v>80</v>
      </c>
      <c r="AW692" s="13" t="s">
        <v>35</v>
      </c>
      <c r="AX692" s="13" t="s">
        <v>71</v>
      </c>
      <c r="AY692" s="271" t="s">
        <v>158</v>
      </c>
    </row>
    <row r="693" spans="2:51" s="13" customFormat="1" ht="13.5">
      <c r="B693" s="261"/>
      <c r="C693" s="262"/>
      <c r="D693" s="248" t="s">
        <v>178</v>
      </c>
      <c r="E693" s="263" t="s">
        <v>21</v>
      </c>
      <c r="F693" s="264" t="s">
        <v>1254</v>
      </c>
      <c r="G693" s="262"/>
      <c r="H693" s="265">
        <v>-4.59</v>
      </c>
      <c r="I693" s="266"/>
      <c r="J693" s="262"/>
      <c r="K693" s="262"/>
      <c r="L693" s="267"/>
      <c r="M693" s="268"/>
      <c r="N693" s="269"/>
      <c r="O693" s="269"/>
      <c r="P693" s="269"/>
      <c r="Q693" s="269"/>
      <c r="R693" s="269"/>
      <c r="S693" s="269"/>
      <c r="T693" s="270"/>
      <c r="AT693" s="271" t="s">
        <v>178</v>
      </c>
      <c r="AU693" s="271" t="s">
        <v>80</v>
      </c>
      <c r="AV693" s="13" t="s">
        <v>80</v>
      </c>
      <c r="AW693" s="13" t="s">
        <v>35</v>
      </c>
      <c r="AX693" s="13" t="s">
        <v>71</v>
      </c>
      <c r="AY693" s="271" t="s">
        <v>158</v>
      </c>
    </row>
    <row r="694" spans="2:51" s="13" customFormat="1" ht="13.5">
      <c r="B694" s="261"/>
      <c r="C694" s="262"/>
      <c r="D694" s="248" t="s">
        <v>178</v>
      </c>
      <c r="E694" s="263" t="s">
        <v>21</v>
      </c>
      <c r="F694" s="264" t="s">
        <v>231</v>
      </c>
      <c r="G694" s="262"/>
      <c r="H694" s="265">
        <v>-1.8</v>
      </c>
      <c r="I694" s="266"/>
      <c r="J694" s="262"/>
      <c r="K694" s="262"/>
      <c r="L694" s="267"/>
      <c r="M694" s="268"/>
      <c r="N694" s="269"/>
      <c r="O694" s="269"/>
      <c r="P694" s="269"/>
      <c r="Q694" s="269"/>
      <c r="R694" s="269"/>
      <c r="S694" s="269"/>
      <c r="T694" s="270"/>
      <c r="AT694" s="271" t="s">
        <v>178</v>
      </c>
      <c r="AU694" s="271" t="s">
        <v>80</v>
      </c>
      <c r="AV694" s="13" t="s">
        <v>80</v>
      </c>
      <c r="AW694" s="13" t="s">
        <v>35</v>
      </c>
      <c r="AX694" s="13" t="s">
        <v>71</v>
      </c>
      <c r="AY694" s="271" t="s">
        <v>158</v>
      </c>
    </row>
    <row r="695" spans="2:51" s="12" customFormat="1" ht="13.5">
      <c r="B695" s="251"/>
      <c r="C695" s="252"/>
      <c r="D695" s="248" t="s">
        <v>178</v>
      </c>
      <c r="E695" s="253" t="s">
        <v>21</v>
      </c>
      <c r="F695" s="254" t="s">
        <v>1273</v>
      </c>
      <c r="G695" s="252"/>
      <c r="H695" s="253" t="s">
        <v>21</v>
      </c>
      <c r="I695" s="255"/>
      <c r="J695" s="252"/>
      <c r="K695" s="252"/>
      <c r="L695" s="256"/>
      <c r="M695" s="257"/>
      <c r="N695" s="258"/>
      <c r="O695" s="258"/>
      <c r="P695" s="258"/>
      <c r="Q695" s="258"/>
      <c r="R695" s="258"/>
      <c r="S695" s="258"/>
      <c r="T695" s="259"/>
      <c r="AT695" s="260" t="s">
        <v>178</v>
      </c>
      <c r="AU695" s="260" t="s">
        <v>80</v>
      </c>
      <c r="AV695" s="12" t="s">
        <v>78</v>
      </c>
      <c r="AW695" s="12" t="s">
        <v>35</v>
      </c>
      <c r="AX695" s="12" t="s">
        <v>71</v>
      </c>
      <c r="AY695" s="260" t="s">
        <v>158</v>
      </c>
    </row>
    <row r="696" spans="2:51" s="13" customFormat="1" ht="13.5">
      <c r="B696" s="261"/>
      <c r="C696" s="262"/>
      <c r="D696" s="248" t="s">
        <v>178</v>
      </c>
      <c r="E696" s="263" t="s">
        <v>21</v>
      </c>
      <c r="F696" s="264" t="s">
        <v>1261</v>
      </c>
      <c r="G696" s="262"/>
      <c r="H696" s="265">
        <v>63.896</v>
      </c>
      <c r="I696" s="266"/>
      <c r="J696" s="262"/>
      <c r="K696" s="262"/>
      <c r="L696" s="267"/>
      <c r="M696" s="268"/>
      <c r="N696" s="269"/>
      <c r="O696" s="269"/>
      <c r="P696" s="269"/>
      <c r="Q696" s="269"/>
      <c r="R696" s="269"/>
      <c r="S696" s="269"/>
      <c r="T696" s="270"/>
      <c r="AT696" s="271" t="s">
        <v>178</v>
      </c>
      <c r="AU696" s="271" t="s">
        <v>80</v>
      </c>
      <c r="AV696" s="13" t="s">
        <v>80</v>
      </c>
      <c r="AW696" s="13" t="s">
        <v>35</v>
      </c>
      <c r="AX696" s="13" t="s">
        <v>71</v>
      </c>
      <c r="AY696" s="271" t="s">
        <v>158</v>
      </c>
    </row>
    <row r="697" spans="2:51" s="13" customFormat="1" ht="13.5">
      <c r="B697" s="261"/>
      <c r="C697" s="262"/>
      <c r="D697" s="248" t="s">
        <v>178</v>
      </c>
      <c r="E697" s="263" t="s">
        <v>21</v>
      </c>
      <c r="F697" s="264" t="s">
        <v>1253</v>
      </c>
      <c r="G697" s="262"/>
      <c r="H697" s="265">
        <v>1.538</v>
      </c>
      <c r="I697" s="266"/>
      <c r="J697" s="262"/>
      <c r="K697" s="262"/>
      <c r="L697" s="267"/>
      <c r="M697" s="268"/>
      <c r="N697" s="269"/>
      <c r="O697" s="269"/>
      <c r="P697" s="269"/>
      <c r="Q697" s="269"/>
      <c r="R697" s="269"/>
      <c r="S697" s="269"/>
      <c r="T697" s="270"/>
      <c r="AT697" s="271" t="s">
        <v>178</v>
      </c>
      <c r="AU697" s="271" t="s">
        <v>80</v>
      </c>
      <c r="AV697" s="13" t="s">
        <v>80</v>
      </c>
      <c r="AW697" s="13" t="s">
        <v>35</v>
      </c>
      <c r="AX697" s="13" t="s">
        <v>71</v>
      </c>
      <c r="AY697" s="271" t="s">
        <v>158</v>
      </c>
    </row>
    <row r="698" spans="2:51" s="13" customFormat="1" ht="13.5">
      <c r="B698" s="261"/>
      <c r="C698" s="262"/>
      <c r="D698" s="248" t="s">
        <v>178</v>
      </c>
      <c r="E698" s="263" t="s">
        <v>21</v>
      </c>
      <c r="F698" s="264" t="s">
        <v>1254</v>
      </c>
      <c r="G698" s="262"/>
      <c r="H698" s="265">
        <v>-4.59</v>
      </c>
      <c r="I698" s="266"/>
      <c r="J698" s="262"/>
      <c r="K698" s="262"/>
      <c r="L698" s="267"/>
      <c r="M698" s="268"/>
      <c r="N698" s="269"/>
      <c r="O698" s="269"/>
      <c r="P698" s="269"/>
      <c r="Q698" s="269"/>
      <c r="R698" s="269"/>
      <c r="S698" s="269"/>
      <c r="T698" s="270"/>
      <c r="AT698" s="271" t="s">
        <v>178</v>
      </c>
      <c r="AU698" s="271" t="s">
        <v>80</v>
      </c>
      <c r="AV698" s="13" t="s">
        <v>80</v>
      </c>
      <c r="AW698" s="13" t="s">
        <v>35</v>
      </c>
      <c r="AX698" s="13" t="s">
        <v>71</v>
      </c>
      <c r="AY698" s="271" t="s">
        <v>158</v>
      </c>
    </row>
    <row r="699" spans="2:51" s="13" customFormat="1" ht="13.5">
      <c r="B699" s="261"/>
      <c r="C699" s="262"/>
      <c r="D699" s="248" t="s">
        <v>178</v>
      </c>
      <c r="E699" s="263" t="s">
        <v>21</v>
      </c>
      <c r="F699" s="264" t="s">
        <v>231</v>
      </c>
      <c r="G699" s="262"/>
      <c r="H699" s="265">
        <v>-1.8</v>
      </c>
      <c r="I699" s="266"/>
      <c r="J699" s="262"/>
      <c r="K699" s="262"/>
      <c r="L699" s="267"/>
      <c r="M699" s="268"/>
      <c r="N699" s="269"/>
      <c r="O699" s="269"/>
      <c r="P699" s="269"/>
      <c r="Q699" s="269"/>
      <c r="R699" s="269"/>
      <c r="S699" s="269"/>
      <c r="T699" s="270"/>
      <c r="AT699" s="271" t="s">
        <v>178</v>
      </c>
      <c r="AU699" s="271" t="s">
        <v>80</v>
      </c>
      <c r="AV699" s="13" t="s">
        <v>80</v>
      </c>
      <c r="AW699" s="13" t="s">
        <v>35</v>
      </c>
      <c r="AX699" s="13" t="s">
        <v>71</v>
      </c>
      <c r="AY699" s="271" t="s">
        <v>158</v>
      </c>
    </row>
    <row r="700" spans="2:51" s="12" customFormat="1" ht="13.5">
      <c r="B700" s="251"/>
      <c r="C700" s="252"/>
      <c r="D700" s="248" t="s">
        <v>178</v>
      </c>
      <c r="E700" s="253" t="s">
        <v>21</v>
      </c>
      <c r="F700" s="254" t="s">
        <v>1274</v>
      </c>
      <c r="G700" s="252"/>
      <c r="H700" s="253" t="s">
        <v>21</v>
      </c>
      <c r="I700" s="255"/>
      <c r="J700" s="252"/>
      <c r="K700" s="252"/>
      <c r="L700" s="256"/>
      <c r="M700" s="257"/>
      <c r="N700" s="258"/>
      <c r="O700" s="258"/>
      <c r="P700" s="258"/>
      <c r="Q700" s="258"/>
      <c r="R700" s="258"/>
      <c r="S700" s="258"/>
      <c r="T700" s="259"/>
      <c r="AT700" s="260" t="s">
        <v>178</v>
      </c>
      <c r="AU700" s="260" t="s">
        <v>80</v>
      </c>
      <c r="AV700" s="12" t="s">
        <v>78</v>
      </c>
      <c r="AW700" s="12" t="s">
        <v>35</v>
      </c>
      <c r="AX700" s="12" t="s">
        <v>71</v>
      </c>
      <c r="AY700" s="260" t="s">
        <v>158</v>
      </c>
    </row>
    <row r="701" spans="2:51" s="13" customFormat="1" ht="13.5">
      <c r="B701" s="261"/>
      <c r="C701" s="262"/>
      <c r="D701" s="248" t="s">
        <v>178</v>
      </c>
      <c r="E701" s="263" t="s">
        <v>21</v>
      </c>
      <c r="F701" s="264" t="s">
        <v>1275</v>
      </c>
      <c r="G701" s="262"/>
      <c r="H701" s="265">
        <v>-19.6</v>
      </c>
      <c r="I701" s="266"/>
      <c r="J701" s="262"/>
      <c r="K701" s="262"/>
      <c r="L701" s="267"/>
      <c r="M701" s="268"/>
      <c r="N701" s="269"/>
      <c r="O701" s="269"/>
      <c r="P701" s="269"/>
      <c r="Q701" s="269"/>
      <c r="R701" s="269"/>
      <c r="S701" s="269"/>
      <c r="T701" s="270"/>
      <c r="AT701" s="271" t="s">
        <v>178</v>
      </c>
      <c r="AU701" s="271" t="s">
        <v>80</v>
      </c>
      <c r="AV701" s="13" t="s">
        <v>80</v>
      </c>
      <c r="AW701" s="13" t="s">
        <v>35</v>
      </c>
      <c r="AX701" s="13" t="s">
        <v>71</v>
      </c>
      <c r="AY701" s="271" t="s">
        <v>158</v>
      </c>
    </row>
    <row r="702" spans="2:51" s="12" customFormat="1" ht="13.5">
      <c r="B702" s="251"/>
      <c r="C702" s="252"/>
      <c r="D702" s="248" t="s">
        <v>178</v>
      </c>
      <c r="E702" s="253" t="s">
        <v>21</v>
      </c>
      <c r="F702" s="254" t="s">
        <v>203</v>
      </c>
      <c r="G702" s="252"/>
      <c r="H702" s="253" t="s">
        <v>21</v>
      </c>
      <c r="I702" s="255"/>
      <c r="J702" s="252"/>
      <c r="K702" s="252"/>
      <c r="L702" s="256"/>
      <c r="M702" s="257"/>
      <c r="N702" s="258"/>
      <c r="O702" s="258"/>
      <c r="P702" s="258"/>
      <c r="Q702" s="258"/>
      <c r="R702" s="258"/>
      <c r="S702" s="258"/>
      <c r="T702" s="259"/>
      <c r="AT702" s="260" t="s">
        <v>178</v>
      </c>
      <c r="AU702" s="260" t="s">
        <v>80</v>
      </c>
      <c r="AV702" s="12" t="s">
        <v>78</v>
      </c>
      <c r="AW702" s="12" t="s">
        <v>35</v>
      </c>
      <c r="AX702" s="12" t="s">
        <v>71</v>
      </c>
      <c r="AY702" s="260" t="s">
        <v>158</v>
      </c>
    </row>
    <row r="703" spans="2:51" s="13" customFormat="1" ht="13.5">
      <c r="B703" s="261"/>
      <c r="C703" s="262"/>
      <c r="D703" s="248" t="s">
        <v>178</v>
      </c>
      <c r="E703" s="263" t="s">
        <v>21</v>
      </c>
      <c r="F703" s="264" t="s">
        <v>1239</v>
      </c>
      <c r="G703" s="262"/>
      <c r="H703" s="265">
        <v>230.24</v>
      </c>
      <c r="I703" s="266"/>
      <c r="J703" s="262"/>
      <c r="K703" s="262"/>
      <c r="L703" s="267"/>
      <c r="M703" s="268"/>
      <c r="N703" s="269"/>
      <c r="O703" s="269"/>
      <c r="P703" s="269"/>
      <c r="Q703" s="269"/>
      <c r="R703" s="269"/>
      <c r="S703" s="269"/>
      <c r="T703" s="270"/>
      <c r="AT703" s="271" t="s">
        <v>178</v>
      </c>
      <c r="AU703" s="271" t="s">
        <v>80</v>
      </c>
      <c r="AV703" s="13" t="s">
        <v>80</v>
      </c>
      <c r="AW703" s="13" t="s">
        <v>35</v>
      </c>
      <c r="AX703" s="13" t="s">
        <v>71</v>
      </c>
      <c r="AY703" s="271" t="s">
        <v>158</v>
      </c>
    </row>
    <row r="704" spans="2:51" s="14" customFormat="1" ht="13.5">
      <c r="B704" s="272"/>
      <c r="C704" s="273"/>
      <c r="D704" s="248" t="s">
        <v>178</v>
      </c>
      <c r="E704" s="274" t="s">
        <v>21</v>
      </c>
      <c r="F704" s="275" t="s">
        <v>189</v>
      </c>
      <c r="G704" s="273"/>
      <c r="H704" s="276">
        <v>1034.008</v>
      </c>
      <c r="I704" s="277"/>
      <c r="J704" s="273"/>
      <c r="K704" s="273"/>
      <c r="L704" s="278"/>
      <c r="M704" s="279"/>
      <c r="N704" s="280"/>
      <c r="O704" s="280"/>
      <c r="P704" s="280"/>
      <c r="Q704" s="280"/>
      <c r="R704" s="280"/>
      <c r="S704" s="280"/>
      <c r="T704" s="281"/>
      <c r="AT704" s="282" t="s">
        <v>178</v>
      </c>
      <c r="AU704" s="282" t="s">
        <v>80</v>
      </c>
      <c r="AV704" s="14" t="s">
        <v>166</v>
      </c>
      <c r="AW704" s="14" t="s">
        <v>35</v>
      </c>
      <c r="AX704" s="14" t="s">
        <v>78</v>
      </c>
      <c r="AY704" s="282" t="s">
        <v>158</v>
      </c>
    </row>
    <row r="705" spans="2:65" s="1" customFormat="1" ht="25.5" customHeight="1">
      <c r="B705" s="47"/>
      <c r="C705" s="236" t="s">
        <v>837</v>
      </c>
      <c r="D705" s="236" t="s">
        <v>161</v>
      </c>
      <c r="E705" s="237" t="s">
        <v>956</v>
      </c>
      <c r="F705" s="238" t="s">
        <v>957</v>
      </c>
      <c r="G705" s="239" t="s">
        <v>193</v>
      </c>
      <c r="H705" s="240">
        <v>100</v>
      </c>
      <c r="I705" s="241"/>
      <c r="J705" s="242">
        <f>ROUND(I705*H705,2)</f>
        <v>0</v>
      </c>
      <c r="K705" s="238" t="s">
        <v>165</v>
      </c>
      <c r="L705" s="73"/>
      <c r="M705" s="243" t="s">
        <v>21</v>
      </c>
      <c r="N705" s="244" t="s">
        <v>42</v>
      </c>
      <c r="O705" s="48"/>
      <c r="P705" s="245">
        <f>O705*H705</f>
        <v>0</v>
      </c>
      <c r="Q705" s="245">
        <v>1E-05</v>
      </c>
      <c r="R705" s="245">
        <f>Q705*H705</f>
        <v>0.001</v>
      </c>
      <c r="S705" s="245">
        <v>0</v>
      </c>
      <c r="T705" s="246">
        <f>S705*H705</f>
        <v>0</v>
      </c>
      <c r="AR705" s="25" t="s">
        <v>341</v>
      </c>
      <c r="AT705" s="25" t="s">
        <v>161</v>
      </c>
      <c r="AU705" s="25" t="s">
        <v>80</v>
      </c>
      <c r="AY705" s="25" t="s">
        <v>158</v>
      </c>
      <c r="BE705" s="247">
        <f>IF(N705="základní",J705,0)</f>
        <v>0</v>
      </c>
      <c r="BF705" s="247">
        <f>IF(N705="snížená",J705,0)</f>
        <v>0</v>
      </c>
      <c r="BG705" s="247">
        <f>IF(N705="zákl. přenesená",J705,0)</f>
        <v>0</v>
      </c>
      <c r="BH705" s="247">
        <f>IF(N705="sníž. přenesená",J705,0)</f>
        <v>0</v>
      </c>
      <c r="BI705" s="247">
        <f>IF(N705="nulová",J705,0)</f>
        <v>0</v>
      </c>
      <c r="BJ705" s="25" t="s">
        <v>78</v>
      </c>
      <c r="BK705" s="247">
        <f>ROUND(I705*H705,2)</f>
        <v>0</v>
      </c>
      <c r="BL705" s="25" t="s">
        <v>341</v>
      </c>
      <c r="BM705" s="25" t="s">
        <v>1478</v>
      </c>
    </row>
    <row r="706" spans="2:51" s="12" customFormat="1" ht="13.5">
      <c r="B706" s="251"/>
      <c r="C706" s="252"/>
      <c r="D706" s="248" t="s">
        <v>178</v>
      </c>
      <c r="E706" s="253" t="s">
        <v>21</v>
      </c>
      <c r="F706" s="254" t="s">
        <v>959</v>
      </c>
      <c r="G706" s="252"/>
      <c r="H706" s="253" t="s">
        <v>21</v>
      </c>
      <c r="I706" s="255"/>
      <c r="J706" s="252"/>
      <c r="K706" s="252"/>
      <c r="L706" s="256"/>
      <c r="M706" s="257"/>
      <c r="N706" s="258"/>
      <c r="O706" s="258"/>
      <c r="P706" s="258"/>
      <c r="Q706" s="258"/>
      <c r="R706" s="258"/>
      <c r="S706" s="258"/>
      <c r="T706" s="259"/>
      <c r="AT706" s="260" t="s">
        <v>178</v>
      </c>
      <c r="AU706" s="260" t="s">
        <v>80</v>
      </c>
      <c r="AV706" s="12" t="s">
        <v>78</v>
      </c>
      <c r="AW706" s="12" t="s">
        <v>35</v>
      </c>
      <c r="AX706" s="12" t="s">
        <v>71</v>
      </c>
      <c r="AY706" s="260" t="s">
        <v>158</v>
      </c>
    </row>
    <row r="707" spans="2:51" s="13" customFormat="1" ht="13.5">
      <c r="B707" s="261"/>
      <c r="C707" s="262"/>
      <c r="D707" s="248" t="s">
        <v>178</v>
      </c>
      <c r="E707" s="263" t="s">
        <v>21</v>
      </c>
      <c r="F707" s="264" t="s">
        <v>848</v>
      </c>
      <c r="G707" s="262"/>
      <c r="H707" s="265">
        <v>100</v>
      </c>
      <c r="I707" s="266"/>
      <c r="J707" s="262"/>
      <c r="K707" s="262"/>
      <c r="L707" s="267"/>
      <c r="M707" s="268"/>
      <c r="N707" s="269"/>
      <c r="O707" s="269"/>
      <c r="P707" s="269"/>
      <c r="Q707" s="269"/>
      <c r="R707" s="269"/>
      <c r="S707" s="269"/>
      <c r="T707" s="270"/>
      <c r="AT707" s="271" t="s">
        <v>178</v>
      </c>
      <c r="AU707" s="271" t="s">
        <v>80</v>
      </c>
      <c r="AV707" s="13" t="s">
        <v>80</v>
      </c>
      <c r="AW707" s="13" t="s">
        <v>35</v>
      </c>
      <c r="AX707" s="13" t="s">
        <v>78</v>
      </c>
      <c r="AY707" s="271" t="s">
        <v>158</v>
      </c>
    </row>
    <row r="708" spans="2:65" s="1" customFormat="1" ht="25.5" customHeight="1">
      <c r="B708" s="47"/>
      <c r="C708" s="236" t="s">
        <v>848</v>
      </c>
      <c r="D708" s="236" t="s">
        <v>161</v>
      </c>
      <c r="E708" s="237" t="s">
        <v>961</v>
      </c>
      <c r="F708" s="238" t="s">
        <v>962</v>
      </c>
      <c r="G708" s="239" t="s">
        <v>184</v>
      </c>
      <c r="H708" s="240">
        <v>1041.878</v>
      </c>
      <c r="I708" s="241"/>
      <c r="J708" s="242">
        <f>ROUND(I708*H708,2)</f>
        <v>0</v>
      </c>
      <c r="K708" s="238" t="s">
        <v>165</v>
      </c>
      <c r="L708" s="73"/>
      <c r="M708" s="243" t="s">
        <v>21</v>
      </c>
      <c r="N708" s="244" t="s">
        <v>42</v>
      </c>
      <c r="O708" s="48"/>
      <c r="P708" s="245">
        <f>O708*H708</f>
        <v>0</v>
      </c>
      <c r="Q708" s="245">
        <v>0.0002</v>
      </c>
      <c r="R708" s="245">
        <f>Q708*H708</f>
        <v>0.2083756</v>
      </c>
      <c r="S708" s="245">
        <v>0</v>
      </c>
      <c r="T708" s="246">
        <f>S708*H708</f>
        <v>0</v>
      </c>
      <c r="AR708" s="25" t="s">
        <v>341</v>
      </c>
      <c r="AT708" s="25" t="s">
        <v>161</v>
      </c>
      <c r="AU708" s="25" t="s">
        <v>80</v>
      </c>
      <c r="AY708" s="25" t="s">
        <v>158</v>
      </c>
      <c r="BE708" s="247">
        <f>IF(N708="základní",J708,0)</f>
        <v>0</v>
      </c>
      <c r="BF708" s="247">
        <f>IF(N708="snížená",J708,0)</f>
        <v>0</v>
      </c>
      <c r="BG708" s="247">
        <f>IF(N708="zákl. přenesená",J708,0)</f>
        <v>0</v>
      </c>
      <c r="BH708" s="247">
        <f>IF(N708="sníž. přenesená",J708,0)</f>
        <v>0</v>
      </c>
      <c r="BI708" s="247">
        <f>IF(N708="nulová",J708,0)</f>
        <v>0</v>
      </c>
      <c r="BJ708" s="25" t="s">
        <v>78</v>
      </c>
      <c r="BK708" s="247">
        <f>ROUND(I708*H708,2)</f>
        <v>0</v>
      </c>
      <c r="BL708" s="25" t="s">
        <v>341</v>
      </c>
      <c r="BM708" s="25" t="s">
        <v>1479</v>
      </c>
    </row>
    <row r="709" spans="2:65" s="1" customFormat="1" ht="25.5" customHeight="1">
      <c r="B709" s="47"/>
      <c r="C709" s="236" t="s">
        <v>853</v>
      </c>
      <c r="D709" s="236" t="s">
        <v>161</v>
      </c>
      <c r="E709" s="237" t="s">
        <v>965</v>
      </c>
      <c r="F709" s="238" t="s">
        <v>966</v>
      </c>
      <c r="G709" s="239" t="s">
        <v>184</v>
      </c>
      <c r="H709" s="240">
        <v>1041.878</v>
      </c>
      <c r="I709" s="241"/>
      <c r="J709" s="242">
        <f>ROUND(I709*H709,2)</f>
        <v>0</v>
      </c>
      <c r="K709" s="238" t="s">
        <v>165</v>
      </c>
      <c r="L709" s="73"/>
      <c r="M709" s="243" t="s">
        <v>21</v>
      </c>
      <c r="N709" s="244" t="s">
        <v>42</v>
      </c>
      <c r="O709" s="48"/>
      <c r="P709" s="245">
        <f>O709*H709</f>
        <v>0</v>
      </c>
      <c r="Q709" s="245">
        <v>0.00029</v>
      </c>
      <c r="R709" s="245">
        <f>Q709*H709</f>
        <v>0.30214462</v>
      </c>
      <c r="S709" s="245">
        <v>0</v>
      </c>
      <c r="T709" s="246">
        <f>S709*H709</f>
        <v>0</v>
      </c>
      <c r="AR709" s="25" t="s">
        <v>166</v>
      </c>
      <c r="AT709" s="25" t="s">
        <v>161</v>
      </c>
      <c r="AU709" s="25" t="s">
        <v>80</v>
      </c>
      <c r="AY709" s="25" t="s">
        <v>158</v>
      </c>
      <c r="BE709" s="247">
        <f>IF(N709="základní",J709,0)</f>
        <v>0</v>
      </c>
      <c r="BF709" s="247">
        <f>IF(N709="snížená",J709,0)</f>
        <v>0</v>
      </c>
      <c r="BG709" s="247">
        <f>IF(N709="zákl. přenesená",J709,0)</f>
        <v>0</v>
      </c>
      <c r="BH709" s="247">
        <f>IF(N709="sníž. přenesená",J709,0)</f>
        <v>0</v>
      </c>
      <c r="BI709" s="247">
        <f>IF(N709="nulová",J709,0)</f>
        <v>0</v>
      </c>
      <c r="BJ709" s="25" t="s">
        <v>78</v>
      </c>
      <c r="BK709" s="247">
        <f>ROUND(I709*H709,2)</f>
        <v>0</v>
      </c>
      <c r="BL709" s="25" t="s">
        <v>166</v>
      </c>
      <c r="BM709" s="25" t="s">
        <v>1480</v>
      </c>
    </row>
    <row r="710" spans="2:51" s="12" customFormat="1" ht="13.5">
      <c r="B710" s="251"/>
      <c r="C710" s="252"/>
      <c r="D710" s="248" t="s">
        <v>178</v>
      </c>
      <c r="E710" s="253" t="s">
        <v>21</v>
      </c>
      <c r="F710" s="254" t="s">
        <v>952</v>
      </c>
      <c r="G710" s="252"/>
      <c r="H710" s="253" t="s">
        <v>21</v>
      </c>
      <c r="I710" s="255"/>
      <c r="J710" s="252"/>
      <c r="K710" s="252"/>
      <c r="L710" s="256"/>
      <c r="M710" s="257"/>
      <c r="N710" s="258"/>
      <c r="O710" s="258"/>
      <c r="P710" s="258"/>
      <c r="Q710" s="258"/>
      <c r="R710" s="258"/>
      <c r="S710" s="258"/>
      <c r="T710" s="259"/>
      <c r="AT710" s="260" t="s">
        <v>178</v>
      </c>
      <c r="AU710" s="260" t="s">
        <v>80</v>
      </c>
      <c r="AV710" s="12" t="s">
        <v>78</v>
      </c>
      <c r="AW710" s="12" t="s">
        <v>35</v>
      </c>
      <c r="AX710" s="12" t="s">
        <v>71</v>
      </c>
      <c r="AY710" s="260" t="s">
        <v>158</v>
      </c>
    </row>
    <row r="711" spans="2:51" s="12" customFormat="1" ht="13.5">
      <c r="B711" s="251"/>
      <c r="C711" s="252"/>
      <c r="D711" s="248" t="s">
        <v>178</v>
      </c>
      <c r="E711" s="253" t="s">
        <v>21</v>
      </c>
      <c r="F711" s="254" t="s">
        <v>1243</v>
      </c>
      <c r="G711" s="252"/>
      <c r="H711" s="253" t="s">
        <v>21</v>
      </c>
      <c r="I711" s="255"/>
      <c r="J711" s="252"/>
      <c r="K711" s="252"/>
      <c r="L711" s="256"/>
      <c r="M711" s="257"/>
      <c r="N711" s="258"/>
      <c r="O711" s="258"/>
      <c r="P711" s="258"/>
      <c r="Q711" s="258"/>
      <c r="R711" s="258"/>
      <c r="S711" s="258"/>
      <c r="T711" s="259"/>
      <c r="AT711" s="260" t="s">
        <v>178</v>
      </c>
      <c r="AU711" s="260" t="s">
        <v>80</v>
      </c>
      <c r="AV711" s="12" t="s">
        <v>78</v>
      </c>
      <c r="AW711" s="12" t="s">
        <v>35</v>
      </c>
      <c r="AX711" s="12" t="s">
        <v>71</v>
      </c>
      <c r="AY711" s="260" t="s">
        <v>158</v>
      </c>
    </row>
    <row r="712" spans="2:51" s="13" customFormat="1" ht="13.5">
      <c r="B712" s="261"/>
      <c r="C712" s="262"/>
      <c r="D712" s="248" t="s">
        <v>178</v>
      </c>
      <c r="E712" s="263" t="s">
        <v>21</v>
      </c>
      <c r="F712" s="264" t="s">
        <v>1250</v>
      </c>
      <c r="G712" s="262"/>
      <c r="H712" s="265">
        <v>23.146</v>
      </c>
      <c r="I712" s="266"/>
      <c r="J712" s="262"/>
      <c r="K712" s="262"/>
      <c r="L712" s="267"/>
      <c r="M712" s="268"/>
      <c r="N712" s="269"/>
      <c r="O712" s="269"/>
      <c r="P712" s="269"/>
      <c r="Q712" s="269"/>
      <c r="R712" s="269"/>
      <c r="S712" s="269"/>
      <c r="T712" s="270"/>
      <c r="AT712" s="271" t="s">
        <v>178</v>
      </c>
      <c r="AU712" s="271" t="s">
        <v>80</v>
      </c>
      <c r="AV712" s="13" t="s">
        <v>80</v>
      </c>
      <c r="AW712" s="13" t="s">
        <v>35</v>
      </c>
      <c r="AX712" s="13" t="s">
        <v>71</v>
      </c>
      <c r="AY712" s="271" t="s">
        <v>158</v>
      </c>
    </row>
    <row r="713" spans="2:51" s="13" customFormat="1" ht="13.5">
      <c r="B713" s="261"/>
      <c r="C713" s="262"/>
      <c r="D713" s="248" t="s">
        <v>178</v>
      </c>
      <c r="E713" s="263" t="s">
        <v>21</v>
      </c>
      <c r="F713" s="264" t="s">
        <v>237</v>
      </c>
      <c r="G713" s="262"/>
      <c r="H713" s="265">
        <v>-1.6</v>
      </c>
      <c r="I713" s="266"/>
      <c r="J713" s="262"/>
      <c r="K713" s="262"/>
      <c r="L713" s="267"/>
      <c r="M713" s="268"/>
      <c r="N713" s="269"/>
      <c r="O713" s="269"/>
      <c r="P713" s="269"/>
      <c r="Q713" s="269"/>
      <c r="R713" s="269"/>
      <c r="S713" s="269"/>
      <c r="T713" s="270"/>
      <c r="AT713" s="271" t="s">
        <v>178</v>
      </c>
      <c r="AU713" s="271" t="s">
        <v>80</v>
      </c>
      <c r="AV713" s="13" t="s">
        <v>80</v>
      </c>
      <c r="AW713" s="13" t="s">
        <v>35</v>
      </c>
      <c r="AX713" s="13" t="s">
        <v>71</v>
      </c>
      <c r="AY713" s="271" t="s">
        <v>158</v>
      </c>
    </row>
    <row r="714" spans="2:51" s="12" customFormat="1" ht="13.5">
      <c r="B714" s="251"/>
      <c r="C714" s="252"/>
      <c r="D714" s="248" t="s">
        <v>178</v>
      </c>
      <c r="E714" s="253" t="s">
        <v>21</v>
      </c>
      <c r="F714" s="254" t="s">
        <v>1251</v>
      </c>
      <c r="G714" s="252"/>
      <c r="H714" s="253" t="s">
        <v>21</v>
      </c>
      <c r="I714" s="255"/>
      <c r="J714" s="252"/>
      <c r="K714" s="252"/>
      <c r="L714" s="256"/>
      <c r="M714" s="257"/>
      <c r="N714" s="258"/>
      <c r="O714" s="258"/>
      <c r="P714" s="258"/>
      <c r="Q714" s="258"/>
      <c r="R714" s="258"/>
      <c r="S714" s="258"/>
      <c r="T714" s="259"/>
      <c r="AT714" s="260" t="s">
        <v>178</v>
      </c>
      <c r="AU714" s="260" t="s">
        <v>80</v>
      </c>
      <c r="AV714" s="12" t="s">
        <v>78</v>
      </c>
      <c r="AW714" s="12" t="s">
        <v>35</v>
      </c>
      <c r="AX714" s="12" t="s">
        <v>71</v>
      </c>
      <c r="AY714" s="260" t="s">
        <v>158</v>
      </c>
    </row>
    <row r="715" spans="2:51" s="13" customFormat="1" ht="13.5">
      <c r="B715" s="261"/>
      <c r="C715" s="262"/>
      <c r="D715" s="248" t="s">
        <v>178</v>
      </c>
      <c r="E715" s="263" t="s">
        <v>21</v>
      </c>
      <c r="F715" s="264" t="s">
        <v>1252</v>
      </c>
      <c r="G715" s="262"/>
      <c r="H715" s="265">
        <v>42.217</v>
      </c>
      <c r="I715" s="266"/>
      <c r="J715" s="262"/>
      <c r="K715" s="262"/>
      <c r="L715" s="267"/>
      <c r="M715" s="268"/>
      <c r="N715" s="269"/>
      <c r="O715" s="269"/>
      <c r="P715" s="269"/>
      <c r="Q715" s="269"/>
      <c r="R715" s="269"/>
      <c r="S715" s="269"/>
      <c r="T715" s="270"/>
      <c r="AT715" s="271" t="s">
        <v>178</v>
      </c>
      <c r="AU715" s="271" t="s">
        <v>80</v>
      </c>
      <c r="AV715" s="13" t="s">
        <v>80</v>
      </c>
      <c r="AW715" s="13" t="s">
        <v>35</v>
      </c>
      <c r="AX715" s="13" t="s">
        <v>71</v>
      </c>
      <c r="AY715" s="271" t="s">
        <v>158</v>
      </c>
    </row>
    <row r="716" spans="2:51" s="13" customFormat="1" ht="13.5">
      <c r="B716" s="261"/>
      <c r="C716" s="262"/>
      <c r="D716" s="248" t="s">
        <v>178</v>
      </c>
      <c r="E716" s="263" t="s">
        <v>21</v>
      </c>
      <c r="F716" s="264" t="s">
        <v>1253</v>
      </c>
      <c r="G716" s="262"/>
      <c r="H716" s="265">
        <v>1.538</v>
      </c>
      <c r="I716" s="266"/>
      <c r="J716" s="262"/>
      <c r="K716" s="262"/>
      <c r="L716" s="267"/>
      <c r="M716" s="268"/>
      <c r="N716" s="269"/>
      <c r="O716" s="269"/>
      <c r="P716" s="269"/>
      <c r="Q716" s="269"/>
      <c r="R716" s="269"/>
      <c r="S716" s="269"/>
      <c r="T716" s="270"/>
      <c r="AT716" s="271" t="s">
        <v>178</v>
      </c>
      <c r="AU716" s="271" t="s">
        <v>80</v>
      </c>
      <c r="AV716" s="13" t="s">
        <v>80</v>
      </c>
      <c r="AW716" s="13" t="s">
        <v>35</v>
      </c>
      <c r="AX716" s="13" t="s">
        <v>71</v>
      </c>
      <c r="AY716" s="271" t="s">
        <v>158</v>
      </c>
    </row>
    <row r="717" spans="2:51" s="13" customFormat="1" ht="13.5">
      <c r="B717" s="261"/>
      <c r="C717" s="262"/>
      <c r="D717" s="248" t="s">
        <v>178</v>
      </c>
      <c r="E717" s="263" t="s">
        <v>21</v>
      </c>
      <c r="F717" s="264" t="s">
        <v>1254</v>
      </c>
      <c r="G717" s="262"/>
      <c r="H717" s="265">
        <v>-4.59</v>
      </c>
      <c r="I717" s="266"/>
      <c r="J717" s="262"/>
      <c r="K717" s="262"/>
      <c r="L717" s="267"/>
      <c r="M717" s="268"/>
      <c r="N717" s="269"/>
      <c r="O717" s="269"/>
      <c r="P717" s="269"/>
      <c r="Q717" s="269"/>
      <c r="R717" s="269"/>
      <c r="S717" s="269"/>
      <c r="T717" s="270"/>
      <c r="AT717" s="271" t="s">
        <v>178</v>
      </c>
      <c r="AU717" s="271" t="s">
        <v>80</v>
      </c>
      <c r="AV717" s="13" t="s">
        <v>80</v>
      </c>
      <c r="AW717" s="13" t="s">
        <v>35</v>
      </c>
      <c r="AX717" s="13" t="s">
        <v>71</v>
      </c>
      <c r="AY717" s="271" t="s">
        <v>158</v>
      </c>
    </row>
    <row r="718" spans="2:51" s="13" customFormat="1" ht="13.5">
      <c r="B718" s="261"/>
      <c r="C718" s="262"/>
      <c r="D718" s="248" t="s">
        <v>178</v>
      </c>
      <c r="E718" s="263" t="s">
        <v>21</v>
      </c>
      <c r="F718" s="264" t="s">
        <v>237</v>
      </c>
      <c r="G718" s="262"/>
      <c r="H718" s="265">
        <v>-1.6</v>
      </c>
      <c r="I718" s="266"/>
      <c r="J718" s="262"/>
      <c r="K718" s="262"/>
      <c r="L718" s="267"/>
      <c r="M718" s="268"/>
      <c r="N718" s="269"/>
      <c r="O718" s="269"/>
      <c r="P718" s="269"/>
      <c r="Q718" s="269"/>
      <c r="R718" s="269"/>
      <c r="S718" s="269"/>
      <c r="T718" s="270"/>
      <c r="AT718" s="271" t="s">
        <v>178</v>
      </c>
      <c r="AU718" s="271" t="s">
        <v>80</v>
      </c>
      <c r="AV718" s="13" t="s">
        <v>80</v>
      </c>
      <c r="AW718" s="13" t="s">
        <v>35</v>
      </c>
      <c r="AX718" s="13" t="s">
        <v>71</v>
      </c>
      <c r="AY718" s="271" t="s">
        <v>158</v>
      </c>
    </row>
    <row r="719" spans="2:51" s="12" customFormat="1" ht="13.5">
      <c r="B719" s="251"/>
      <c r="C719" s="252"/>
      <c r="D719" s="248" t="s">
        <v>178</v>
      </c>
      <c r="E719" s="253" t="s">
        <v>21</v>
      </c>
      <c r="F719" s="254" t="s">
        <v>1235</v>
      </c>
      <c r="G719" s="252"/>
      <c r="H719" s="253" t="s">
        <v>21</v>
      </c>
      <c r="I719" s="255"/>
      <c r="J719" s="252"/>
      <c r="K719" s="252"/>
      <c r="L719" s="256"/>
      <c r="M719" s="257"/>
      <c r="N719" s="258"/>
      <c r="O719" s="258"/>
      <c r="P719" s="258"/>
      <c r="Q719" s="258"/>
      <c r="R719" s="258"/>
      <c r="S719" s="258"/>
      <c r="T719" s="259"/>
      <c r="AT719" s="260" t="s">
        <v>178</v>
      </c>
      <c r="AU719" s="260" t="s">
        <v>80</v>
      </c>
      <c r="AV719" s="12" t="s">
        <v>78</v>
      </c>
      <c r="AW719" s="12" t="s">
        <v>35</v>
      </c>
      <c r="AX719" s="12" t="s">
        <v>71</v>
      </c>
      <c r="AY719" s="260" t="s">
        <v>158</v>
      </c>
    </row>
    <row r="720" spans="2:51" s="13" customFormat="1" ht="13.5">
      <c r="B720" s="261"/>
      <c r="C720" s="262"/>
      <c r="D720" s="248" t="s">
        <v>178</v>
      </c>
      <c r="E720" s="263" t="s">
        <v>21</v>
      </c>
      <c r="F720" s="264" t="s">
        <v>1255</v>
      </c>
      <c r="G720" s="262"/>
      <c r="H720" s="265">
        <v>88.998</v>
      </c>
      <c r="I720" s="266"/>
      <c r="J720" s="262"/>
      <c r="K720" s="262"/>
      <c r="L720" s="267"/>
      <c r="M720" s="268"/>
      <c r="N720" s="269"/>
      <c r="O720" s="269"/>
      <c r="P720" s="269"/>
      <c r="Q720" s="269"/>
      <c r="R720" s="269"/>
      <c r="S720" s="269"/>
      <c r="T720" s="270"/>
      <c r="AT720" s="271" t="s">
        <v>178</v>
      </c>
      <c r="AU720" s="271" t="s">
        <v>80</v>
      </c>
      <c r="AV720" s="13" t="s">
        <v>80</v>
      </c>
      <c r="AW720" s="13" t="s">
        <v>35</v>
      </c>
      <c r="AX720" s="13" t="s">
        <v>71</v>
      </c>
      <c r="AY720" s="271" t="s">
        <v>158</v>
      </c>
    </row>
    <row r="721" spans="2:51" s="13" customFormat="1" ht="13.5">
      <c r="B721" s="261"/>
      <c r="C721" s="262"/>
      <c r="D721" s="248" t="s">
        <v>178</v>
      </c>
      <c r="E721" s="263" t="s">
        <v>21</v>
      </c>
      <c r="F721" s="264" t="s">
        <v>1256</v>
      </c>
      <c r="G721" s="262"/>
      <c r="H721" s="265">
        <v>3.075</v>
      </c>
      <c r="I721" s="266"/>
      <c r="J721" s="262"/>
      <c r="K721" s="262"/>
      <c r="L721" s="267"/>
      <c r="M721" s="268"/>
      <c r="N721" s="269"/>
      <c r="O721" s="269"/>
      <c r="P721" s="269"/>
      <c r="Q721" s="269"/>
      <c r="R721" s="269"/>
      <c r="S721" s="269"/>
      <c r="T721" s="270"/>
      <c r="AT721" s="271" t="s">
        <v>178</v>
      </c>
      <c r="AU721" s="271" t="s">
        <v>80</v>
      </c>
      <c r="AV721" s="13" t="s">
        <v>80</v>
      </c>
      <c r="AW721" s="13" t="s">
        <v>35</v>
      </c>
      <c r="AX721" s="13" t="s">
        <v>71</v>
      </c>
      <c r="AY721" s="271" t="s">
        <v>158</v>
      </c>
    </row>
    <row r="722" spans="2:51" s="13" customFormat="1" ht="13.5">
      <c r="B722" s="261"/>
      <c r="C722" s="262"/>
      <c r="D722" s="248" t="s">
        <v>178</v>
      </c>
      <c r="E722" s="263" t="s">
        <v>21</v>
      </c>
      <c r="F722" s="264" t="s">
        <v>1257</v>
      </c>
      <c r="G722" s="262"/>
      <c r="H722" s="265">
        <v>-9.18</v>
      </c>
      <c r="I722" s="266"/>
      <c r="J722" s="262"/>
      <c r="K722" s="262"/>
      <c r="L722" s="267"/>
      <c r="M722" s="268"/>
      <c r="N722" s="269"/>
      <c r="O722" s="269"/>
      <c r="P722" s="269"/>
      <c r="Q722" s="269"/>
      <c r="R722" s="269"/>
      <c r="S722" s="269"/>
      <c r="T722" s="270"/>
      <c r="AT722" s="271" t="s">
        <v>178</v>
      </c>
      <c r="AU722" s="271" t="s">
        <v>80</v>
      </c>
      <c r="AV722" s="13" t="s">
        <v>80</v>
      </c>
      <c r="AW722" s="13" t="s">
        <v>35</v>
      </c>
      <c r="AX722" s="13" t="s">
        <v>71</v>
      </c>
      <c r="AY722" s="271" t="s">
        <v>158</v>
      </c>
    </row>
    <row r="723" spans="2:51" s="13" customFormat="1" ht="13.5">
      <c r="B723" s="261"/>
      <c r="C723" s="262"/>
      <c r="D723" s="248" t="s">
        <v>178</v>
      </c>
      <c r="E723" s="263" t="s">
        <v>21</v>
      </c>
      <c r="F723" s="264" t="s">
        <v>237</v>
      </c>
      <c r="G723" s="262"/>
      <c r="H723" s="265">
        <v>-1.6</v>
      </c>
      <c r="I723" s="266"/>
      <c r="J723" s="262"/>
      <c r="K723" s="262"/>
      <c r="L723" s="267"/>
      <c r="M723" s="268"/>
      <c r="N723" s="269"/>
      <c r="O723" s="269"/>
      <c r="P723" s="269"/>
      <c r="Q723" s="269"/>
      <c r="R723" s="269"/>
      <c r="S723" s="269"/>
      <c r="T723" s="270"/>
      <c r="AT723" s="271" t="s">
        <v>178</v>
      </c>
      <c r="AU723" s="271" t="s">
        <v>80</v>
      </c>
      <c r="AV723" s="13" t="s">
        <v>80</v>
      </c>
      <c r="AW723" s="13" t="s">
        <v>35</v>
      </c>
      <c r="AX723" s="13" t="s">
        <v>71</v>
      </c>
      <c r="AY723" s="271" t="s">
        <v>158</v>
      </c>
    </row>
    <row r="724" spans="2:51" s="13" customFormat="1" ht="13.5">
      <c r="B724" s="261"/>
      <c r="C724" s="262"/>
      <c r="D724" s="248" t="s">
        <v>178</v>
      </c>
      <c r="E724" s="263" t="s">
        <v>21</v>
      </c>
      <c r="F724" s="264" t="s">
        <v>231</v>
      </c>
      <c r="G724" s="262"/>
      <c r="H724" s="265">
        <v>-1.8</v>
      </c>
      <c r="I724" s="266"/>
      <c r="J724" s="262"/>
      <c r="K724" s="262"/>
      <c r="L724" s="267"/>
      <c r="M724" s="268"/>
      <c r="N724" s="269"/>
      <c r="O724" s="269"/>
      <c r="P724" s="269"/>
      <c r="Q724" s="269"/>
      <c r="R724" s="269"/>
      <c r="S724" s="269"/>
      <c r="T724" s="270"/>
      <c r="AT724" s="271" t="s">
        <v>178</v>
      </c>
      <c r="AU724" s="271" t="s">
        <v>80</v>
      </c>
      <c r="AV724" s="13" t="s">
        <v>80</v>
      </c>
      <c r="AW724" s="13" t="s">
        <v>35</v>
      </c>
      <c r="AX724" s="13" t="s">
        <v>71</v>
      </c>
      <c r="AY724" s="271" t="s">
        <v>158</v>
      </c>
    </row>
    <row r="725" spans="2:51" s="12" customFormat="1" ht="13.5">
      <c r="B725" s="251"/>
      <c r="C725" s="252"/>
      <c r="D725" s="248" t="s">
        <v>178</v>
      </c>
      <c r="E725" s="253" t="s">
        <v>21</v>
      </c>
      <c r="F725" s="254" t="s">
        <v>1236</v>
      </c>
      <c r="G725" s="252"/>
      <c r="H725" s="253" t="s">
        <v>21</v>
      </c>
      <c r="I725" s="255"/>
      <c r="J725" s="252"/>
      <c r="K725" s="252"/>
      <c r="L725" s="256"/>
      <c r="M725" s="257"/>
      <c r="N725" s="258"/>
      <c r="O725" s="258"/>
      <c r="P725" s="258"/>
      <c r="Q725" s="258"/>
      <c r="R725" s="258"/>
      <c r="S725" s="258"/>
      <c r="T725" s="259"/>
      <c r="AT725" s="260" t="s">
        <v>178</v>
      </c>
      <c r="AU725" s="260" t="s">
        <v>80</v>
      </c>
      <c r="AV725" s="12" t="s">
        <v>78</v>
      </c>
      <c r="AW725" s="12" t="s">
        <v>35</v>
      </c>
      <c r="AX725" s="12" t="s">
        <v>71</v>
      </c>
      <c r="AY725" s="260" t="s">
        <v>158</v>
      </c>
    </row>
    <row r="726" spans="2:51" s="13" customFormat="1" ht="13.5">
      <c r="B726" s="261"/>
      <c r="C726" s="262"/>
      <c r="D726" s="248" t="s">
        <v>178</v>
      </c>
      <c r="E726" s="263" t="s">
        <v>21</v>
      </c>
      <c r="F726" s="264" t="s">
        <v>1255</v>
      </c>
      <c r="G726" s="262"/>
      <c r="H726" s="265">
        <v>88.998</v>
      </c>
      <c r="I726" s="266"/>
      <c r="J726" s="262"/>
      <c r="K726" s="262"/>
      <c r="L726" s="267"/>
      <c r="M726" s="268"/>
      <c r="N726" s="269"/>
      <c r="O726" s="269"/>
      <c r="P726" s="269"/>
      <c r="Q726" s="269"/>
      <c r="R726" s="269"/>
      <c r="S726" s="269"/>
      <c r="T726" s="270"/>
      <c r="AT726" s="271" t="s">
        <v>178</v>
      </c>
      <c r="AU726" s="271" t="s">
        <v>80</v>
      </c>
      <c r="AV726" s="13" t="s">
        <v>80</v>
      </c>
      <c r="AW726" s="13" t="s">
        <v>35</v>
      </c>
      <c r="AX726" s="13" t="s">
        <v>71</v>
      </c>
      <c r="AY726" s="271" t="s">
        <v>158</v>
      </c>
    </row>
    <row r="727" spans="2:51" s="13" customFormat="1" ht="13.5">
      <c r="B727" s="261"/>
      <c r="C727" s="262"/>
      <c r="D727" s="248" t="s">
        <v>178</v>
      </c>
      <c r="E727" s="263" t="s">
        <v>21</v>
      </c>
      <c r="F727" s="264" t="s">
        <v>1256</v>
      </c>
      <c r="G727" s="262"/>
      <c r="H727" s="265">
        <v>3.075</v>
      </c>
      <c r="I727" s="266"/>
      <c r="J727" s="262"/>
      <c r="K727" s="262"/>
      <c r="L727" s="267"/>
      <c r="M727" s="268"/>
      <c r="N727" s="269"/>
      <c r="O727" s="269"/>
      <c r="P727" s="269"/>
      <c r="Q727" s="269"/>
      <c r="R727" s="269"/>
      <c r="S727" s="269"/>
      <c r="T727" s="270"/>
      <c r="AT727" s="271" t="s">
        <v>178</v>
      </c>
      <c r="AU727" s="271" t="s">
        <v>80</v>
      </c>
      <c r="AV727" s="13" t="s">
        <v>80</v>
      </c>
      <c r="AW727" s="13" t="s">
        <v>35</v>
      </c>
      <c r="AX727" s="13" t="s">
        <v>71</v>
      </c>
      <c r="AY727" s="271" t="s">
        <v>158</v>
      </c>
    </row>
    <row r="728" spans="2:51" s="13" customFormat="1" ht="13.5">
      <c r="B728" s="261"/>
      <c r="C728" s="262"/>
      <c r="D728" s="248" t="s">
        <v>178</v>
      </c>
      <c r="E728" s="263" t="s">
        <v>21</v>
      </c>
      <c r="F728" s="264" t="s">
        <v>1257</v>
      </c>
      <c r="G728" s="262"/>
      <c r="H728" s="265">
        <v>-9.18</v>
      </c>
      <c r="I728" s="266"/>
      <c r="J728" s="262"/>
      <c r="K728" s="262"/>
      <c r="L728" s="267"/>
      <c r="M728" s="268"/>
      <c r="N728" s="269"/>
      <c r="O728" s="269"/>
      <c r="P728" s="269"/>
      <c r="Q728" s="269"/>
      <c r="R728" s="269"/>
      <c r="S728" s="269"/>
      <c r="T728" s="270"/>
      <c r="AT728" s="271" t="s">
        <v>178</v>
      </c>
      <c r="AU728" s="271" t="s">
        <v>80</v>
      </c>
      <c r="AV728" s="13" t="s">
        <v>80</v>
      </c>
      <c r="AW728" s="13" t="s">
        <v>35</v>
      </c>
      <c r="AX728" s="13" t="s">
        <v>71</v>
      </c>
      <c r="AY728" s="271" t="s">
        <v>158</v>
      </c>
    </row>
    <row r="729" spans="2:51" s="13" customFormat="1" ht="13.5">
      <c r="B729" s="261"/>
      <c r="C729" s="262"/>
      <c r="D729" s="248" t="s">
        <v>178</v>
      </c>
      <c r="E729" s="263" t="s">
        <v>21</v>
      </c>
      <c r="F729" s="264" t="s">
        <v>231</v>
      </c>
      <c r="G729" s="262"/>
      <c r="H729" s="265">
        <v>-1.8</v>
      </c>
      <c r="I729" s="266"/>
      <c r="J729" s="262"/>
      <c r="K729" s="262"/>
      <c r="L729" s="267"/>
      <c r="M729" s="268"/>
      <c r="N729" s="269"/>
      <c r="O729" s="269"/>
      <c r="P729" s="269"/>
      <c r="Q729" s="269"/>
      <c r="R729" s="269"/>
      <c r="S729" s="269"/>
      <c r="T729" s="270"/>
      <c r="AT729" s="271" t="s">
        <v>178</v>
      </c>
      <c r="AU729" s="271" t="s">
        <v>80</v>
      </c>
      <c r="AV729" s="13" t="s">
        <v>80</v>
      </c>
      <c r="AW729" s="13" t="s">
        <v>35</v>
      </c>
      <c r="AX729" s="13" t="s">
        <v>71</v>
      </c>
      <c r="AY729" s="271" t="s">
        <v>158</v>
      </c>
    </row>
    <row r="730" spans="2:51" s="12" customFormat="1" ht="13.5">
      <c r="B730" s="251"/>
      <c r="C730" s="252"/>
      <c r="D730" s="248" t="s">
        <v>178</v>
      </c>
      <c r="E730" s="253" t="s">
        <v>21</v>
      </c>
      <c r="F730" s="254" t="s">
        <v>1258</v>
      </c>
      <c r="G730" s="252"/>
      <c r="H730" s="253" t="s">
        <v>21</v>
      </c>
      <c r="I730" s="255"/>
      <c r="J730" s="252"/>
      <c r="K730" s="252"/>
      <c r="L730" s="256"/>
      <c r="M730" s="257"/>
      <c r="N730" s="258"/>
      <c r="O730" s="258"/>
      <c r="P730" s="258"/>
      <c r="Q730" s="258"/>
      <c r="R730" s="258"/>
      <c r="S730" s="258"/>
      <c r="T730" s="259"/>
      <c r="AT730" s="260" t="s">
        <v>178</v>
      </c>
      <c r="AU730" s="260" t="s">
        <v>80</v>
      </c>
      <c r="AV730" s="12" t="s">
        <v>78</v>
      </c>
      <c r="AW730" s="12" t="s">
        <v>35</v>
      </c>
      <c r="AX730" s="12" t="s">
        <v>71</v>
      </c>
      <c r="AY730" s="260" t="s">
        <v>158</v>
      </c>
    </row>
    <row r="731" spans="2:51" s="13" customFormat="1" ht="13.5">
      <c r="B731" s="261"/>
      <c r="C731" s="262"/>
      <c r="D731" s="248" t="s">
        <v>178</v>
      </c>
      <c r="E731" s="263" t="s">
        <v>21</v>
      </c>
      <c r="F731" s="264" t="s">
        <v>1259</v>
      </c>
      <c r="G731" s="262"/>
      <c r="H731" s="265">
        <v>62.266</v>
      </c>
      <c r="I731" s="266"/>
      <c r="J731" s="262"/>
      <c r="K731" s="262"/>
      <c r="L731" s="267"/>
      <c r="M731" s="268"/>
      <c r="N731" s="269"/>
      <c r="O731" s="269"/>
      <c r="P731" s="269"/>
      <c r="Q731" s="269"/>
      <c r="R731" s="269"/>
      <c r="S731" s="269"/>
      <c r="T731" s="270"/>
      <c r="AT731" s="271" t="s">
        <v>178</v>
      </c>
      <c r="AU731" s="271" t="s">
        <v>80</v>
      </c>
      <c r="AV731" s="13" t="s">
        <v>80</v>
      </c>
      <c r="AW731" s="13" t="s">
        <v>35</v>
      </c>
      <c r="AX731" s="13" t="s">
        <v>71</v>
      </c>
      <c r="AY731" s="271" t="s">
        <v>158</v>
      </c>
    </row>
    <row r="732" spans="2:51" s="13" customFormat="1" ht="13.5">
      <c r="B732" s="261"/>
      <c r="C732" s="262"/>
      <c r="D732" s="248" t="s">
        <v>178</v>
      </c>
      <c r="E732" s="263" t="s">
        <v>21</v>
      </c>
      <c r="F732" s="264" t="s">
        <v>1253</v>
      </c>
      <c r="G732" s="262"/>
      <c r="H732" s="265">
        <v>1.538</v>
      </c>
      <c r="I732" s="266"/>
      <c r="J732" s="262"/>
      <c r="K732" s="262"/>
      <c r="L732" s="267"/>
      <c r="M732" s="268"/>
      <c r="N732" s="269"/>
      <c r="O732" s="269"/>
      <c r="P732" s="269"/>
      <c r="Q732" s="269"/>
      <c r="R732" s="269"/>
      <c r="S732" s="269"/>
      <c r="T732" s="270"/>
      <c r="AT732" s="271" t="s">
        <v>178</v>
      </c>
      <c r="AU732" s="271" t="s">
        <v>80</v>
      </c>
      <c r="AV732" s="13" t="s">
        <v>80</v>
      </c>
      <c r="AW732" s="13" t="s">
        <v>35</v>
      </c>
      <c r="AX732" s="13" t="s">
        <v>71</v>
      </c>
      <c r="AY732" s="271" t="s">
        <v>158</v>
      </c>
    </row>
    <row r="733" spans="2:51" s="13" customFormat="1" ht="13.5">
      <c r="B733" s="261"/>
      <c r="C733" s="262"/>
      <c r="D733" s="248" t="s">
        <v>178</v>
      </c>
      <c r="E733" s="263" t="s">
        <v>21</v>
      </c>
      <c r="F733" s="264" t="s">
        <v>1254</v>
      </c>
      <c r="G733" s="262"/>
      <c r="H733" s="265">
        <v>-4.59</v>
      </c>
      <c r="I733" s="266"/>
      <c r="J733" s="262"/>
      <c r="K733" s="262"/>
      <c r="L733" s="267"/>
      <c r="M733" s="268"/>
      <c r="N733" s="269"/>
      <c r="O733" s="269"/>
      <c r="P733" s="269"/>
      <c r="Q733" s="269"/>
      <c r="R733" s="269"/>
      <c r="S733" s="269"/>
      <c r="T733" s="270"/>
      <c r="AT733" s="271" t="s">
        <v>178</v>
      </c>
      <c r="AU733" s="271" t="s">
        <v>80</v>
      </c>
      <c r="AV733" s="13" t="s">
        <v>80</v>
      </c>
      <c r="AW733" s="13" t="s">
        <v>35</v>
      </c>
      <c r="AX733" s="13" t="s">
        <v>71</v>
      </c>
      <c r="AY733" s="271" t="s">
        <v>158</v>
      </c>
    </row>
    <row r="734" spans="2:51" s="13" customFormat="1" ht="13.5">
      <c r="B734" s="261"/>
      <c r="C734" s="262"/>
      <c r="D734" s="248" t="s">
        <v>178</v>
      </c>
      <c r="E734" s="263" t="s">
        <v>21</v>
      </c>
      <c r="F734" s="264" t="s">
        <v>231</v>
      </c>
      <c r="G734" s="262"/>
      <c r="H734" s="265">
        <v>-1.8</v>
      </c>
      <c r="I734" s="266"/>
      <c r="J734" s="262"/>
      <c r="K734" s="262"/>
      <c r="L734" s="267"/>
      <c r="M734" s="268"/>
      <c r="N734" s="269"/>
      <c r="O734" s="269"/>
      <c r="P734" s="269"/>
      <c r="Q734" s="269"/>
      <c r="R734" s="269"/>
      <c r="S734" s="269"/>
      <c r="T734" s="270"/>
      <c r="AT734" s="271" t="s">
        <v>178</v>
      </c>
      <c r="AU734" s="271" t="s">
        <v>80</v>
      </c>
      <c r="AV734" s="13" t="s">
        <v>80</v>
      </c>
      <c r="AW734" s="13" t="s">
        <v>35</v>
      </c>
      <c r="AX734" s="13" t="s">
        <v>71</v>
      </c>
      <c r="AY734" s="271" t="s">
        <v>158</v>
      </c>
    </row>
    <row r="735" spans="2:51" s="12" customFormat="1" ht="13.5">
      <c r="B735" s="251"/>
      <c r="C735" s="252"/>
      <c r="D735" s="248" t="s">
        <v>178</v>
      </c>
      <c r="E735" s="253" t="s">
        <v>21</v>
      </c>
      <c r="F735" s="254" t="s">
        <v>1260</v>
      </c>
      <c r="G735" s="252"/>
      <c r="H735" s="253" t="s">
        <v>21</v>
      </c>
      <c r="I735" s="255"/>
      <c r="J735" s="252"/>
      <c r="K735" s="252"/>
      <c r="L735" s="256"/>
      <c r="M735" s="257"/>
      <c r="N735" s="258"/>
      <c r="O735" s="258"/>
      <c r="P735" s="258"/>
      <c r="Q735" s="258"/>
      <c r="R735" s="258"/>
      <c r="S735" s="258"/>
      <c r="T735" s="259"/>
      <c r="AT735" s="260" t="s">
        <v>178</v>
      </c>
      <c r="AU735" s="260" t="s">
        <v>80</v>
      </c>
      <c r="AV735" s="12" t="s">
        <v>78</v>
      </c>
      <c r="AW735" s="12" t="s">
        <v>35</v>
      </c>
      <c r="AX735" s="12" t="s">
        <v>71</v>
      </c>
      <c r="AY735" s="260" t="s">
        <v>158</v>
      </c>
    </row>
    <row r="736" spans="2:51" s="13" customFormat="1" ht="13.5">
      <c r="B736" s="261"/>
      <c r="C736" s="262"/>
      <c r="D736" s="248" t="s">
        <v>178</v>
      </c>
      <c r="E736" s="263" t="s">
        <v>21</v>
      </c>
      <c r="F736" s="264" t="s">
        <v>1261</v>
      </c>
      <c r="G736" s="262"/>
      <c r="H736" s="265">
        <v>63.896</v>
      </c>
      <c r="I736" s="266"/>
      <c r="J736" s="262"/>
      <c r="K736" s="262"/>
      <c r="L736" s="267"/>
      <c r="M736" s="268"/>
      <c r="N736" s="269"/>
      <c r="O736" s="269"/>
      <c r="P736" s="269"/>
      <c r="Q736" s="269"/>
      <c r="R736" s="269"/>
      <c r="S736" s="269"/>
      <c r="T736" s="270"/>
      <c r="AT736" s="271" t="s">
        <v>178</v>
      </c>
      <c r="AU736" s="271" t="s">
        <v>80</v>
      </c>
      <c r="AV736" s="13" t="s">
        <v>80</v>
      </c>
      <c r="AW736" s="13" t="s">
        <v>35</v>
      </c>
      <c r="AX736" s="13" t="s">
        <v>71</v>
      </c>
      <c r="AY736" s="271" t="s">
        <v>158</v>
      </c>
    </row>
    <row r="737" spans="2:51" s="13" customFormat="1" ht="13.5">
      <c r="B737" s="261"/>
      <c r="C737" s="262"/>
      <c r="D737" s="248" t="s">
        <v>178</v>
      </c>
      <c r="E737" s="263" t="s">
        <v>21</v>
      </c>
      <c r="F737" s="264" t="s">
        <v>1253</v>
      </c>
      <c r="G737" s="262"/>
      <c r="H737" s="265">
        <v>1.538</v>
      </c>
      <c r="I737" s="266"/>
      <c r="J737" s="262"/>
      <c r="K737" s="262"/>
      <c r="L737" s="267"/>
      <c r="M737" s="268"/>
      <c r="N737" s="269"/>
      <c r="O737" s="269"/>
      <c r="P737" s="269"/>
      <c r="Q737" s="269"/>
      <c r="R737" s="269"/>
      <c r="S737" s="269"/>
      <c r="T737" s="270"/>
      <c r="AT737" s="271" t="s">
        <v>178</v>
      </c>
      <c r="AU737" s="271" t="s">
        <v>80</v>
      </c>
      <c r="AV737" s="13" t="s">
        <v>80</v>
      </c>
      <c r="AW737" s="13" t="s">
        <v>35</v>
      </c>
      <c r="AX737" s="13" t="s">
        <v>71</v>
      </c>
      <c r="AY737" s="271" t="s">
        <v>158</v>
      </c>
    </row>
    <row r="738" spans="2:51" s="13" customFormat="1" ht="13.5">
      <c r="B738" s="261"/>
      <c r="C738" s="262"/>
      <c r="D738" s="248" t="s">
        <v>178</v>
      </c>
      <c r="E738" s="263" t="s">
        <v>21</v>
      </c>
      <c r="F738" s="264" t="s">
        <v>1254</v>
      </c>
      <c r="G738" s="262"/>
      <c r="H738" s="265">
        <v>-4.59</v>
      </c>
      <c r="I738" s="266"/>
      <c r="J738" s="262"/>
      <c r="K738" s="262"/>
      <c r="L738" s="267"/>
      <c r="M738" s="268"/>
      <c r="N738" s="269"/>
      <c r="O738" s="269"/>
      <c r="P738" s="269"/>
      <c r="Q738" s="269"/>
      <c r="R738" s="269"/>
      <c r="S738" s="269"/>
      <c r="T738" s="270"/>
      <c r="AT738" s="271" t="s">
        <v>178</v>
      </c>
      <c r="AU738" s="271" t="s">
        <v>80</v>
      </c>
      <c r="AV738" s="13" t="s">
        <v>80</v>
      </c>
      <c r="AW738" s="13" t="s">
        <v>35</v>
      </c>
      <c r="AX738" s="13" t="s">
        <v>71</v>
      </c>
      <c r="AY738" s="271" t="s">
        <v>158</v>
      </c>
    </row>
    <row r="739" spans="2:51" s="13" customFormat="1" ht="13.5">
      <c r="B739" s="261"/>
      <c r="C739" s="262"/>
      <c r="D739" s="248" t="s">
        <v>178</v>
      </c>
      <c r="E739" s="263" t="s">
        <v>21</v>
      </c>
      <c r="F739" s="264" t="s">
        <v>231</v>
      </c>
      <c r="G739" s="262"/>
      <c r="H739" s="265">
        <v>-1.8</v>
      </c>
      <c r="I739" s="266"/>
      <c r="J739" s="262"/>
      <c r="K739" s="262"/>
      <c r="L739" s="267"/>
      <c r="M739" s="268"/>
      <c r="N739" s="269"/>
      <c r="O739" s="269"/>
      <c r="P739" s="269"/>
      <c r="Q739" s="269"/>
      <c r="R739" s="269"/>
      <c r="S739" s="269"/>
      <c r="T739" s="270"/>
      <c r="AT739" s="271" t="s">
        <v>178</v>
      </c>
      <c r="AU739" s="271" t="s">
        <v>80</v>
      </c>
      <c r="AV739" s="13" t="s">
        <v>80</v>
      </c>
      <c r="AW739" s="13" t="s">
        <v>35</v>
      </c>
      <c r="AX739" s="13" t="s">
        <v>71</v>
      </c>
      <c r="AY739" s="271" t="s">
        <v>158</v>
      </c>
    </row>
    <row r="740" spans="2:51" s="12" customFormat="1" ht="13.5">
      <c r="B740" s="251"/>
      <c r="C740" s="252"/>
      <c r="D740" s="248" t="s">
        <v>178</v>
      </c>
      <c r="E740" s="253" t="s">
        <v>21</v>
      </c>
      <c r="F740" s="254" t="s">
        <v>1262</v>
      </c>
      <c r="G740" s="252"/>
      <c r="H740" s="253" t="s">
        <v>21</v>
      </c>
      <c r="I740" s="255"/>
      <c r="J740" s="252"/>
      <c r="K740" s="252"/>
      <c r="L740" s="256"/>
      <c r="M740" s="257"/>
      <c r="N740" s="258"/>
      <c r="O740" s="258"/>
      <c r="P740" s="258"/>
      <c r="Q740" s="258"/>
      <c r="R740" s="258"/>
      <c r="S740" s="258"/>
      <c r="T740" s="259"/>
      <c r="AT740" s="260" t="s">
        <v>178</v>
      </c>
      <c r="AU740" s="260" t="s">
        <v>80</v>
      </c>
      <c r="AV740" s="12" t="s">
        <v>78</v>
      </c>
      <c r="AW740" s="12" t="s">
        <v>35</v>
      </c>
      <c r="AX740" s="12" t="s">
        <v>71</v>
      </c>
      <c r="AY740" s="260" t="s">
        <v>158</v>
      </c>
    </row>
    <row r="741" spans="2:51" s="13" customFormat="1" ht="13.5">
      <c r="B741" s="261"/>
      <c r="C741" s="262"/>
      <c r="D741" s="248" t="s">
        <v>178</v>
      </c>
      <c r="E741" s="263" t="s">
        <v>21</v>
      </c>
      <c r="F741" s="264" t="s">
        <v>1263</v>
      </c>
      <c r="G741" s="262"/>
      <c r="H741" s="265">
        <v>92.91</v>
      </c>
      <c r="I741" s="266"/>
      <c r="J741" s="262"/>
      <c r="K741" s="262"/>
      <c r="L741" s="267"/>
      <c r="M741" s="268"/>
      <c r="N741" s="269"/>
      <c r="O741" s="269"/>
      <c r="P741" s="269"/>
      <c r="Q741" s="269"/>
      <c r="R741" s="269"/>
      <c r="S741" s="269"/>
      <c r="T741" s="270"/>
      <c r="AT741" s="271" t="s">
        <v>178</v>
      </c>
      <c r="AU741" s="271" t="s">
        <v>80</v>
      </c>
      <c r="AV741" s="13" t="s">
        <v>80</v>
      </c>
      <c r="AW741" s="13" t="s">
        <v>35</v>
      </c>
      <c r="AX741" s="13" t="s">
        <v>71</v>
      </c>
      <c r="AY741" s="271" t="s">
        <v>158</v>
      </c>
    </row>
    <row r="742" spans="2:51" s="13" customFormat="1" ht="13.5">
      <c r="B742" s="261"/>
      <c r="C742" s="262"/>
      <c r="D742" s="248" t="s">
        <v>178</v>
      </c>
      <c r="E742" s="263" t="s">
        <v>21</v>
      </c>
      <c r="F742" s="264" t="s">
        <v>1264</v>
      </c>
      <c r="G742" s="262"/>
      <c r="H742" s="265">
        <v>-12.6</v>
      </c>
      <c r="I742" s="266"/>
      <c r="J742" s="262"/>
      <c r="K742" s="262"/>
      <c r="L742" s="267"/>
      <c r="M742" s="268"/>
      <c r="N742" s="269"/>
      <c r="O742" s="269"/>
      <c r="P742" s="269"/>
      <c r="Q742" s="269"/>
      <c r="R742" s="269"/>
      <c r="S742" s="269"/>
      <c r="T742" s="270"/>
      <c r="AT742" s="271" t="s">
        <v>178</v>
      </c>
      <c r="AU742" s="271" t="s">
        <v>80</v>
      </c>
      <c r="AV742" s="13" t="s">
        <v>80</v>
      </c>
      <c r="AW742" s="13" t="s">
        <v>35</v>
      </c>
      <c r="AX742" s="13" t="s">
        <v>71</v>
      </c>
      <c r="AY742" s="271" t="s">
        <v>158</v>
      </c>
    </row>
    <row r="743" spans="2:51" s="12" customFormat="1" ht="13.5">
      <c r="B743" s="251"/>
      <c r="C743" s="252"/>
      <c r="D743" s="248" t="s">
        <v>178</v>
      </c>
      <c r="E743" s="253" t="s">
        <v>21</v>
      </c>
      <c r="F743" s="254" t="s">
        <v>1265</v>
      </c>
      <c r="G743" s="252"/>
      <c r="H743" s="253" t="s">
        <v>21</v>
      </c>
      <c r="I743" s="255"/>
      <c r="J743" s="252"/>
      <c r="K743" s="252"/>
      <c r="L743" s="256"/>
      <c r="M743" s="257"/>
      <c r="N743" s="258"/>
      <c r="O743" s="258"/>
      <c r="P743" s="258"/>
      <c r="Q743" s="258"/>
      <c r="R743" s="258"/>
      <c r="S743" s="258"/>
      <c r="T743" s="259"/>
      <c r="AT743" s="260" t="s">
        <v>178</v>
      </c>
      <c r="AU743" s="260" t="s">
        <v>80</v>
      </c>
      <c r="AV743" s="12" t="s">
        <v>78</v>
      </c>
      <c r="AW743" s="12" t="s">
        <v>35</v>
      </c>
      <c r="AX743" s="12" t="s">
        <v>71</v>
      </c>
      <c r="AY743" s="260" t="s">
        <v>158</v>
      </c>
    </row>
    <row r="744" spans="2:51" s="13" customFormat="1" ht="13.5">
      <c r="B744" s="261"/>
      <c r="C744" s="262"/>
      <c r="D744" s="248" t="s">
        <v>178</v>
      </c>
      <c r="E744" s="263" t="s">
        <v>21</v>
      </c>
      <c r="F744" s="264" t="s">
        <v>1266</v>
      </c>
      <c r="G744" s="262"/>
      <c r="H744" s="265">
        <v>71.72</v>
      </c>
      <c r="I744" s="266"/>
      <c r="J744" s="262"/>
      <c r="K744" s="262"/>
      <c r="L744" s="267"/>
      <c r="M744" s="268"/>
      <c r="N744" s="269"/>
      <c r="O744" s="269"/>
      <c r="P744" s="269"/>
      <c r="Q744" s="269"/>
      <c r="R744" s="269"/>
      <c r="S744" s="269"/>
      <c r="T744" s="270"/>
      <c r="AT744" s="271" t="s">
        <v>178</v>
      </c>
      <c r="AU744" s="271" t="s">
        <v>80</v>
      </c>
      <c r="AV744" s="13" t="s">
        <v>80</v>
      </c>
      <c r="AW744" s="13" t="s">
        <v>35</v>
      </c>
      <c r="AX744" s="13" t="s">
        <v>71</v>
      </c>
      <c r="AY744" s="271" t="s">
        <v>158</v>
      </c>
    </row>
    <row r="745" spans="2:51" s="13" customFormat="1" ht="13.5">
      <c r="B745" s="261"/>
      <c r="C745" s="262"/>
      <c r="D745" s="248" t="s">
        <v>178</v>
      </c>
      <c r="E745" s="263" t="s">
        <v>21</v>
      </c>
      <c r="F745" s="264" t="s">
        <v>1267</v>
      </c>
      <c r="G745" s="262"/>
      <c r="H745" s="265">
        <v>-7.2</v>
      </c>
      <c r="I745" s="266"/>
      <c r="J745" s="262"/>
      <c r="K745" s="262"/>
      <c r="L745" s="267"/>
      <c r="M745" s="268"/>
      <c r="N745" s="269"/>
      <c r="O745" s="269"/>
      <c r="P745" s="269"/>
      <c r="Q745" s="269"/>
      <c r="R745" s="269"/>
      <c r="S745" s="269"/>
      <c r="T745" s="270"/>
      <c r="AT745" s="271" t="s">
        <v>178</v>
      </c>
      <c r="AU745" s="271" t="s">
        <v>80</v>
      </c>
      <c r="AV745" s="13" t="s">
        <v>80</v>
      </c>
      <c r="AW745" s="13" t="s">
        <v>35</v>
      </c>
      <c r="AX745" s="13" t="s">
        <v>71</v>
      </c>
      <c r="AY745" s="271" t="s">
        <v>158</v>
      </c>
    </row>
    <row r="746" spans="2:51" s="12" customFormat="1" ht="13.5">
      <c r="B746" s="251"/>
      <c r="C746" s="252"/>
      <c r="D746" s="248" t="s">
        <v>178</v>
      </c>
      <c r="E746" s="253" t="s">
        <v>21</v>
      </c>
      <c r="F746" s="254" t="s">
        <v>1247</v>
      </c>
      <c r="G746" s="252"/>
      <c r="H746" s="253" t="s">
        <v>21</v>
      </c>
      <c r="I746" s="255"/>
      <c r="J746" s="252"/>
      <c r="K746" s="252"/>
      <c r="L746" s="256"/>
      <c r="M746" s="257"/>
      <c r="N746" s="258"/>
      <c r="O746" s="258"/>
      <c r="P746" s="258"/>
      <c r="Q746" s="258"/>
      <c r="R746" s="258"/>
      <c r="S746" s="258"/>
      <c r="T746" s="259"/>
      <c r="AT746" s="260" t="s">
        <v>178</v>
      </c>
      <c r="AU746" s="260" t="s">
        <v>80</v>
      </c>
      <c r="AV746" s="12" t="s">
        <v>78</v>
      </c>
      <c r="AW746" s="12" t="s">
        <v>35</v>
      </c>
      <c r="AX746" s="12" t="s">
        <v>71</v>
      </c>
      <c r="AY746" s="260" t="s">
        <v>158</v>
      </c>
    </row>
    <row r="747" spans="2:51" s="13" customFormat="1" ht="13.5">
      <c r="B747" s="261"/>
      <c r="C747" s="262"/>
      <c r="D747" s="248" t="s">
        <v>178</v>
      </c>
      <c r="E747" s="263" t="s">
        <v>21</v>
      </c>
      <c r="F747" s="264" t="s">
        <v>1268</v>
      </c>
      <c r="G747" s="262"/>
      <c r="H747" s="265">
        <v>67.743</v>
      </c>
      <c r="I747" s="266"/>
      <c r="J747" s="262"/>
      <c r="K747" s="262"/>
      <c r="L747" s="267"/>
      <c r="M747" s="268"/>
      <c r="N747" s="269"/>
      <c r="O747" s="269"/>
      <c r="P747" s="269"/>
      <c r="Q747" s="269"/>
      <c r="R747" s="269"/>
      <c r="S747" s="269"/>
      <c r="T747" s="270"/>
      <c r="AT747" s="271" t="s">
        <v>178</v>
      </c>
      <c r="AU747" s="271" t="s">
        <v>80</v>
      </c>
      <c r="AV747" s="13" t="s">
        <v>80</v>
      </c>
      <c r="AW747" s="13" t="s">
        <v>35</v>
      </c>
      <c r="AX747" s="13" t="s">
        <v>71</v>
      </c>
      <c r="AY747" s="271" t="s">
        <v>158</v>
      </c>
    </row>
    <row r="748" spans="2:51" s="13" customFormat="1" ht="13.5">
      <c r="B748" s="261"/>
      <c r="C748" s="262"/>
      <c r="D748" s="248" t="s">
        <v>178</v>
      </c>
      <c r="E748" s="263" t="s">
        <v>21</v>
      </c>
      <c r="F748" s="264" t="s">
        <v>1253</v>
      </c>
      <c r="G748" s="262"/>
      <c r="H748" s="265">
        <v>1.538</v>
      </c>
      <c r="I748" s="266"/>
      <c r="J748" s="262"/>
      <c r="K748" s="262"/>
      <c r="L748" s="267"/>
      <c r="M748" s="268"/>
      <c r="N748" s="269"/>
      <c r="O748" s="269"/>
      <c r="P748" s="269"/>
      <c r="Q748" s="269"/>
      <c r="R748" s="269"/>
      <c r="S748" s="269"/>
      <c r="T748" s="270"/>
      <c r="AT748" s="271" t="s">
        <v>178</v>
      </c>
      <c r="AU748" s="271" t="s">
        <v>80</v>
      </c>
      <c r="AV748" s="13" t="s">
        <v>80</v>
      </c>
      <c r="AW748" s="13" t="s">
        <v>35</v>
      </c>
      <c r="AX748" s="13" t="s">
        <v>71</v>
      </c>
      <c r="AY748" s="271" t="s">
        <v>158</v>
      </c>
    </row>
    <row r="749" spans="2:51" s="13" customFormat="1" ht="13.5">
      <c r="B749" s="261"/>
      <c r="C749" s="262"/>
      <c r="D749" s="248" t="s">
        <v>178</v>
      </c>
      <c r="E749" s="263" t="s">
        <v>21</v>
      </c>
      <c r="F749" s="264" t="s">
        <v>1254</v>
      </c>
      <c r="G749" s="262"/>
      <c r="H749" s="265">
        <v>-4.59</v>
      </c>
      <c r="I749" s="266"/>
      <c r="J749" s="262"/>
      <c r="K749" s="262"/>
      <c r="L749" s="267"/>
      <c r="M749" s="268"/>
      <c r="N749" s="269"/>
      <c r="O749" s="269"/>
      <c r="P749" s="269"/>
      <c r="Q749" s="269"/>
      <c r="R749" s="269"/>
      <c r="S749" s="269"/>
      <c r="T749" s="270"/>
      <c r="AT749" s="271" t="s">
        <v>178</v>
      </c>
      <c r="AU749" s="271" t="s">
        <v>80</v>
      </c>
      <c r="AV749" s="13" t="s">
        <v>80</v>
      </c>
      <c r="AW749" s="13" t="s">
        <v>35</v>
      </c>
      <c r="AX749" s="13" t="s">
        <v>71</v>
      </c>
      <c r="AY749" s="271" t="s">
        <v>158</v>
      </c>
    </row>
    <row r="750" spans="2:51" s="13" customFormat="1" ht="13.5">
      <c r="B750" s="261"/>
      <c r="C750" s="262"/>
      <c r="D750" s="248" t="s">
        <v>178</v>
      </c>
      <c r="E750" s="263" t="s">
        <v>21</v>
      </c>
      <c r="F750" s="264" t="s">
        <v>231</v>
      </c>
      <c r="G750" s="262"/>
      <c r="H750" s="265">
        <v>-1.8</v>
      </c>
      <c r="I750" s="266"/>
      <c r="J750" s="262"/>
      <c r="K750" s="262"/>
      <c r="L750" s="267"/>
      <c r="M750" s="268"/>
      <c r="N750" s="269"/>
      <c r="O750" s="269"/>
      <c r="P750" s="269"/>
      <c r="Q750" s="269"/>
      <c r="R750" s="269"/>
      <c r="S750" s="269"/>
      <c r="T750" s="270"/>
      <c r="AT750" s="271" t="s">
        <v>178</v>
      </c>
      <c r="AU750" s="271" t="s">
        <v>80</v>
      </c>
      <c r="AV750" s="13" t="s">
        <v>80</v>
      </c>
      <c r="AW750" s="13" t="s">
        <v>35</v>
      </c>
      <c r="AX750" s="13" t="s">
        <v>71</v>
      </c>
      <c r="AY750" s="271" t="s">
        <v>158</v>
      </c>
    </row>
    <row r="751" spans="2:51" s="12" customFormat="1" ht="13.5">
      <c r="B751" s="251"/>
      <c r="C751" s="252"/>
      <c r="D751" s="248" t="s">
        <v>178</v>
      </c>
      <c r="E751" s="253" t="s">
        <v>21</v>
      </c>
      <c r="F751" s="254" t="s">
        <v>1269</v>
      </c>
      <c r="G751" s="252"/>
      <c r="H751" s="253" t="s">
        <v>21</v>
      </c>
      <c r="I751" s="255"/>
      <c r="J751" s="252"/>
      <c r="K751" s="252"/>
      <c r="L751" s="256"/>
      <c r="M751" s="257"/>
      <c r="N751" s="258"/>
      <c r="O751" s="258"/>
      <c r="P751" s="258"/>
      <c r="Q751" s="258"/>
      <c r="R751" s="258"/>
      <c r="S751" s="258"/>
      <c r="T751" s="259"/>
      <c r="AT751" s="260" t="s">
        <v>178</v>
      </c>
      <c r="AU751" s="260" t="s">
        <v>80</v>
      </c>
      <c r="AV751" s="12" t="s">
        <v>78</v>
      </c>
      <c r="AW751" s="12" t="s">
        <v>35</v>
      </c>
      <c r="AX751" s="12" t="s">
        <v>71</v>
      </c>
      <c r="AY751" s="260" t="s">
        <v>158</v>
      </c>
    </row>
    <row r="752" spans="2:51" s="13" customFormat="1" ht="13.5">
      <c r="B752" s="261"/>
      <c r="C752" s="262"/>
      <c r="D752" s="248" t="s">
        <v>178</v>
      </c>
      <c r="E752" s="263" t="s">
        <v>21</v>
      </c>
      <c r="F752" s="264" t="s">
        <v>1270</v>
      </c>
      <c r="G752" s="262"/>
      <c r="H752" s="265">
        <v>89.422</v>
      </c>
      <c r="I752" s="266"/>
      <c r="J752" s="262"/>
      <c r="K752" s="262"/>
      <c r="L752" s="267"/>
      <c r="M752" s="268"/>
      <c r="N752" s="269"/>
      <c r="O752" s="269"/>
      <c r="P752" s="269"/>
      <c r="Q752" s="269"/>
      <c r="R752" s="269"/>
      <c r="S752" s="269"/>
      <c r="T752" s="270"/>
      <c r="AT752" s="271" t="s">
        <v>178</v>
      </c>
      <c r="AU752" s="271" t="s">
        <v>80</v>
      </c>
      <c r="AV752" s="13" t="s">
        <v>80</v>
      </c>
      <c r="AW752" s="13" t="s">
        <v>35</v>
      </c>
      <c r="AX752" s="13" t="s">
        <v>71</v>
      </c>
      <c r="AY752" s="271" t="s">
        <v>158</v>
      </c>
    </row>
    <row r="753" spans="2:51" s="13" customFormat="1" ht="13.5">
      <c r="B753" s="261"/>
      <c r="C753" s="262"/>
      <c r="D753" s="248" t="s">
        <v>178</v>
      </c>
      <c r="E753" s="263" t="s">
        <v>21</v>
      </c>
      <c r="F753" s="264" t="s">
        <v>1256</v>
      </c>
      <c r="G753" s="262"/>
      <c r="H753" s="265">
        <v>3.075</v>
      </c>
      <c r="I753" s="266"/>
      <c r="J753" s="262"/>
      <c r="K753" s="262"/>
      <c r="L753" s="267"/>
      <c r="M753" s="268"/>
      <c r="N753" s="269"/>
      <c r="O753" s="269"/>
      <c r="P753" s="269"/>
      <c r="Q753" s="269"/>
      <c r="R753" s="269"/>
      <c r="S753" s="269"/>
      <c r="T753" s="270"/>
      <c r="AT753" s="271" t="s">
        <v>178</v>
      </c>
      <c r="AU753" s="271" t="s">
        <v>80</v>
      </c>
      <c r="AV753" s="13" t="s">
        <v>80</v>
      </c>
      <c r="AW753" s="13" t="s">
        <v>35</v>
      </c>
      <c r="AX753" s="13" t="s">
        <v>71</v>
      </c>
      <c r="AY753" s="271" t="s">
        <v>158</v>
      </c>
    </row>
    <row r="754" spans="2:51" s="13" customFormat="1" ht="13.5">
      <c r="B754" s="261"/>
      <c r="C754" s="262"/>
      <c r="D754" s="248" t="s">
        <v>178</v>
      </c>
      <c r="E754" s="263" t="s">
        <v>21</v>
      </c>
      <c r="F754" s="264" t="s">
        <v>1257</v>
      </c>
      <c r="G754" s="262"/>
      <c r="H754" s="265">
        <v>-9.18</v>
      </c>
      <c r="I754" s="266"/>
      <c r="J754" s="262"/>
      <c r="K754" s="262"/>
      <c r="L754" s="267"/>
      <c r="M754" s="268"/>
      <c r="N754" s="269"/>
      <c r="O754" s="269"/>
      <c r="P754" s="269"/>
      <c r="Q754" s="269"/>
      <c r="R754" s="269"/>
      <c r="S754" s="269"/>
      <c r="T754" s="270"/>
      <c r="AT754" s="271" t="s">
        <v>178</v>
      </c>
      <c r="AU754" s="271" t="s">
        <v>80</v>
      </c>
      <c r="AV754" s="13" t="s">
        <v>80</v>
      </c>
      <c r="AW754" s="13" t="s">
        <v>35</v>
      </c>
      <c r="AX754" s="13" t="s">
        <v>71</v>
      </c>
      <c r="AY754" s="271" t="s">
        <v>158</v>
      </c>
    </row>
    <row r="755" spans="2:51" s="13" customFormat="1" ht="13.5">
      <c r="B755" s="261"/>
      <c r="C755" s="262"/>
      <c r="D755" s="248" t="s">
        <v>178</v>
      </c>
      <c r="E755" s="263" t="s">
        <v>21</v>
      </c>
      <c r="F755" s="264" t="s">
        <v>231</v>
      </c>
      <c r="G755" s="262"/>
      <c r="H755" s="265">
        <v>-1.8</v>
      </c>
      <c r="I755" s="266"/>
      <c r="J755" s="262"/>
      <c r="K755" s="262"/>
      <c r="L755" s="267"/>
      <c r="M755" s="268"/>
      <c r="N755" s="269"/>
      <c r="O755" s="269"/>
      <c r="P755" s="269"/>
      <c r="Q755" s="269"/>
      <c r="R755" s="269"/>
      <c r="S755" s="269"/>
      <c r="T755" s="270"/>
      <c r="AT755" s="271" t="s">
        <v>178</v>
      </c>
      <c r="AU755" s="271" t="s">
        <v>80</v>
      </c>
      <c r="AV755" s="13" t="s">
        <v>80</v>
      </c>
      <c r="AW755" s="13" t="s">
        <v>35</v>
      </c>
      <c r="AX755" s="13" t="s">
        <v>71</v>
      </c>
      <c r="AY755" s="271" t="s">
        <v>158</v>
      </c>
    </row>
    <row r="756" spans="2:51" s="12" customFormat="1" ht="13.5">
      <c r="B756" s="251"/>
      <c r="C756" s="252"/>
      <c r="D756" s="248" t="s">
        <v>178</v>
      </c>
      <c r="E756" s="253" t="s">
        <v>21</v>
      </c>
      <c r="F756" s="254" t="s">
        <v>1271</v>
      </c>
      <c r="G756" s="252"/>
      <c r="H756" s="253" t="s">
        <v>21</v>
      </c>
      <c r="I756" s="255"/>
      <c r="J756" s="252"/>
      <c r="K756" s="252"/>
      <c r="L756" s="256"/>
      <c r="M756" s="257"/>
      <c r="N756" s="258"/>
      <c r="O756" s="258"/>
      <c r="P756" s="258"/>
      <c r="Q756" s="258"/>
      <c r="R756" s="258"/>
      <c r="S756" s="258"/>
      <c r="T756" s="259"/>
      <c r="AT756" s="260" t="s">
        <v>178</v>
      </c>
      <c r="AU756" s="260" t="s">
        <v>80</v>
      </c>
      <c r="AV756" s="12" t="s">
        <v>78</v>
      </c>
      <c r="AW756" s="12" t="s">
        <v>35</v>
      </c>
      <c r="AX756" s="12" t="s">
        <v>71</v>
      </c>
      <c r="AY756" s="260" t="s">
        <v>158</v>
      </c>
    </row>
    <row r="757" spans="2:51" s="13" customFormat="1" ht="13.5">
      <c r="B757" s="261"/>
      <c r="C757" s="262"/>
      <c r="D757" s="248" t="s">
        <v>178</v>
      </c>
      <c r="E757" s="263" t="s">
        <v>21</v>
      </c>
      <c r="F757" s="264" t="s">
        <v>1270</v>
      </c>
      <c r="G757" s="262"/>
      <c r="H757" s="265">
        <v>89.422</v>
      </c>
      <c r="I757" s="266"/>
      <c r="J757" s="262"/>
      <c r="K757" s="262"/>
      <c r="L757" s="267"/>
      <c r="M757" s="268"/>
      <c r="N757" s="269"/>
      <c r="O757" s="269"/>
      <c r="P757" s="269"/>
      <c r="Q757" s="269"/>
      <c r="R757" s="269"/>
      <c r="S757" s="269"/>
      <c r="T757" s="270"/>
      <c r="AT757" s="271" t="s">
        <v>178</v>
      </c>
      <c r="AU757" s="271" t="s">
        <v>80</v>
      </c>
      <c r="AV757" s="13" t="s">
        <v>80</v>
      </c>
      <c r="AW757" s="13" t="s">
        <v>35</v>
      </c>
      <c r="AX757" s="13" t="s">
        <v>71</v>
      </c>
      <c r="AY757" s="271" t="s">
        <v>158</v>
      </c>
    </row>
    <row r="758" spans="2:51" s="13" customFormat="1" ht="13.5">
      <c r="B758" s="261"/>
      <c r="C758" s="262"/>
      <c r="D758" s="248" t="s">
        <v>178</v>
      </c>
      <c r="E758" s="263" t="s">
        <v>21</v>
      </c>
      <c r="F758" s="264" t="s">
        <v>1256</v>
      </c>
      <c r="G758" s="262"/>
      <c r="H758" s="265">
        <v>3.075</v>
      </c>
      <c r="I758" s="266"/>
      <c r="J758" s="262"/>
      <c r="K758" s="262"/>
      <c r="L758" s="267"/>
      <c r="M758" s="268"/>
      <c r="N758" s="269"/>
      <c r="O758" s="269"/>
      <c r="P758" s="269"/>
      <c r="Q758" s="269"/>
      <c r="R758" s="269"/>
      <c r="S758" s="269"/>
      <c r="T758" s="270"/>
      <c r="AT758" s="271" t="s">
        <v>178</v>
      </c>
      <c r="AU758" s="271" t="s">
        <v>80</v>
      </c>
      <c r="AV758" s="13" t="s">
        <v>80</v>
      </c>
      <c r="AW758" s="13" t="s">
        <v>35</v>
      </c>
      <c r="AX758" s="13" t="s">
        <v>71</v>
      </c>
      <c r="AY758" s="271" t="s">
        <v>158</v>
      </c>
    </row>
    <row r="759" spans="2:51" s="13" customFormat="1" ht="13.5">
      <c r="B759" s="261"/>
      <c r="C759" s="262"/>
      <c r="D759" s="248" t="s">
        <v>178</v>
      </c>
      <c r="E759" s="263" t="s">
        <v>21</v>
      </c>
      <c r="F759" s="264" t="s">
        <v>1257</v>
      </c>
      <c r="G759" s="262"/>
      <c r="H759" s="265">
        <v>-9.18</v>
      </c>
      <c r="I759" s="266"/>
      <c r="J759" s="262"/>
      <c r="K759" s="262"/>
      <c r="L759" s="267"/>
      <c r="M759" s="268"/>
      <c r="N759" s="269"/>
      <c r="O759" s="269"/>
      <c r="P759" s="269"/>
      <c r="Q759" s="269"/>
      <c r="R759" s="269"/>
      <c r="S759" s="269"/>
      <c r="T759" s="270"/>
      <c r="AT759" s="271" t="s">
        <v>178</v>
      </c>
      <c r="AU759" s="271" t="s">
        <v>80</v>
      </c>
      <c r="AV759" s="13" t="s">
        <v>80</v>
      </c>
      <c r="AW759" s="13" t="s">
        <v>35</v>
      </c>
      <c r="AX759" s="13" t="s">
        <v>71</v>
      </c>
      <c r="AY759" s="271" t="s">
        <v>158</v>
      </c>
    </row>
    <row r="760" spans="2:51" s="13" customFormat="1" ht="13.5">
      <c r="B760" s="261"/>
      <c r="C760" s="262"/>
      <c r="D760" s="248" t="s">
        <v>178</v>
      </c>
      <c r="E760" s="263" t="s">
        <v>21</v>
      </c>
      <c r="F760" s="264" t="s">
        <v>231</v>
      </c>
      <c r="G760" s="262"/>
      <c r="H760" s="265">
        <v>-1.8</v>
      </c>
      <c r="I760" s="266"/>
      <c r="J760" s="262"/>
      <c r="K760" s="262"/>
      <c r="L760" s="267"/>
      <c r="M760" s="268"/>
      <c r="N760" s="269"/>
      <c r="O760" s="269"/>
      <c r="P760" s="269"/>
      <c r="Q760" s="269"/>
      <c r="R760" s="269"/>
      <c r="S760" s="269"/>
      <c r="T760" s="270"/>
      <c r="AT760" s="271" t="s">
        <v>178</v>
      </c>
      <c r="AU760" s="271" t="s">
        <v>80</v>
      </c>
      <c r="AV760" s="13" t="s">
        <v>80</v>
      </c>
      <c r="AW760" s="13" t="s">
        <v>35</v>
      </c>
      <c r="AX760" s="13" t="s">
        <v>71</v>
      </c>
      <c r="AY760" s="271" t="s">
        <v>158</v>
      </c>
    </row>
    <row r="761" spans="2:51" s="12" customFormat="1" ht="13.5">
      <c r="B761" s="251"/>
      <c r="C761" s="252"/>
      <c r="D761" s="248" t="s">
        <v>178</v>
      </c>
      <c r="E761" s="253" t="s">
        <v>21</v>
      </c>
      <c r="F761" s="254" t="s">
        <v>1272</v>
      </c>
      <c r="G761" s="252"/>
      <c r="H761" s="253" t="s">
        <v>21</v>
      </c>
      <c r="I761" s="255"/>
      <c r="J761" s="252"/>
      <c r="K761" s="252"/>
      <c r="L761" s="256"/>
      <c r="M761" s="257"/>
      <c r="N761" s="258"/>
      <c r="O761" s="258"/>
      <c r="P761" s="258"/>
      <c r="Q761" s="258"/>
      <c r="R761" s="258"/>
      <c r="S761" s="258"/>
      <c r="T761" s="259"/>
      <c r="AT761" s="260" t="s">
        <v>178</v>
      </c>
      <c r="AU761" s="260" t="s">
        <v>80</v>
      </c>
      <c r="AV761" s="12" t="s">
        <v>78</v>
      </c>
      <c r="AW761" s="12" t="s">
        <v>35</v>
      </c>
      <c r="AX761" s="12" t="s">
        <v>71</v>
      </c>
      <c r="AY761" s="260" t="s">
        <v>158</v>
      </c>
    </row>
    <row r="762" spans="2:51" s="13" customFormat="1" ht="13.5">
      <c r="B762" s="261"/>
      <c r="C762" s="262"/>
      <c r="D762" s="248" t="s">
        <v>178</v>
      </c>
      <c r="E762" s="263" t="s">
        <v>21</v>
      </c>
      <c r="F762" s="264" t="s">
        <v>1259</v>
      </c>
      <c r="G762" s="262"/>
      <c r="H762" s="265">
        <v>62.266</v>
      </c>
      <c r="I762" s="266"/>
      <c r="J762" s="262"/>
      <c r="K762" s="262"/>
      <c r="L762" s="267"/>
      <c r="M762" s="268"/>
      <c r="N762" s="269"/>
      <c r="O762" s="269"/>
      <c r="P762" s="269"/>
      <c r="Q762" s="269"/>
      <c r="R762" s="269"/>
      <c r="S762" s="269"/>
      <c r="T762" s="270"/>
      <c r="AT762" s="271" t="s">
        <v>178</v>
      </c>
      <c r="AU762" s="271" t="s">
        <v>80</v>
      </c>
      <c r="AV762" s="13" t="s">
        <v>80</v>
      </c>
      <c r="AW762" s="13" t="s">
        <v>35</v>
      </c>
      <c r="AX762" s="13" t="s">
        <v>71</v>
      </c>
      <c r="AY762" s="271" t="s">
        <v>158</v>
      </c>
    </row>
    <row r="763" spans="2:51" s="13" customFormat="1" ht="13.5">
      <c r="B763" s="261"/>
      <c r="C763" s="262"/>
      <c r="D763" s="248" t="s">
        <v>178</v>
      </c>
      <c r="E763" s="263" t="s">
        <v>21</v>
      </c>
      <c r="F763" s="264" t="s">
        <v>1253</v>
      </c>
      <c r="G763" s="262"/>
      <c r="H763" s="265">
        <v>1.538</v>
      </c>
      <c r="I763" s="266"/>
      <c r="J763" s="262"/>
      <c r="K763" s="262"/>
      <c r="L763" s="267"/>
      <c r="M763" s="268"/>
      <c r="N763" s="269"/>
      <c r="O763" s="269"/>
      <c r="P763" s="269"/>
      <c r="Q763" s="269"/>
      <c r="R763" s="269"/>
      <c r="S763" s="269"/>
      <c r="T763" s="270"/>
      <c r="AT763" s="271" t="s">
        <v>178</v>
      </c>
      <c r="AU763" s="271" t="s">
        <v>80</v>
      </c>
      <c r="AV763" s="13" t="s">
        <v>80</v>
      </c>
      <c r="AW763" s="13" t="s">
        <v>35</v>
      </c>
      <c r="AX763" s="13" t="s">
        <v>71</v>
      </c>
      <c r="AY763" s="271" t="s">
        <v>158</v>
      </c>
    </row>
    <row r="764" spans="2:51" s="13" customFormat="1" ht="13.5">
      <c r="B764" s="261"/>
      <c r="C764" s="262"/>
      <c r="D764" s="248" t="s">
        <v>178</v>
      </c>
      <c r="E764" s="263" t="s">
        <v>21</v>
      </c>
      <c r="F764" s="264" t="s">
        <v>1254</v>
      </c>
      <c r="G764" s="262"/>
      <c r="H764" s="265">
        <v>-4.59</v>
      </c>
      <c r="I764" s="266"/>
      <c r="J764" s="262"/>
      <c r="K764" s="262"/>
      <c r="L764" s="267"/>
      <c r="M764" s="268"/>
      <c r="N764" s="269"/>
      <c r="O764" s="269"/>
      <c r="P764" s="269"/>
      <c r="Q764" s="269"/>
      <c r="R764" s="269"/>
      <c r="S764" s="269"/>
      <c r="T764" s="270"/>
      <c r="AT764" s="271" t="s">
        <v>178</v>
      </c>
      <c r="AU764" s="271" t="s">
        <v>80</v>
      </c>
      <c r="AV764" s="13" t="s">
        <v>80</v>
      </c>
      <c r="AW764" s="13" t="s">
        <v>35</v>
      </c>
      <c r="AX764" s="13" t="s">
        <v>71</v>
      </c>
      <c r="AY764" s="271" t="s">
        <v>158</v>
      </c>
    </row>
    <row r="765" spans="2:51" s="13" customFormat="1" ht="13.5">
      <c r="B765" s="261"/>
      <c r="C765" s="262"/>
      <c r="D765" s="248" t="s">
        <v>178</v>
      </c>
      <c r="E765" s="263" t="s">
        <v>21</v>
      </c>
      <c r="F765" s="264" t="s">
        <v>231</v>
      </c>
      <c r="G765" s="262"/>
      <c r="H765" s="265">
        <v>-1.8</v>
      </c>
      <c r="I765" s="266"/>
      <c r="J765" s="262"/>
      <c r="K765" s="262"/>
      <c r="L765" s="267"/>
      <c r="M765" s="268"/>
      <c r="N765" s="269"/>
      <c r="O765" s="269"/>
      <c r="P765" s="269"/>
      <c r="Q765" s="269"/>
      <c r="R765" s="269"/>
      <c r="S765" s="269"/>
      <c r="T765" s="270"/>
      <c r="AT765" s="271" t="s">
        <v>178</v>
      </c>
      <c r="AU765" s="271" t="s">
        <v>80</v>
      </c>
      <c r="AV765" s="13" t="s">
        <v>80</v>
      </c>
      <c r="AW765" s="13" t="s">
        <v>35</v>
      </c>
      <c r="AX765" s="13" t="s">
        <v>71</v>
      </c>
      <c r="AY765" s="271" t="s">
        <v>158</v>
      </c>
    </row>
    <row r="766" spans="2:51" s="12" customFormat="1" ht="13.5">
      <c r="B766" s="251"/>
      <c r="C766" s="252"/>
      <c r="D766" s="248" t="s">
        <v>178</v>
      </c>
      <c r="E766" s="253" t="s">
        <v>21</v>
      </c>
      <c r="F766" s="254" t="s">
        <v>1273</v>
      </c>
      <c r="G766" s="252"/>
      <c r="H766" s="253" t="s">
        <v>21</v>
      </c>
      <c r="I766" s="255"/>
      <c r="J766" s="252"/>
      <c r="K766" s="252"/>
      <c r="L766" s="256"/>
      <c r="M766" s="257"/>
      <c r="N766" s="258"/>
      <c r="O766" s="258"/>
      <c r="P766" s="258"/>
      <c r="Q766" s="258"/>
      <c r="R766" s="258"/>
      <c r="S766" s="258"/>
      <c r="T766" s="259"/>
      <c r="AT766" s="260" t="s">
        <v>178</v>
      </c>
      <c r="AU766" s="260" t="s">
        <v>80</v>
      </c>
      <c r="AV766" s="12" t="s">
        <v>78</v>
      </c>
      <c r="AW766" s="12" t="s">
        <v>35</v>
      </c>
      <c r="AX766" s="12" t="s">
        <v>71</v>
      </c>
      <c r="AY766" s="260" t="s">
        <v>158</v>
      </c>
    </row>
    <row r="767" spans="2:51" s="13" customFormat="1" ht="13.5">
      <c r="B767" s="261"/>
      <c r="C767" s="262"/>
      <c r="D767" s="248" t="s">
        <v>178</v>
      </c>
      <c r="E767" s="263" t="s">
        <v>21</v>
      </c>
      <c r="F767" s="264" t="s">
        <v>1261</v>
      </c>
      <c r="G767" s="262"/>
      <c r="H767" s="265">
        <v>63.896</v>
      </c>
      <c r="I767" s="266"/>
      <c r="J767" s="262"/>
      <c r="K767" s="262"/>
      <c r="L767" s="267"/>
      <c r="M767" s="268"/>
      <c r="N767" s="269"/>
      <c r="O767" s="269"/>
      <c r="P767" s="269"/>
      <c r="Q767" s="269"/>
      <c r="R767" s="269"/>
      <c r="S767" s="269"/>
      <c r="T767" s="270"/>
      <c r="AT767" s="271" t="s">
        <v>178</v>
      </c>
      <c r="AU767" s="271" t="s">
        <v>80</v>
      </c>
      <c r="AV767" s="13" t="s">
        <v>80</v>
      </c>
      <c r="AW767" s="13" t="s">
        <v>35</v>
      </c>
      <c r="AX767" s="13" t="s">
        <v>71</v>
      </c>
      <c r="AY767" s="271" t="s">
        <v>158</v>
      </c>
    </row>
    <row r="768" spans="2:51" s="13" customFormat="1" ht="13.5">
      <c r="B768" s="261"/>
      <c r="C768" s="262"/>
      <c r="D768" s="248" t="s">
        <v>178</v>
      </c>
      <c r="E768" s="263" t="s">
        <v>21</v>
      </c>
      <c r="F768" s="264" t="s">
        <v>1253</v>
      </c>
      <c r="G768" s="262"/>
      <c r="H768" s="265">
        <v>1.538</v>
      </c>
      <c r="I768" s="266"/>
      <c r="J768" s="262"/>
      <c r="K768" s="262"/>
      <c r="L768" s="267"/>
      <c r="M768" s="268"/>
      <c r="N768" s="269"/>
      <c r="O768" s="269"/>
      <c r="P768" s="269"/>
      <c r="Q768" s="269"/>
      <c r="R768" s="269"/>
      <c r="S768" s="269"/>
      <c r="T768" s="270"/>
      <c r="AT768" s="271" t="s">
        <v>178</v>
      </c>
      <c r="AU768" s="271" t="s">
        <v>80</v>
      </c>
      <c r="AV768" s="13" t="s">
        <v>80</v>
      </c>
      <c r="AW768" s="13" t="s">
        <v>35</v>
      </c>
      <c r="AX768" s="13" t="s">
        <v>71</v>
      </c>
      <c r="AY768" s="271" t="s">
        <v>158</v>
      </c>
    </row>
    <row r="769" spans="2:51" s="13" customFormat="1" ht="13.5">
      <c r="B769" s="261"/>
      <c r="C769" s="262"/>
      <c r="D769" s="248" t="s">
        <v>178</v>
      </c>
      <c r="E769" s="263" t="s">
        <v>21</v>
      </c>
      <c r="F769" s="264" t="s">
        <v>1254</v>
      </c>
      <c r="G769" s="262"/>
      <c r="H769" s="265">
        <v>-4.59</v>
      </c>
      <c r="I769" s="266"/>
      <c r="J769" s="262"/>
      <c r="K769" s="262"/>
      <c r="L769" s="267"/>
      <c r="M769" s="268"/>
      <c r="N769" s="269"/>
      <c r="O769" s="269"/>
      <c r="P769" s="269"/>
      <c r="Q769" s="269"/>
      <c r="R769" s="269"/>
      <c r="S769" s="269"/>
      <c r="T769" s="270"/>
      <c r="AT769" s="271" t="s">
        <v>178</v>
      </c>
      <c r="AU769" s="271" t="s">
        <v>80</v>
      </c>
      <c r="AV769" s="13" t="s">
        <v>80</v>
      </c>
      <c r="AW769" s="13" t="s">
        <v>35</v>
      </c>
      <c r="AX769" s="13" t="s">
        <v>71</v>
      </c>
      <c r="AY769" s="271" t="s">
        <v>158</v>
      </c>
    </row>
    <row r="770" spans="2:51" s="13" customFormat="1" ht="13.5">
      <c r="B770" s="261"/>
      <c r="C770" s="262"/>
      <c r="D770" s="248" t="s">
        <v>178</v>
      </c>
      <c r="E770" s="263" t="s">
        <v>21</v>
      </c>
      <c r="F770" s="264" t="s">
        <v>231</v>
      </c>
      <c r="G770" s="262"/>
      <c r="H770" s="265">
        <v>-1.8</v>
      </c>
      <c r="I770" s="266"/>
      <c r="J770" s="262"/>
      <c r="K770" s="262"/>
      <c r="L770" s="267"/>
      <c r="M770" s="268"/>
      <c r="N770" s="269"/>
      <c r="O770" s="269"/>
      <c r="P770" s="269"/>
      <c r="Q770" s="269"/>
      <c r="R770" s="269"/>
      <c r="S770" s="269"/>
      <c r="T770" s="270"/>
      <c r="AT770" s="271" t="s">
        <v>178</v>
      </c>
      <c r="AU770" s="271" t="s">
        <v>80</v>
      </c>
      <c r="AV770" s="13" t="s">
        <v>80</v>
      </c>
      <c r="AW770" s="13" t="s">
        <v>35</v>
      </c>
      <c r="AX770" s="13" t="s">
        <v>71</v>
      </c>
      <c r="AY770" s="271" t="s">
        <v>158</v>
      </c>
    </row>
    <row r="771" spans="2:51" s="15" customFormat="1" ht="13.5">
      <c r="B771" s="283"/>
      <c r="C771" s="284"/>
      <c r="D771" s="248" t="s">
        <v>178</v>
      </c>
      <c r="E771" s="285" t="s">
        <v>21</v>
      </c>
      <c r="F771" s="286" t="s">
        <v>300</v>
      </c>
      <c r="G771" s="284"/>
      <c r="H771" s="287">
        <v>823.368</v>
      </c>
      <c r="I771" s="288"/>
      <c r="J771" s="284"/>
      <c r="K771" s="284"/>
      <c r="L771" s="289"/>
      <c r="M771" s="290"/>
      <c r="N771" s="291"/>
      <c r="O771" s="291"/>
      <c r="P771" s="291"/>
      <c r="Q771" s="291"/>
      <c r="R771" s="291"/>
      <c r="S771" s="291"/>
      <c r="T771" s="292"/>
      <c r="AT771" s="293" t="s">
        <v>178</v>
      </c>
      <c r="AU771" s="293" t="s">
        <v>80</v>
      </c>
      <c r="AV771" s="15" t="s">
        <v>159</v>
      </c>
      <c r="AW771" s="15" t="s">
        <v>35</v>
      </c>
      <c r="AX771" s="15" t="s">
        <v>71</v>
      </c>
      <c r="AY771" s="293" t="s">
        <v>158</v>
      </c>
    </row>
    <row r="772" spans="2:51" s="12" customFormat="1" ht="13.5">
      <c r="B772" s="251"/>
      <c r="C772" s="252"/>
      <c r="D772" s="248" t="s">
        <v>178</v>
      </c>
      <c r="E772" s="253" t="s">
        <v>21</v>
      </c>
      <c r="F772" s="254" t="s">
        <v>1481</v>
      </c>
      <c r="G772" s="252"/>
      <c r="H772" s="253" t="s">
        <v>21</v>
      </c>
      <c r="I772" s="255"/>
      <c r="J772" s="252"/>
      <c r="K772" s="252"/>
      <c r="L772" s="256"/>
      <c r="M772" s="257"/>
      <c r="N772" s="258"/>
      <c r="O772" s="258"/>
      <c r="P772" s="258"/>
      <c r="Q772" s="258"/>
      <c r="R772" s="258"/>
      <c r="S772" s="258"/>
      <c r="T772" s="259"/>
      <c r="AT772" s="260" t="s">
        <v>178</v>
      </c>
      <c r="AU772" s="260" t="s">
        <v>80</v>
      </c>
      <c r="AV772" s="12" t="s">
        <v>78</v>
      </c>
      <c r="AW772" s="12" t="s">
        <v>35</v>
      </c>
      <c r="AX772" s="12" t="s">
        <v>71</v>
      </c>
      <c r="AY772" s="260" t="s">
        <v>158</v>
      </c>
    </row>
    <row r="773" spans="2:51" s="12" customFormat="1" ht="13.5">
      <c r="B773" s="251"/>
      <c r="C773" s="252"/>
      <c r="D773" s="248" t="s">
        <v>178</v>
      </c>
      <c r="E773" s="253" t="s">
        <v>21</v>
      </c>
      <c r="F773" s="254" t="s">
        <v>203</v>
      </c>
      <c r="G773" s="252"/>
      <c r="H773" s="253" t="s">
        <v>21</v>
      </c>
      <c r="I773" s="255"/>
      <c r="J773" s="252"/>
      <c r="K773" s="252"/>
      <c r="L773" s="256"/>
      <c r="M773" s="257"/>
      <c r="N773" s="258"/>
      <c r="O773" s="258"/>
      <c r="P773" s="258"/>
      <c r="Q773" s="258"/>
      <c r="R773" s="258"/>
      <c r="S773" s="258"/>
      <c r="T773" s="259"/>
      <c r="AT773" s="260" t="s">
        <v>178</v>
      </c>
      <c r="AU773" s="260" t="s">
        <v>80</v>
      </c>
      <c r="AV773" s="12" t="s">
        <v>78</v>
      </c>
      <c r="AW773" s="12" t="s">
        <v>35</v>
      </c>
      <c r="AX773" s="12" t="s">
        <v>71</v>
      </c>
      <c r="AY773" s="260" t="s">
        <v>158</v>
      </c>
    </row>
    <row r="774" spans="2:51" s="13" customFormat="1" ht="13.5">
      <c r="B774" s="261"/>
      <c r="C774" s="262"/>
      <c r="D774" s="248" t="s">
        <v>178</v>
      </c>
      <c r="E774" s="263" t="s">
        <v>21</v>
      </c>
      <c r="F774" s="264" t="s">
        <v>1482</v>
      </c>
      <c r="G774" s="262"/>
      <c r="H774" s="265">
        <v>226.31</v>
      </c>
      <c r="I774" s="266"/>
      <c r="J774" s="262"/>
      <c r="K774" s="262"/>
      <c r="L774" s="267"/>
      <c r="M774" s="268"/>
      <c r="N774" s="269"/>
      <c r="O774" s="269"/>
      <c r="P774" s="269"/>
      <c r="Q774" s="269"/>
      <c r="R774" s="269"/>
      <c r="S774" s="269"/>
      <c r="T774" s="270"/>
      <c r="AT774" s="271" t="s">
        <v>178</v>
      </c>
      <c r="AU774" s="271" t="s">
        <v>80</v>
      </c>
      <c r="AV774" s="13" t="s">
        <v>80</v>
      </c>
      <c r="AW774" s="13" t="s">
        <v>35</v>
      </c>
      <c r="AX774" s="13" t="s">
        <v>71</v>
      </c>
      <c r="AY774" s="271" t="s">
        <v>158</v>
      </c>
    </row>
    <row r="775" spans="2:51" s="12" customFormat="1" ht="13.5">
      <c r="B775" s="251"/>
      <c r="C775" s="252"/>
      <c r="D775" s="248" t="s">
        <v>178</v>
      </c>
      <c r="E775" s="253" t="s">
        <v>21</v>
      </c>
      <c r="F775" s="254" t="s">
        <v>968</v>
      </c>
      <c r="G775" s="252"/>
      <c r="H775" s="253" t="s">
        <v>21</v>
      </c>
      <c r="I775" s="255"/>
      <c r="J775" s="252"/>
      <c r="K775" s="252"/>
      <c r="L775" s="256"/>
      <c r="M775" s="257"/>
      <c r="N775" s="258"/>
      <c r="O775" s="258"/>
      <c r="P775" s="258"/>
      <c r="Q775" s="258"/>
      <c r="R775" s="258"/>
      <c r="S775" s="258"/>
      <c r="T775" s="259"/>
      <c r="AT775" s="260" t="s">
        <v>178</v>
      </c>
      <c r="AU775" s="260" t="s">
        <v>80</v>
      </c>
      <c r="AV775" s="12" t="s">
        <v>78</v>
      </c>
      <c r="AW775" s="12" t="s">
        <v>35</v>
      </c>
      <c r="AX775" s="12" t="s">
        <v>71</v>
      </c>
      <c r="AY775" s="260" t="s">
        <v>158</v>
      </c>
    </row>
    <row r="776" spans="2:51" s="13" customFormat="1" ht="13.5">
      <c r="B776" s="261"/>
      <c r="C776" s="262"/>
      <c r="D776" s="248" t="s">
        <v>178</v>
      </c>
      <c r="E776" s="263" t="s">
        <v>21</v>
      </c>
      <c r="F776" s="264" t="s">
        <v>1483</v>
      </c>
      <c r="G776" s="262"/>
      <c r="H776" s="265">
        <v>-7.8</v>
      </c>
      <c r="I776" s="266"/>
      <c r="J776" s="262"/>
      <c r="K776" s="262"/>
      <c r="L776" s="267"/>
      <c r="M776" s="268"/>
      <c r="N776" s="269"/>
      <c r="O776" s="269"/>
      <c r="P776" s="269"/>
      <c r="Q776" s="269"/>
      <c r="R776" s="269"/>
      <c r="S776" s="269"/>
      <c r="T776" s="270"/>
      <c r="AT776" s="271" t="s">
        <v>178</v>
      </c>
      <c r="AU776" s="271" t="s">
        <v>80</v>
      </c>
      <c r="AV776" s="13" t="s">
        <v>80</v>
      </c>
      <c r="AW776" s="13" t="s">
        <v>35</v>
      </c>
      <c r="AX776" s="13" t="s">
        <v>71</v>
      </c>
      <c r="AY776" s="271" t="s">
        <v>158</v>
      </c>
    </row>
    <row r="777" spans="2:51" s="14" customFormat="1" ht="13.5">
      <c r="B777" s="272"/>
      <c r="C777" s="273"/>
      <c r="D777" s="248" t="s">
        <v>178</v>
      </c>
      <c r="E777" s="274" t="s">
        <v>21</v>
      </c>
      <c r="F777" s="275" t="s">
        <v>189</v>
      </c>
      <c r="G777" s="273"/>
      <c r="H777" s="276">
        <v>1041.878</v>
      </c>
      <c r="I777" s="277"/>
      <c r="J777" s="273"/>
      <c r="K777" s="273"/>
      <c r="L777" s="278"/>
      <c r="M777" s="279"/>
      <c r="N777" s="280"/>
      <c r="O777" s="280"/>
      <c r="P777" s="280"/>
      <c r="Q777" s="280"/>
      <c r="R777" s="280"/>
      <c r="S777" s="280"/>
      <c r="T777" s="281"/>
      <c r="AT777" s="282" t="s">
        <v>178</v>
      </c>
      <c r="AU777" s="282" t="s">
        <v>80</v>
      </c>
      <c r="AV777" s="14" t="s">
        <v>166</v>
      </c>
      <c r="AW777" s="14" t="s">
        <v>35</v>
      </c>
      <c r="AX777" s="14" t="s">
        <v>78</v>
      </c>
      <c r="AY777" s="282" t="s">
        <v>158</v>
      </c>
    </row>
    <row r="778" spans="2:63" s="11" customFormat="1" ht="29.85" customHeight="1">
      <c r="B778" s="220"/>
      <c r="C778" s="221"/>
      <c r="D778" s="222" t="s">
        <v>70</v>
      </c>
      <c r="E778" s="234" t="s">
        <v>970</v>
      </c>
      <c r="F778" s="234" t="s">
        <v>971</v>
      </c>
      <c r="G778" s="221"/>
      <c r="H778" s="221"/>
      <c r="I778" s="224"/>
      <c r="J778" s="235">
        <f>BK778</f>
        <v>0</v>
      </c>
      <c r="K778" s="221"/>
      <c r="L778" s="226"/>
      <c r="M778" s="227"/>
      <c r="N778" s="228"/>
      <c r="O778" s="228"/>
      <c r="P778" s="229">
        <f>SUM(P779:P788)</f>
        <v>0</v>
      </c>
      <c r="Q778" s="228"/>
      <c r="R778" s="229">
        <f>SUM(R779:R788)</f>
        <v>0.01296</v>
      </c>
      <c r="S778" s="228"/>
      <c r="T778" s="230">
        <f>SUM(T779:T788)</f>
        <v>0</v>
      </c>
      <c r="AR778" s="231" t="s">
        <v>80</v>
      </c>
      <c r="AT778" s="232" t="s">
        <v>70</v>
      </c>
      <c r="AU778" s="232" t="s">
        <v>78</v>
      </c>
      <c r="AY778" s="231" t="s">
        <v>158</v>
      </c>
      <c r="BK778" s="233">
        <f>SUM(BK779:BK788)</f>
        <v>0</v>
      </c>
    </row>
    <row r="779" spans="2:65" s="1" customFormat="1" ht="16.5" customHeight="1">
      <c r="B779" s="47"/>
      <c r="C779" s="236" t="s">
        <v>859</v>
      </c>
      <c r="D779" s="236" t="s">
        <v>161</v>
      </c>
      <c r="E779" s="237" t="s">
        <v>973</v>
      </c>
      <c r="F779" s="238" t="s">
        <v>974</v>
      </c>
      <c r="G779" s="239" t="s">
        <v>184</v>
      </c>
      <c r="H779" s="240">
        <v>27.09</v>
      </c>
      <c r="I779" s="241"/>
      <c r="J779" s="242">
        <f>ROUND(I779*H779,2)</f>
        <v>0</v>
      </c>
      <c r="K779" s="238" t="s">
        <v>165</v>
      </c>
      <c r="L779" s="73"/>
      <c r="M779" s="243" t="s">
        <v>21</v>
      </c>
      <c r="N779" s="244" t="s">
        <v>42</v>
      </c>
      <c r="O779" s="48"/>
      <c r="P779" s="245">
        <f>O779*H779</f>
        <v>0</v>
      </c>
      <c r="Q779" s="245">
        <v>0</v>
      </c>
      <c r="R779" s="245">
        <f>Q779*H779</f>
        <v>0</v>
      </c>
      <c r="S779" s="245">
        <v>0</v>
      </c>
      <c r="T779" s="246">
        <f>S779*H779</f>
        <v>0</v>
      </c>
      <c r="AR779" s="25" t="s">
        <v>341</v>
      </c>
      <c r="AT779" s="25" t="s">
        <v>161</v>
      </c>
      <c r="AU779" s="25" t="s">
        <v>80</v>
      </c>
      <c r="AY779" s="25" t="s">
        <v>158</v>
      </c>
      <c r="BE779" s="247">
        <f>IF(N779="základní",J779,0)</f>
        <v>0</v>
      </c>
      <c r="BF779" s="247">
        <f>IF(N779="snížená",J779,0)</f>
        <v>0</v>
      </c>
      <c r="BG779" s="247">
        <f>IF(N779="zákl. přenesená",J779,0)</f>
        <v>0</v>
      </c>
      <c r="BH779" s="247">
        <f>IF(N779="sníž. přenesená",J779,0)</f>
        <v>0</v>
      </c>
      <c r="BI779" s="247">
        <f>IF(N779="nulová",J779,0)</f>
        <v>0</v>
      </c>
      <c r="BJ779" s="25" t="s">
        <v>78</v>
      </c>
      <c r="BK779" s="247">
        <f>ROUND(I779*H779,2)</f>
        <v>0</v>
      </c>
      <c r="BL779" s="25" t="s">
        <v>341</v>
      </c>
      <c r="BM779" s="25" t="s">
        <v>1484</v>
      </c>
    </row>
    <row r="780" spans="2:47" s="1" customFormat="1" ht="13.5">
      <c r="B780" s="47"/>
      <c r="C780" s="75"/>
      <c r="D780" s="248" t="s">
        <v>328</v>
      </c>
      <c r="E780" s="75"/>
      <c r="F780" s="249" t="s">
        <v>976</v>
      </c>
      <c r="G780" s="75"/>
      <c r="H780" s="75"/>
      <c r="I780" s="204"/>
      <c r="J780" s="75"/>
      <c r="K780" s="75"/>
      <c r="L780" s="73"/>
      <c r="M780" s="250"/>
      <c r="N780" s="48"/>
      <c r="O780" s="48"/>
      <c r="P780" s="48"/>
      <c r="Q780" s="48"/>
      <c r="R780" s="48"/>
      <c r="S780" s="48"/>
      <c r="T780" s="96"/>
      <c r="AT780" s="25" t="s">
        <v>328</v>
      </c>
      <c r="AU780" s="25" t="s">
        <v>80</v>
      </c>
    </row>
    <row r="781" spans="2:51" s="12" customFormat="1" ht="13.5">
      <c r="B781" s="251"/>
      <c r="C781" s="252"/>
      <c r="D781" s="248" t="s">
        <v>178</v>
      </c>
      <c r="E781" s="253" t="s">
        <v>21</v>
      </c>
      <c r="F781" s="254" t="s">
        <v>977</v>
      </c>
      <c r="G781" s="252"/>
      <c r="H781" s="253" t="s">
        <v>21</v>
      </c>
      <c r="I781" s="255"/>
      <c r="J781" s="252"/>
      <c r="K781" s="252"/>
      <c r="L781" s="256"/>
      <c r="M781" s="257"/>
      <c r="N781" s="258"/>
      <c r="O781" s="258"/>
      <c r="P781" s="258"/>
      <c r="Q781" s="258"/>
      <c r="R781" s="258"/>
      <c r="S781" s="258"/>
      <c r="T781" s="259"/>
      <c r="AT781" s="260" t="s">
        <v>178</v>
      </c>
      <c r="AU781" s="260" t="s">
        <v>80</v>
      </c>
      <c r="AV781" s="12" t="s">
        <v>78</v>
      </c>
      <c r="AW781" s="12" t="s">
        <v>35</v>
      </c>
      <c r="AX781" s="12" t="s">
        <v>71</v>
      </c>
      <c r="AY781" s="260" t="s">
        <v>158</v>
      </c>
    </row>
    <row r="782" spans="2:51" s="13" customFormat="1" ht="13.5">
      <c r="B782" s="261"/>
      <c r="C782" s="262"/>
      <c r="D782" s="248" t="s">
        <v>178</v>
      </c>
      <c r="E782" s="263" t="s">
        <v>21</v>
      </c>
      <c r="F782" s="264" t="s">
        <v>1485</v>
      </c>
      <c r="G782" s="262"/>
      <c r="H782" s="265">
        <v>27.09</v>
      </c>
      <c r="I782" s="266"/>
      <c r="J782" s="262"/>
      <c r="K782" s="262"/>
      <c r="L782" s="267"/>
      <c r="M782" s="268"/>
      <c r="N782" s="269"/>
      <c r="O782" s="269"/>
      <c r="P782" s="269"/>
      <c r="Q782" s="269"/>
      <c r="R782" s="269"/>
      <c r="S782" s="269"/>
      <c r="T782" s="270"/>
      <c r="AT782" s="271" t="s">
        <v>178</v>
      </c>
      <c r="AU782" s="271" t="s">
        <v>80</v>
      </c>
      <c r="AV782" s="13" t="s">
        <v>80</v>
      </c>
      <c r="AW782" s="13" t="s">
        <v>35</v>
      </c>
      <c r="AX782" s="13" t="s">
        <v>78</v>
      </c>
      <c r="AY782" s="271" t="s">
        <v>158</v>
      </c>
    </row>
    <row r="783" spans="2:65" s="1" customFormat="1" ht="16.5" customHeight="1">
      <c r="B783" s="47"/>
      <c r="C783" s="294" t="s">
        <v>865</v>
      </c>
      <c r="D783" s="294" t="s">
        <v>362</v>
      </c>
      <c r="E783" s="295" t="s">
        <v>980</v>
      </c>
      <c r="F783" s="296" t="s">
        <v>1486</v>
      </c>
      <c r="G783" s="297" t="s">
        <v>164</v>
      </c>
      <c r="H783" s="298">
        <v>8</v>
      </c>
      <c r="I783" s="299"/>
      <c r="J783" s="300">
        <f>ROUND(I783*H783,2)</f>
        <v>0</v>
      </c>
      <c r="K783" s="296" t="s">
        <v>21</v>
      </c>
      <c r="L783" s="301"/>
      <c r="M783" s="302" t="s">
        <v>21</v>
      </c>
      <c r="N783" s="303" t="s">
        <v>42</v>
      </c>
      <c r="O783" s="48"/>
      <c r="P783" s="245">
        <f>O783*H783</f>
        <v>0</v>
      </c>
      <c r="Q783" s="245">
        <v>0.00162</v>
      </c>
      <c r="R783" s="245">
        <f>Q783*H783</f>
        <v>0.01296</v>
      </c>
      <c r="S783" s="245">
        <v>0</v>
      </c>
      <c r="T783" s="246">
        <f>S783*H783</f>
        <v>0</v>
      </c>
      <c r="AR783" s="25" t="s">
        <v>452</v>
      </c>
      <c r="AT783" s="25" t="s">
        <v>362</v>
      </c>
      <c r="AU783" s="25" t="s">
        <v>80</v>
      </c>
      <c r="AY783" s="25" t="s">
        <v>158</v>
      </c>
      <c r="BE783" s="247">
        <f>IF(N783="základní",J783,0)</f>
        <v>0</v>
      </c>
      <c r="BF783" s="247">
        <f>IF(N783="snížená",J783,0)</f>
        <v>0</v>
      </c>
      <c r="BG783" s="247">
        <f>IF(N783="zákl. přenesená",J783,0)</f>
        <v>0</v>
      </c>
      <c r="BH783" s="247">
        <f>IF(N783="sníž. přenesená",J783,0)</f>
        <v>0</v>
      </c>
      <c r="BI783" s="247">
        <f>IF(N783="nulová",J783,0)</f>
        <v>0</v>
      </c>
      <c r="BJ783" s="25" t="s">
        <v>78</v>
      </c>
      <c r="BK783" s="247">
        <f>ROUND(I783*H783,2)</f>
        <v>0</v>
      </c>
      <c r="BL783" s="25" t="s">
        <v>341</v>
      </c>
      <c r="BM783" s="25" t="s">
        <v>1487</v>
      </c>
    </row>
    <row r="784" spans="2:51" s="13" customFormat="1" ht="13.5">
      <c r="B784" s="261"/>
      <c r="C784" s="262"/>
      <c r="D784" s="248" t="s">
        <v>178</v>
      </c>
      <c r="E784" s="263" t="s">
        <v>21</v>
      </c>
      <c r="F784" s="264" t="s">
        <v>211</v>
      </c>
      <c r="G784" s="262"/>
      <c r="H784" s="265">
        <v>8</v>
      </c>
      <c r="I784" s="266"/>
      <c r="J784" s="262"/>
      <c r="K784" s="262"/>
      <c r="L784" s="267"/>
      <c r="M784" s="268"/>
      <c r="N784" s="269"/>
      <c r="O784" s="269"/>
      <c r="P784" s="269"/>
      <c r="Q784" s="269"/>
      <c r="R784" s="269"/>
      <c r="S784" s="269"/>
      <c r="T784" s="270"/>
      <c r="AT784" s="271" t="s">
        <v>178</v>
      </c>
      <c r="AU784" s="271" t="s">
        <v>80</v>
      </c>
      <c r="AV784" s="13" t="s">
        <v>80</v>
      </c>
      <c r="AW784" s="13" t="s">
        <v>35</v>
      </c>
      <c r="AX784" s="13" t="s">
        <v>78</v>
      </c>
      <c r="AY784" s="271" t="s">
        <v>158</v>
      </c>
    </row>
    <row r="785" spans="2:65" s="1" customFormat="1" ht="16.5" customHeight="1">
      <c r="B785" s="47"/>
      <c r="C785" s="236" t="s">
        <v>870</v>
      </c>
      <c r="D785" s="236" t="s">
        <v>161</v>
      </c>
      <c r="E785" s="237" t="s">
        <v>988</v>
      </c>
      <c r="F785" s="238" t="s">
        <v>989</v>
      </c>
      <c r="G785" s="239" t="s">
        <v>561</v>
      </c>
      <c r="H785" s="304"/>
      <c r="I785" s="241"/>
      <c r="J785" s="242">
        <f>ROUND(I785*H785,2)</f>
        <v>0</v>
      </c>
      <c r="K785" s="238" t="s">
        <v>165</v>
      </c>
      <c r="L785" s="73"/>
      <c r="M785" s="243" t="s">
        <v>21</v>
      </c>
      <c r="N785" s="244" t="s">
        <v>42</v>
      </c>
      <c r="O785" s="48"/>
      <c r="P785" s="245">
        <f>O785*H785</f>
        <v>0</v>
      </c>
      <c r="Q785" s="245">
        <v>0</v>
      </c>
      <c r="R785" s="245">
        <f>Q785*H785</f>
        <v>0</v>
      </c>
      <c r="S785" s="245">
        <v>0</v>
      </c>
      <c r="T785" s="246">
        <f>S785*H785</f>
        <v>0</v>
      </c>
      <c r="AR785" s="25" t="s">
        <v>341</v>
      </c>
      <c r="AT785" s="25" t="s">
        <v>161</v>
      </c>
      <c r="AU785" s="25" t="s">
        <v>80</v>
      </c>
      <c r="AY785" s="25" t="s">
        <v>158</v>
      </c>
      <c r="BE785" s="247">
        <f>IF(N785="základní",J785,0)</f>
        <v>0</v>
      </c>
      <c r="BF785" s="247">
        <f>IF(N785="snížená",J785,0)</f>
        <v>0</v>
      </c>
      <c r="BG785" s="247">
        <f>IF(N785="zákl. přenesená",J785,0)</f>
        <v>0</v>
      </c>
      <c r="BH785" s="247">
        <f>IF(N785="sníž. přenesená",J785,0)</f>
        <v>0</v>
      </c>
      <c r="BI785" s="247">
        <f>IF(N785="nulová",J785,0)</f>
        <v>0</v>
      </c>
      <c r="BJ785" s="25" t="s">
        <v>78</v>
      </c>
      <c r="BK785" s="247">
        <f>ROUND(I785*H785,2)</f>
        <v>0</v>
      </c>
      <c r="BL785" s="25" t="s">
        <v>341</v>
      </c>
      <c r="BM785" s="25" t="s">
        <v>1488</v>
      </c>
    </row>
    <row r="786" spans="2:47" s="1" customFormat="1" ht="13.5">
      <c r="B786" s="47"/>
      <c r="C786" s="75"/>
      <c r="D786" s="248" t="s">
        <v>171</v>
      </c>
      <c r="E786" s="75"/>
      <c r="F786" s="249" t="s">
        <v>710</v>
      </c>
      <c r="G786" s="75"/>
      <c r="H786" s="75"/>
      <c r="I786" s="204"/>
      <c r="J786" s="75"/>
      <c r="K786" s="75"/>
      <c r="L786" s="73"/>
      <c r="M786" s="250"/>
      <c r="N786" s="48"/>
      <c r="O786" s="48"/>
      <c r="P786" s="48"/>
      <c r="Q786" s="48"/>
      <c r="R786" s="48"/>
      <c r="S786" s="48"/>
      <c r="T786" s="96"/>
      <c r="AT786" s="25" t="s">
        <v>171</v>
      </c>
      <c r="AU786" s="25" t="s">
        <v>80</v>
      </c>
    </row>
    <row r="787" spans="2:65" s="1" customFormat="1" ht="16.5" customHeight="1">
      <c r="B787" s="47"/>
      <c r="C787" s="236" t="s">
        <v>874</v>
      </c>
      <c r="D787" s="236" t="s">
        <v>161</v>
      </c>
      <c r="E787" s="237" t="s">
        <v>992</v>
      </c>
      <c r="F787" s="238" t="s">
        <v>993</v>
      </c>
      <c r="G787" s="239" t="s">
        <v>561</v>
      </c>
      <c r="H787" s="304"/>
      <c r="I787" s="241"/>
      <c r="J787" s="242">
        <f>ROUND(I787*H787,2)</f>
        <v>0</v>
      </c>
      <c r="K787" s="238" t="s">
        <v>165</v>
      </c>
      <c r="L787" s="73"/>
      <c r="M787" s="243" t="s">
        <v>21</v>
      </c>
      <c r="N787" s="244" t="s">
        <v>42</v>
      </c>
      <c r="O787" s="48"/>
      <c r="P787" s="245">
        <f>O787*H787</f>
        <v>0</v>
      </c>
      <c r="Q787" s="245">
        <v>0</v>
      </c>
      <c r="R787" s="245">
        <f>Q787*H787</f>
        <v>0</v>
      </c>
      <c r="S787" s="245">
        <v>0</v>
      </c>
      <c r="T787" s="246">
        <f>S787*H787</f>
        <v>0</v>
      </c>
      <c r="AR787" s="25" t="s">
        <v>341</v>
      </c>
      <c r="AT787" s="25" t="s">
        <v>161</v>
      </c>
      <c r="AU787" s="25" t="s">
        <v>80</v>
      </c>
      <c r="AY787" s="25" t="s">
        <v>158</v>
      </c>
      <c r="BE787" s="247">
        <f>IF(N787="základní",J787,0)</f>
        <v>0</v>
      </c>
      <c r="BF787" s="247">
        <f>IF(N787="snížená",J787,0)</f>
        <v>0</v>
      </c>
      <c r="BG787" s="247">
        <f>IF(N787="zákl. přenesená",J787,0)</f>
        <v>0</v>
      </c>
      <c r="BH787" s="247">
        <f>IF(N787="sníž. přenesená",J787,0)</f>
        <v>0</v>
      </c>
      <c r="BI787" s="247">
        <f>IF(N787="nulová",J787,0)</f>
        <v>0</v>
      </c>
      <c r="BJ787" s="25" t="s">
        <v>78</v>
      </c>
      <c r="BK787" s="247">
        <f>ROUND(I787*H787,2)</f>
        <v>0</v>
      </c>
      <c r="BL787" s="25" t="s">
        <v>341</v>
      </c>
      <c r="BM787" s="25" t="s">
        <v>1489</v>
      </c>
    </row>
    <row r="788" spans="2:47" s="1" customFormat="1" ht="13.5">
      <c r="B788" s="47"/>
      <c r="C788" s="75"/>
      <c r="D788" s="248" t="s">
        <v>171</v>
      </c>
      <c r="E788" s="75"/>
      <c r="F788" s="249" t="s">
        <v>710</v>
      </c>
      <c r="G788" s="75"/>
      <c r="H788" s="75"/>
      <c r="I788" s="204"/>
      <c r="J788" s="75"/>
      <c r="K788" s="75"/>
      <c r="L788" s="73"/>
      <c r="M788" s="305"/>
      <c r="N788" s="306"/>
      <c r="O788" s="306"/>
      <c r="P788" s="306"/>
      <c r="Q788" s="306"/>
      <c r="R788" s="306"/>
      <c r="S788" s="306"/>
      <c r="T788" s="307"/>
      <c r="AT788" s="25" t="s">
        <v>171</v>
      </c>
      <c r="AU788" s="25" t="s">
        <v>80</v>
      </c>
    </row>
    <row r="789" spans="2:12" s="1" customFormat="1" ht="6.95" customHeight="1">
      <c r="B789" s="68"/>
      <c r="C789" s="69"/>
      <c r="D789" s="69"/>
      <c r="E789" s="69"/>
      <c r="F789" s="69"/>
      <c r="G789" s="69"/>
      <c r="H789" s="69"/>
      <c r="I789" s="179"/>
      <c r="J789" s="69"/>
      <c r="K789" s="69"/>
      <c r="L789" s="73"/>
    </row>
  </sheetData>
  <sheetProtection password="CC35" sheet="1" objects="1" scenarios="1" formatColumns="0" formatRows="0" autoFilter="0"/>
  <autoFilter ref="C99:K788"/>
  <mergeCells count="13">
    <mergeCell ref="E7:H7"/>
    <mergeCell ref="E9:H9"/>
    <mergeCell ref="E11:H11"/>
    <mergeCell ref="E26:H26"/>
    <mergeCell ref="E47:H47"/>
    <mergeCell ref="E49:H49"/>
    <mergeCell ref="E51:H51"/>
    <mergeCell ref="J55:J56"/>
    <mergeCell ref="E88:H88"/>
    <mergeCell ref="E90:H90"/>
    <mergeCell ref="E92:H92"/>
    <mergeCell ref="G1:H1"/>
    <mergeCell ref="L2:V2"/>
  </mergeCells>
  <hyperlinks>
    <hyperlink ref="F1:G1" location="C2" display="1) Krycí list soupisu"/>
    <hyperlink ref="G1:H1" location="C58"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99</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1231</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995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ROUND(SUM(BE84:BE99),2)</f>
        <v>0</v>
      </c>
      <c r="G32" s="48"/>
      <c r="H32" s="48"/>
      <c r="I32" s="171">
        <v>0.21</v>
      </c>
      <c r="J32" s="170">
        <f>ROUND(ROUND((SUM(BE84:BE99)),2)*I32,2)</f>
        <v>0</v>
      </c>
      <c r="K32" s="52"/>
    </row>
    <row r="33" spans="2:11" s="1" customFormat="1" ht="14.4" customHeight="1">
      <c r="B33" s="47"/>
      <c r="C33" s="48"/>
      <c r="D33" s="48"/>
      <c r="E33" s="56" t="s">
        <v>43</v>
      </c>
      <c r="F33" s="170">
        <f>ROUND(SUM(BF84:BF99),2)</f>
        <v>0</v>
      </c>
      <c r="G33" s="48"/>
      <c r="H33" s="48"/>
      <c r="I33" s="171">
        <v>0.15</v>
      </c>
      <c r="J33" s="170">
        <f>ROUND(ROUND((SUM(BF84:BF99)),2)*I33,2)</f>
        <v>0</v>
      </c>
      <c r="K33" s="52"/>
    </row>
    <row r="34" spans="2:11" s="1" customFormat="1" ht="14.4" customHeight="1" hidden="1">
      <c r="B34" s="47"/>
      <c r="C34" s="48"/>
      <c r="D34" s="48"/>
      <c r="E34" s="56" t="s">
        <v>44</v>
      </c>
      <c r="F34" s="170">
        <f>ROUND(SUM(BG84:BG99),2)</f>
        <v>0</v>
      </c>
      <c r="G34" s="48"/>
      <c r="H34" s="48"/>
      <c r="I34" s="171">
        <v>0.21</v>
      </c>
      <c r="J34" s="170">
        <v>0</v>
      </c>
      <c r="K34" s="52"/>
    </row>
    <row r="35" spans="2:11" s="1" customFormat="1" ht="14.4" customHeight="1" hidden="1">
      <c r="B35" s="47"/>
      <c r="C35" s="48"/>
      <c r="D35" s="48"/>
      <c r="E35" s="56" t="s">
        <v>45</v>
      </c>
      <c r="F35" s="170">
        <f>ROUND(SUM(BH84:BH99),2)</f>
        <v>0</v>
      </c>
      <c r="G35" s="48"/>
      <c r="H35" s="48"/>
      <c r="I35" s="171">
        <v>0.15</v>
      </c>
      <c r="J35" s="170">
        <v>0</v>
      </c>
      <c r="K35" s="52"/>
    </row>
    <row r="36" spans="2:11" s="1" customFormat="1" ht="14.4" customHeight="1" hidden="1">
      <c r="B36" s="47"/>
      <c r="C36" s="48"/>
      <c r="D36" s="48"/>
      <c r="E36" s="56" t="s">
        <v>46</v>
      </c>
      <c r="F36" s="170">
        <f>ROUND(SUM(BI84:BI99),2)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1231</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ZTI - Zdravotechnické 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J84</f>
        <v>0</v>
      </c>
      <c r="K60" s="52"/>
      <c r="AU60" s="25" t="s">
        <v>124</v>
      </c>
    </row>
    <row r="61" spans="2:11" s="8" customFormat="1" ht="24.95" customHeight="1">
      <c r="B61" s="190"/>
      <c r="C61" s="191"/>
      <c r="D61" s="192" t="s">
        <v>996</v>
      </c>
      <c r="E61" s="193"/>
      <c r="F61" s="193"/>
      <c r="G61" s="193"/>
      <c r="H61" s="193"/>
      <c r="I61" s="194"/>
      <c r="J61" s="195">
        <f>J85</f>
        <v>0</v>
      </c>
      <c r="K61" s="196"/>
    </row>
    <row r="62" spans="2:11" s="8" customFormat="1" ht="24.95" customHeight="1">
      <c r="B62" s="190"/>
      <c r="C62" s="191"/>
      <c r="D62" s="192" t="s">
        <v>997</v>
      </c>
      <c r="E62" s="193"/>
      <c r="F62" s="193"/>
      <c r="G62" s="193"/>
      <c r="H62" s="193"/>
      <c r="I62" s="194"/>
      <c r="J62" s="195">
        <f>J89</f>
        <v>0</v>
      </c>
      <c r="K62" s="196"/>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142</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6.5" customHeight="1">
      <c r="B72" s="47"/>
      <c r="C72" s="75"/>
      <c r="D72" s="75"/>
      <c r="E72" s="205" t="str">
        <f>E7</f>
        <v xml:space="preserve">Teoretické Ústavy  LF v Olomouci úpravy sekcí</v>
      </c>
      <c r="F72" s="77"/>
      <c r="G72" s="77"/>
      <c r="H72" s="77"/>
      <c r="I72" s="204"/>
      <c r="J72" s="75"/>
      <c r="K72" s="75"/>
      <c r="L72" s="73"/>
    </row>
    <row r="73" spans="2:12" ht="13.5">
      <c r="B73" s="29"/>
      <c r="C73" s="77" t="s">
        <v>116</v>
      </c>
      <c r="D73" s="206"/>
      <c r="E73" s="206"/>
      <c r="F73" s="206"/>
      <c r="G73" s="206"/>
      <c r="H73" s="206"/>
      <c r="I73" s="149"/>
      <c r="J73" s="206"/>
      <c r="K73" s="206"/>
      <c r="L73" s="207"/>
    </row>
    <row r="74" spans="2:12" s="1" customFormat="1" ht="16.5" customHeight="1">
      <c r="B74" s="47"/>
      <c r="C74" s="75"/>
      <c r="D74" s="75"/>
      <c r="E74" s="205" t="s">
        <v>1231</v>
      </c>
      <c r="F74" s="75"/>
      <c r="G74" s="75"/>
      <c r="H74" s="75"/>
      <c r="I74" s="204"/>
      <c r="J74" s="75"/>
      <c r="K74" s="75"/>
      <c r="L74" s="73"/>
    </row>
    <row r="75" spans="2:12" s="1" customFormat="1" ht="14.4" customHeight="1">
      <c r="B75" s="47"/>
      <c r="C75" s="77" t="s">
        <v>118</v>
      </c>
      <c r="D75" s="75"/>
      <c r="E75" s="75"/>
      <c r="F75" s="75"/>
      <c r="G75" s="75"/>
      <c r="H75" s="75"/>
      <c r="I75" s="204"/>
      <c r="J75" s="75"/>
      <c r="K75" s="75"/>
      <c r="L75" s="73"/>
    </row>
    <row r="76" spans="2:12" s="1" customFormat="1" ht="17.25" customHeight="1">
      <c r="B76" s="47"/>
      <c r="C76" s="75"/>
      <c r="D76" s="75"/>
      <c r="E76" s="83" t="str">
        <f>E11</f>
        <v>ZTI - Zdravotechnické instalace</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23</v>
      </c>
      <c r="D78" s="75"/>
      <c r="E78" s="75"/>
      <c r="F78" s="208" t="str">
        <f>F14</f>
        <v>Olomouc</v>
      </c>
      <c r="G78" s="75"/>
      <c r="H78" s="75"/>
      <c r="I78" s="209" t="s">
        <v>25</v>
      </c>
      <c r="J78" s="86" t="str">
        <f>IF(J14="","",J14)</f>
        <v>11. 6. 2018</v>
      </c>
      <c r="K78" s="75"/>
      <c r="L78" s="73"/>
    </row>
    <row r="79" spans="2:12" s="1" customFormat="1" ht="6.95" customHeight="1">
      <c r="B79" s="47"/>
      <c r="C79" s="75"/>
      <c r="D79" s="75"/>
      <c r="E79" s="75"/>
      <c r="F79" s="75"/>
      <c r="G79" s="75"/>
      <c r="H79" s="75"/>
      <c r="I79" s="204"/>
      <c r="J79" s="75"/>
      <c r="K79" s="75"/>
      <c r="L79" s="73"/>
    </row>
    <row r="80" spans="2:12" s="1" customFormat="1" ht="13.5">
      <c r="B80" s="47"/>
      <c r="C80" s="77" t="s">
        <v>27</v>
      </c>
      <c r="D80" s="75"/>
      <c r="E80" s="75"/>
      <c r="F80" s="208" t="str">
        <f>E17</f>
        <v>Univerzita Palackého v Olomouci</v>
      </c>
      <c r="G80" s="75"/>
      <c r="H80" s="75"/>
      <c r="I80" s="209" t="s">
        <v>33</v>
      </c>
      <c r="J80" s="208" t="str">
        <f>E23</f>
        <v>Stavoprojekt Olomouc a.s.</v>
      </c>
      <c r="K80" s="75"/>
      <c r="L80" s="73"/>
    </row>
    <row r="81" spans="2:12" s="1" customFormat="1" ht="14.4" customHeight="1">
      <c r="B81" s="47"/>
      <c r="C81" s="77" t="s">
        <v>31</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143</v>
      </c>
      <c r="D83" s="212" t="s">
        <v>56</v>
      </c>
      <c r="E83" s="212" t="s">
        <v>52</v>
      </c>
      <c r="F83" s="212" t="s">
        <v>144</v>
      </c>
      <c r="G83" s="212" t="s">
        <v>145</v>
      </c>
      <c r="H83" s="212" t="s">
        <v>146</v>
      </c>
      <c r="I83" s="213" t="s">
        <v>147</v>
      </c>
      <c r="J83" s="212" t="s">
        <v>122</v>
      </c>
      <c r="K83" s="214" t="s">
        <v>148</v>
      </c>
      <c r="L83" s="215"/>
      <c r="M83" s="103" t="s">
        <v>149</v>
      </c>
      <c r="N83" s="104" t="s">
        <v>41</v>
      </c>
      <c r="O83" s="104" t="s">
        <v>150</v>
      </c>
      <c r="P83" s="104" t="s">
        <v>151</v>
      </c>
      <c r="Q83" s="104" t="s">
        <v>152</v>
      </c>
      <c r="R83" s="104" t="s">
        <v>153</v>
      </c>
      <c r="S83" s="104" t="s">
        <v>154</v>
      </c>
      <c r="T83" s="105" t="s">
        <v>155</v>
      </c>
    </row>
    <row r="84" spans="2:63" s="1" customFormat="1" ht="29.25" customHeight="1">
      <c r="B84" s="47"/>
      <c r="C84" s="109" t="s">
        <v>123</v>
      </c>
      <c r="D84" s="75"/>
      <c r="E84" s="75"/>
      <c r="F84" s="75"/>
      <c r="G84" s="75"/>
      <c r="H84" s="75"/>
      <c r="I84" s="204"/>
      <c r="J84" s="216">
        <f>BK84</f>
        <v>0</v>
      </c>
      <c r="K84" s="75"/>
      <c r="L84" s="73"/>
      <c r="M84" s="106"/>
      <c r="N84" s="107"/>
      <c r="O84" s="107"/>
      <c r="P84" s="217">
        <f>P85+P89</f>
        <v>0</v>
      </c>
      <c r="Q84" s="107"/>
      <c r="R84" s="217">
        <f>R85+R89</f>
        <v>0</v>
      </c>
      <c r="S84" s="107"/>
      <c r="T84" s="218">
        <f>T85+T89</f>
        <v>0</v>
      </c>
      <c r="AT84" s="25" t="s">
        <v>70</v>
      </c>
      <c r="AU84" s="25" t="s">
        <v>124</v>
      </c>
      <c r="BK84" s="219">
        <f>BK85+BK89</f>
        <v>0</v>
      </c>
    </row>
    <row r="85" spans="2:63" s="11" customFormat="1" ht="37.4" customHeight="1">
      <c r="B85" s="220"/>
      <c r="C85" s="221"/>
      <c r="D85" s="222" t="s">
        <v>70</v>
      </c>
      <c r="E85" s="223" t="s">
        <v>218</v>
      </c>
      <c r="F85" s="223" t="s">
        <v>1000</v>
      </c>
      <c r="G85" s="221"/>
      <c r="H85" s="221"/>
      <c r="I85" s="224"/>
      <c r="J85" s="225">
        <f>BK85</f>
        <v>0</v>
      </c>
      <c r="K85" s="221"/>
      <c r="L85" s="226"/>
      <c r="M85" s="227"/>
      <c r="N85" s="228"/>
      <c r="O85" s="228"/>
      <c r="P85" s="229">
        <f>SUM(P86:P88)</f>
        <v>0</v>
      </c>
      <c r="Q85" s="228"/>
      <c r="R85" s="229">
        <f>SUM(R86:R88)</f>
        <v>0</v>
      </c>
      <c r="S85" s="228"/>
      <c r="T85" s="230">
        <f>SUM(T86:T88)</f>
        <v>0</v>
      </c>
      <c r="AR85" s="231" t="s">
        <v>78</v>
      </c>
      <c r="AT85" s="232" t="s">
        <v>70</v>
      </c>
      <c r="AU85" s="232" t="s">
        <v>71</v>
      </c>
      <c r="AY85" s="231" t="s">
        <v>158</v>
      </c>
      <c r="BK85" s="233">
        <f>SUM(BK86:BK88)</f>
        <v>0</v>
      </c>
    </row>
    <row r="86" spans="2:65" s="1" customFormat="1" ht="16.5" customHeight="1">
      <c r="B86" s="47"/>
      <c r="C86" s="236" t="s">
        <v>78</v>
      </c>
      <c r="D86" s="236" t="s">
        <v>161</v>
      </c>
      <c r="E86" s="237" t="s">
        <v>1001</v>
      </c>
      <c r="F86" s="238" t="s">
        <v>1002</v>
      </c>
      <c r="G86" s="239" t="s">
        <v>1003</v>
      </c>
      <c r="H86" s="240">
        <v>1</v>
      </c>
      <c r="I86" s="241"/>
      <c r="J86" s="242">
        <f>ROUND(I86*H86,2)</f>
        <v>0</v>
      </c>
      <c r="K86" s="238" t="s">
        <v>21</v>
      </c>
      <c r="L86" s="73"/>
      <c r="M86" s="243" t="s">
        <v>21</v>
      </c>
      <c r="N86" s="244" t="s">
        <v>42</v>
      </c>
      <c r="O86" s="48"/>
      <c r="P86" s="245">
        <f>O86*H86</f>
        <v>0</v>
      </c>
      <c r="Q86" s="245">
        <v>0</v>
      </c>
      <c r="R86" s="245">
        <f>Q86*H86</f>
        <v>0</v>
      </c>
      <c r="S86" s="245">
        <v>0</v>
      </c>
      <c r="T86" s="246">
        <f>S86*H86</f>
        <v>0</v>
      </c>
      <c r="AR86" s="25" t="s">
        <v>166</v>
      </c>
      <c r="AT86" s="25" t="s">
        <v>161</v>
      </c>
      <c r="AU86" s="25" t="s">
        <v>78</v>
      </c>
      <c r="AY86" s="25" t="s">
        <v>158</v>
      </c>
      <c r="BE86" s="247">
        <f>IF(N86="základní",J86,0)</f>
        <v>0</v>
      </c>
      <c r="BF86" s="247">
        <f>IF(N86="snížená",J86,0)</f>
        <v>0</v>
      </c>
      <c r="BG86" s="247">
        <f>IF(N86="zákl. přenesená",J86,0)</f>
        <v>0</v>
      </c>
      <c r="BH86" s="247">
        <f>IF(N86="sníž. přenesená",J86,0)</f>
        <v>0</v>
      </c>
      <c r="BI86" s="247">
        <f>IF(N86="nulová",J86,0)</f>
        <v>0</v>
      </c>
      <c r="BJ86" s="25" t="s">
        <v>78</v>
      </c>
      <c r="BK86" s="247">
        <f>ROUND(I86*H86,2)</f>
        <v>0</v>
      </c>
      <c r="BL86" s="25" t="s">
        <v>166</v>
      </c>
      <c r="BM86" s="25" t="s">
        <v>80</v>
      </c>
    </row>
    <row r="87" spans="2:65" s="1" customFormat="1" ht="16.5" customHeight="1">
      <c r="B87" s="47"/>
      <c r="C87" s="236" t="s">
        <v>80</v>
      </c>
      <c r="D87" s="236" t="s">
        <v>161</v>
      </c>
      <c r="E87" s="237" t="s">
        <v>1007</v>
      </c>
      <c r="F87" s="238" t="s">
        <v>1008</v>
      </c>
      <c r="G87" s="239" t="s">
        <v>175</v>
      </c>
      <c r="H87" s="240">
        <v>0.5</v>
      </c>
      <c r="I87" s="241"/>
      <c r="J87" s="242">
        <f>ROUND(I87*H87,2)</f>
        <v>0</v>
      </c>
      <c r="K87" s="238" t="s">
        <v>21</v>
      </c>
      <c r="L87" s="73"/>
      <c r="M87" s="243" t="s">
        <v>21</v>
      </c>
      <c r="N87" s="244" t="s">
        <v>42</v>
      </c>
      <c r="O87" s="48"/>
      <c r="P87" s="245">
        <f>O87*H87</f>
        <v>0</v>
      </c>
      <c r="Q87" s="245">
        <v>0</v>
      </c>
      <c r="R87" s="245">
        <f>Q87*H87</f>
        <v>0</v>
      </c>
      <c r="S87" s="245">
        <v>0</v>
      </c>
      <c r="T87" s="246">
        <f>S87*H87</f>
        <v>0</v>
      </c>
      <c r="AR87" s="25" t="s">
        <v>166</v>
      </c>
      <c r="AT87" s="25" t="s">
        <v>161</v>
      </c>
      <c r="AU87" s="25" t="s">
        <v>78</v>
      </c>
      <c r="AY87" s="25" t="s">
        <v>158</v>
      </c>
      <c r="BE87" s="247">
        <f>IF(N87="základní",J87,0)</f>
        <v>0</v>
      </c>
      <c r="BF87" s="247">
        <f>IF(N87="snížená",J87,0)</f>
        <v>0</v>
      </c>
      <c r="BG87" s="247">
        <f>IF(N87="zákl. přenesená",J87,0)</f>
        <v>0</v>
      </c>
      <c r="BH87" s="247">
        <f>IF(N87="sníž. přenesená",J87,0)</f>
        <v>0</v>
      </c>
      <c r="BI87" s="247">
        <f>IF(N87="nulová",J87,0)</f>
        <v>0</v>
      </c>
      <c r="BJ87" s="25" t="s">
        <v>78</v>
      </c>
      <c r="BK87" s="247">
        <f>ROUND(I87*H87,2)</f>
        <v>0</v>
      </c>
      <c r="BL87" s="25" t="s">
        <v>166</v>
      </c>
      <c r="BM87" s="25" t="s">
        <v>166</v>
      </c>
    </row>
    <row r="88" spans="2:47" s="1" customFormat="1" ht="13.5">
      <c r="B88" s="47"/>
      <c r="C88" s="75"/>
      <c r="D88" s="248" t="s">
        <v>328</v>
      </c>
      <c r="E88" s="75"/>
      <c r="F88" s="249" t="s">
        <v>1009</v>
      </c>
      <c r="G88" s="75"/>
      <c r="H88" s="75"/>
      <c r="I88" s="204"/>
      <c r="J88" s="75"/>
      <c r="K88" s="75"/>
      <c r="L88" s="73"/>
      <c r="M88" s="250"/>
      <c r="N88" s="48"/>
      <c r="O88" s="48"/>
      <c r="P88" s="48"/>
      <c r="Q88" s="48"/>
      <c r="R88" s="48"/>
      <c r="S88" s="48"/>
      <c r="T88" s="96"/>
      <c r="AT88" s="25" t="s">
        <v>328</v>
      </c>
      <c r="AU88" s="25" t="s">
        <v>78</v>
      </c>
    </row>
    <row r="89" spans="2:63" s="11" customFormat="1" ht="37.4" customHeight="1">
      <c r="B89" s="220"/>
      <c r="C89" s="221"/>
      <c r="D89" s="222" t="s">
        <v>70</v>
      </c>
      <c r="E89" s="223" t="s">
        <v>1010</v>
      </c>
      <c r="F89" s="223" t="s">
        <v>1011</v>
      </c>
      <c r="G89" s="221"/>
      <c r="H89" s="221"/>
      <c r="I89" s="224"/>
      <c r="J89" s="225">
        <f>BK89</f>
        <v>0</v>
      </c>
      <c r="K89" s="221"/>
      <c r="L89" s="226"/>
      <c r="M89" s="227"/>
      <c r="N89" s="228"/>
      <c r="O89" s="228"/>
      <c r="P89" s="229">
        <f>SUM(P90:P99)</f>
        <v>0</v>
      </c>
      <c r="Q89" s="228"/>
      <c r="R89" s="229">
        <f>SUM(R90:R99)</f>
        <v>0</v>
      </c>
      <c r="S89" s="228"/>
      <c r="T89" s="230">
        <f>SUM(T90:T99)</f>
        <v>0</v>
      </c>
      <c r="AR89" s="231" t="s">
        <v>78</v>
      </c>
      <c r="AT89" s="232" t="s">
        <v>70</v>
      </c>
      <c r="AU89" s="232" t="s">
        <v>71</v>
      </c>
      <c r="AY89" s="231" t="s">
        <v>158</v>
      </c>
      <c r="BK89" s="233">
        <f>SUM(BK90:BK99)</f>
        <v>0</v>
      </c>
    </row>
    <row r="90" spans="2:65" s="1" customFormat="1" ht="16.5" customHeight="1">
      <c r="B90" s="47"/>
      <c r="C90" s="236" t="s">
        <v>159</v>
      </c>
      <c r="D90" s="236" t="s">
        <v>161</v>
      </c>
      <c r="E90" s="237" t="s">
        <v>1012</v>
      </c>
      <c r="F90" s="238" t="s">
        <v>1013</v>
      </c>
      <c r="G90" s="239" t="s">
        <v>193</v>
      </c>
      <c r="H90" s="240">
        <v>5</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78</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197</v>
      </c>
    </row>
    <row r="91" spans="2:65" s="1" customFormat="1" ht="16.5" customHeight="1">
      <c r="B91" s="47"/>
      <c r="C91" s="236" t="s">
        <v>166</v>
      </c>
      <c r="D91" s="236" t="s">
        <v>161</v>
      </c>
      <c r="E91" s="237" t="s">
        <v>1014</v>
      </c>
      <c r="F91" s="238" t="s">
        <v>1015</v>
      </c>
      <c r="G91" s="239" t="s">
        <v>193</v>
      </c>
      <c r="H91" s="240">
        <v>3</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78</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211</v>
      </c>
    </row>
    <row r="92" spans="2:65" s="1" customFormat="1" ht="16.5" customHeight="1">
      <c r="B92" s="47"/>
      <c r="C92" s="236" t="s">
        <v>190</v>
      </c>
      <c r="D92" s="236" t="s">
        <v>161</v>
      </c>
      <c r="E92" s="237" t="s">
        <v>1018</v>
      </c>
      <c r="F92" s="238" t="s">
        <v>1019</v>
      </c>
      <c r="G92" s="239" t="s">
        <v>193</v>
      </c>
      <c r="H92" s="240">
        <v>3</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78</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254</v>
      </c>
    </row>
    <row r="93" spans="2:47" s="1" customFormat="1" ht="13.5">
      <c r="B93" s="47"/>
      <c r="C93" s="75"/>
      <c r="D93" s="248" t="s">
        <v>328</v>
      </c>
      <c r="E93" s="75"/>
      <c r="F93" s="249" t="s">
        <v>1020</v>
      </c>
      <c r="G93" s="75"/>
      <c r="H93" s="75"/>
      <c r="I93" s="204"/>
      <c r="J93" s="75"/>
      <c r="K93" s="75"/>
      <c r="L93" s="73"/>
      <c r="M93" s="250"/>
      <c r="N93" s="48"/>
      <c r="O93" s="48"/>
      <c r="P93" s="48"/>
      <c r="Q93" s="48"/>
      <c r="R93" s="48"/>
      <c r="S93" s="48"/>
      <c r="T93" s="96"/>
      <c r="AT93" s="25" t="s">
        <v>328</v>
      </c>
      <c r="AU93" s="25" t="s">
        <v>78</v>
      </c>
    </row>
    <row r="94" spans="2:65" s="1" customFormat="1" ht="16.5" customHeight="1">
      <c r="B94" s="47"/>
      <c r="C94" s="236" t="s">
        <v>197</v>
      </c>
      <c r="D94" s="236" t="s">
        <v>161</v>
      </c>
      <c r="E94" s="237" t="s">
        <v>1021</v>
      </c>
      <c r="F94" s="238" t="s">
        <v>1022</v>
      </c>
      <c r="G94" s="239" t="s">
        <v>193</v>
      </c>
      <c r="H94" s="240">
        <v>3</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78</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303</v>
      </c>
    </row>
    <row r="95" spans="2:47" s="1" customFormat="1" ht="13.5">
      <c r="B95" s="47"/>
      <c r="C95" s="75"/>
      <c r="D95" s="248" t="s">
        <v>328</v>
      </c>
      <c r="E95" s="75"/>
      <c r="F95" s="249" t="s">
        <v>1020</v>
      </c>
      <c r="G95" s="75"/>
      <c r="H95" s="75"/>
      <c r="I95" s="204"/>
      <c r="J95" s="75"/>
      <c r="K95" s="75"/>
      <c r="L95" s="73"/>
      <c r="M95" s="250"/>
      <c r="N95" s="48"/>
      <c r="O95" s="48"/>
      <c r="P95" s="48"/>
      <c r="Q95" s="48"/>
      <c r="R95" s="48"/>
      <c r="S95" s="48"/>
      <c r="T95" s="96"/>
      <c r="AT95" s="25" t="s">
        <v>328</v>
      </c>
      <c r="AU95" s="25" t="s">
        <v>78</v>
      </c>
    </row>
    <row r="96" spans="2:65" s="1" customFormat="1" ht="16.5" customHeight="1">
      <c r="B96" s="47"/>
      <c r="C96" s="236" t="s">
        <v>206</v>
      </c>
      <c r="D96" s="236" t="s">
        <v>161</v>
      </c>
      <c r="E96" s="237" t="s">
        <v>1023</v>
      </c>
      <c r="F96" s="238" t="s">
        <v>1024</v>
      </c>
      <c r="G96" s="239" t="s">
        <v>1025</v>
      </c>
      <c r="H96" s="240">
        <v>2</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78</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315</v>
      </c>
    </row>
    <row r="97" spans="2:65" s="1" customFormat="1" ht="16.5" customHeight="1">
      <c r="B97" s="47"/>
      <c r="C97" s="236" t="s">
        <v>211</v>
      </c>
      <c r="D97" s="236" t="s">
        <v>161</v>
      </c>
      <c r="E97" s="237" t="s">
        <v>1026</v>
      </c>
      <c r="F97" s="238" t="s">
        <v>1027</v>
      </c>
      <c r="G97" s="239" t="s">
        <v>1025</v>
      </c>
      <c r="H97" s="240">
        <v>3</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78</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341</v>
      </c>
    </row>
    <row r="98" spans="2:65" s="1" customFormat="1" ht="16.5" customHeight="1">
      <c r="B98" s="47"/>
      <c r="C98" s="236" t="s">
        <v>218</v>
      </c>
      <c r="D98" s="236" t="s">
        <v>161</v>
      </c>
      <c r="E98" s="237" t="s">
        <v>1030</v>
      </c>
      <c r="F98" s="238" t="s">
        <v>1031</v>
      </c>
      <c r="G98" s="239" t="s">
        <v>175</v>
      </c>
      <c r="H98" s="240">
        <v>0.2</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78</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354</v>
      </c>
    </row>
    <row r="99" spans="2:65" s="1" customFormat="1" ht="16.5" customHeight="1">
      <c r="B99" s="47"/>
      <c r="C99" s="236" t="s">
        <v>254</v>
      </c>
      <c r="D99" s="236" t="s">
        <v>161</v>
      </c>
      <c r="E99" s="237" t="s">
        <v>1032</v>
      </c>
      <c r="F99" s="238" t="s">
        <v>1033</v>
      </c>
      <c r="G99" s="239" t="s">
        <v>1034</v>
      </c>
      <c r="H99" s="240">
        <v>5</v>
      </c>
      <c r="I99" s="241"/>
      <c r="J99" s="242">
        <f>ROUND(I99*H99,2)</f>
        <v>0</v>
      </c>
      <c r="K99" s="238" t="s">
        <v>21</v>
      </c>
      <c r="L99" s="73"/>
      <c r="M99" s="243" t="s">
        <v>21</v>
      </c>
      <c r="N99" s="308" t="s">
        <v>42</v>
      </c>
      <c r="O99" s="306"/>
      <c r="P99" s="309">
        <f>O99*H99</f>
        <v>0</v>
      </c>
      <c r="Q99" s="309">
        <v>0</v>
      </c>
      <c r="R99" s="309">
        <f>Q99*H99</f>
        <v>0</v>
      </c>
      <c r="S99" s="309">
        <v>0</v>
      </c>
      <c r="T99" s="310">
        <f>S99*H99</f>
        <v>0</v>
      </c>
      <c r="AR99" s="25" t="s">
        <v>166</v>
      </c>
      <c r="AT99" s="25" t="s">
        <v>161</v>
      </c>
      <c r="AU99" s="25" t="s">
        <v>78</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366</v>
      </c>
    </row>
    <row r="100" spans="2:12" s="1" customFormat="1" ht="6.95" customHeight="1">
      <c r="B100" s="68"/>
      <c r="C100" s="69"/>
      <c r="D100" s="69"/>
      <c r="E100" s="69"/>
      <c r="F100" s="69"/>
      <c r="G100" s="69"/>
      <c r="H100" s="69"/>
      <c r="I100" s="179"/>
      <c r="J100" s="69"/>
      <c r="K100" s="69"/>
      <c r="L100" s="73"/>
    </row>
  </sheetData>
  <sheetProtection password="CC35" sheet="1" objects="1" scenarios="1" formatColumns="0" formatRows="0" autoFilter="0"/>
  <autoFilter ref="C83:K99"/>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100</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1231</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1080</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ROUND(J87,2)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ROUND(SUM(BE87:BE118),2)</f>
        <v>0</v>
      </c>
      <c r="G32" s="48"/>
      <c r="H32" s="48"/>
      <c r="I32" s="171">
        <v>0.21</v>
      </c>
      <c r="J32" s="170">
        <f>ROUND(ROUND((SUM(BE87:BE118)),2)*I32,2)</f>
        <v>0</v>
      </c>
      <c r="K32" s="52"/>
    </row>
    <row r="33" spans="2:11" s="1" customFormat="1" ht="14.4" customHeight="1">
      <c r="B33" s="47"/>
      <c r="C33" s="48"/>
      <c r="D33" s="48"/>
      <c r="E33" s="56" t="s">
        <v>43</v>
      </c>
      <c r="F33" s="170">
        <f>ROUND(SUM(BF87:BF118),2)</f>
        <v>0</v>
      </c>
      <c r="G33" s="48"/>
      <c r="H33" s="48"/>
      <c r="I33" s="171">
        <v>0.15</v>
      </c>
      <c r="J33" s="170">
        <f>ROUND(ROUND((SUM(BF87:BF118)),2)*I33,2)</f>
        <v>0</v>
      </c>
      <c r="K33" s="52"/>
    </row>
    <row r="34" spans="2:11" s="1" customFormat="1" ht="14.4" customHeight="1" hidden="1">
      <c r="B34" s="47"/>
      <c r="C34" s="48"/>
      <c r="D34" s="48"/>
      <c r="E34" s="56" t="s">
        <v>44</v>
      </c>
      <c r="F34" s="170">
        <f>ROUND(SUM(BG87:BG118),2)</f>
        <v>0</v>
      </c>
      <c r="G34" s="48"/>
      <c r="H34" s="48"/>
      <c r="I34" s="171">
        <v>0.21</v>
      </c>
      <c r="J34" s="170">
        <v>0</v>
      </c>
      <c r="K34" s="52"/>
    </row>
    <row r="35" spans="2:11" s="1" customFormat="1" ht="14.4" customHeight="1" hidden="1">
      <c r="B35" s="47"/>
      <c r="C35" s="48"/>
      <c r="D35" s="48"/>
      <c r="E35" s="56" t="s">
        <v>45</v>
      </c>
      <c r="F35" s="170">
        <f>ROUND(SUM(BH87:BH118),2)</f>
        <v>0</v>
      </c>
      <c r="G35" s="48"/>
      <c r="H35" s="48"/>
      <c r="I35" s="171">
        <v>0.15</v>
      </c>
      <c r="J35" s="170">
        <v>0</v>
      </c>
      <c r="K35" s="52"/>
    </row>
    <row r="36" spans="2:11" s="1" customFormat="1" ht="14.4" customHeight="1" hidden="1">
      <c r="B36" s="47"/>
      <c r="C36" s="48"/>
      <c r="D36" s="48"/>
      <c r="E36" s="56" t="s">
        <v>46</v>
      </c>
      <c r="F36" s="170">
        <f>ROUND(SUM(BI87:BI118),2)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1231</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EL - Elektroinstalace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J87</f>
        <v>0</v>
      </c>
      <c r="K60" s="52"/>
      <c r="AU60" s="25" t="s">
        <v>124</v>
      </c>
    </row>
    <row r="61" spans="2:11" s="8" customFormat="1" ht="24.95" customHeight="1">
      <c r="B61" s="190"/>
      <c r="C61" s="191"/>
      <c r="D61" s="192" t="s">
        <v>1081</v>
      </c>
      <c r="E61" s="193"/>
      <c r="F61" s="193"/>
      <c r="G61" s="193"/>
      <c r="H61" s="193"/>
      <c r="I61" s="194"/>
      <c r="J61" s="195">
        <f>J88</f>
        <v>0</v>
      </c>
      <c r="K61" s="196"/>
    </row>
    <row r="62" spans="2:11" s="9" customFormat="1" ht="19.9" customHeight="1">
      <c r="B62" s="197"/>
      <c r="C62" s="198"/>
      <c r="D62" s="199" t="s">
        <v>1082</v>
      </c>
      <c r="E62" s="200"/>
      <c r="F62" s="200"/>
      <c r="G62" s="200"/>
      <c r="H62" s="200"/>
      <c r="I62" s="201"/>
      <c r="J62" s="202">
        <f>J89</f>
        <v>0</v>
      </c>
      <c r="K62" s="203"/>
    </row>
    <row r="63" spans="2:11" s="9" customFormat="1" ht="19.9" customHeight="1">
      <c r="B63" s="197"/>
      <c r="C63" s="198"/>
      <c r="D63" s="199" t="s">
        <v>1083</v>
      </c>
      <c r="E63" s="200"/>
      <c r="F63" s="200"/>
      <c r="G63" s="200"/>
      <c r="H63" s="200"/>
      <c r="I63" s="201"/>
      <c r="J63" s="202">
        <f>J109</f>
        <v>0</v>
      </c>
      <c r="K63" s="203"/>
    </row>
    <row r="64" spans="2:11" s="9" customFormat="1" ht="19.9" customHeight="1">
      <c r="B64" s="197"/>
      <c r="C64" s="198"/>
      <c r="D64" s="199" t="s">
        <v>1084</v>
      </c>
      <c r="E64" s="200"/>
      <c r="F64" s="200"/>
      <c r="G64" s="200"/>
      <c r="H64" s="200"/>
      <c r="I64" s="201"/>
      <c r="J64" s="202">
        <f>J115</f>
        <v>0</v>
      </c>
      <c r="K64" s="203"/>
    </row>
    <row r="65" spans="2:11" s="9" customFormat="1" ht="19.9" customHeight="1">
      <c r="B65" s="197"/>
      <c r="C65" s="198"/>
      <c r="D65" s="199" t="s">
        <v>1085</v>
      </c>
      <c r="E65" s="200"/>
      <c r="F65" s="200"/>
      <c r="G65" s="200"/>
      <c r="H65" s="200"/>
      <c r="I65" s="201"/>
      <c r="J65" s="202">
        <f>J117</f>
        <v>0</v>
      </c>
      <c r="K65" s="203"/>
    </row>
    <row r="66" spans="2:11" s="1" customFormat="1" ht="21.8" customHeight="1">
      <c r="B66" s="47"/>
      <c r="C66" s="48"/>
      <c r="D66" s="48"/>
      <c r="E66" s="48"/>
      <c r="F66" s="48"/>
      <c r="G66" s="48"/>
      <c r="H66" s="48"/>
      <c r="I66" s="157"/>
      <c r="J66" s="48"/>
      <c r="K66" s="52"/>
    </row>
    <row r="67" spans="2:11" s="1" customFormat="1" ht="6.95" customHeight="1">
      <c r="B67" s="68"/>
      <c r="C67" s="69"/>
      <c r="D67" s="69"/>
      <c r="E67" s="69"/>
      <c r="F67" s="69"/>
      <c r="G67" s="69"/>
      <c r="H67" s="69"/>
      <c r="I67" s="179"/>
      <c r="J67" s="69"/>
      <c r="K67" s="70"/>
    </row>
    <row r="71" spans="2:12" s="1" customFormat="1" ht="6.95" customHeight="1">
      <c r="B71" s="71"/>
      <c r="C71" s="72"/>
      <c r="D71" s="72"/>
      <c r="E71" s="72"/>
      <c r="F71" s="72"/>
      <c r="G71" s="72"/>
      <c r="H71" s="72"/>
      <c r="I71" s="182"/>
      <c r="J71" s="72"/>
      <c r="K71" s="72"/>
      <c r="L71" s="73"/>
    </row>
    <row r="72" spans="2:12" s="1" customFormat="1" ht="36.95" customHeight="1">
      <c r="B72" s="47"/>
      <c r="C72" s="74" t="s">
        <v>142</v>
      </c>
      <c r="D72" s="75"/>
      <c r="E72" s="75"/>
      <c r="F72" s="75"/>
      <c r="G72" s="75"/>
      <c r="H72" s="75"/>
      <c r="I72" s="204"/>
      <c r="J72" s="75"/>
      <c r="K72" s="75"/>
      <c r="L72" s="73"/>
    </row>
    <row r="73" spans="2:12" s="1" customFormat="1" ht="6.95" customHeight="1">
      <c r="B73" s="47"/>
      <c r="C73" s="75"/>
      <c r="D73" s="75"/>
      <c r="E73" s="75"/>
      <c r="F73" s="75"/>
      <c r="G73" s="75"/>
      <c r="H73" s="75"/>
      <c r="I73" s="204"/>
      <c r="J73" s="75"/>
      <c r="K73" s="75"/>
      <c r="L73" s="73"/>
    </row>
    <row r="74" spans="2:12" s="1" customFormat="1" ht="14.4" customHeight="1">
      <c r="B74" s="47"/>
      <c r="C74" s="77" t="s">
        <v>18</v>
      </c>
      <c r="D74" s="75"/>
      <c r="E74" s="75"/>
      <c r="F74" s="75"/>
      <c r="G74" s="75"/>
      <c r="H74" s="75"/>
      <c r="I74" s="204"/>
      <c r="J74" s="75"/>
      <c r="K74" s="75"/>
      <c r="L74" s="73"/>
    </row>
    <row r="75" spans="2:12" s="1" customFormat="1" ht="16.5" customHeight="1">
      <c r="B75" s="47"/>
      <c r="C75" s="75"/>
      <c r="D75" s="75"/>
      <c r="E75" s="205" t="str">
        <f>E7</f>
        <v xml:space="preserve">Teoretické Ústavy  LF v Olomouci úpravy sekcí</v>
      </c>
      <c r="F75" s="77"/>
      <c r="G75" s="77"/>
      <c r="H75" s="77"/>
      <c r="I75" s="204"/>
      <c r="J75" s="75"/>
      <c r="K75" s="75"/>
      <c r="L75" s="73"/>
    </row>
    <row r="76" spans="2:12" ht="13.5">
      <c r="B76" s="29"/>
      <c r="C76" s="77" t="s">
        <v>116</v>
      </c>
      <c r="D76" s="206"/>
      <c r="E76" s="206"/>
      <c r="F76" s="206"/>
      <c r="G76" s="206"/>
      <c r="H76" s="206"/>
      <c r="I76" s="149"/>
      <c r="J76" s="206"/>
      <c r="K76" s="206"/>
      <c r="L76" s="207"/>
    </row>
    <row r="77" spans="2:12" s="1" customFormat="1" ht="16.5" customHeight="1">
      <c r="B77" s="47"/>
      <c r="C77" s="75"/>
      <c r="D77" s="75"/>
      <c r="E77" s="205" t="s">
        <v>1231</v>
      </c>
      <c r="F77" s="75"/>
      <c r="G77" s="75"/>
      <c r="H77" s="75"/>
      <c r="I77" s="204"/>
      <c r="J77" s="75"/>
      <c r="K77" s="75"/>
      <c r="L77" s="73"/>
    </row>
    <row r="78" spans="2:12" s="1" customFormat="1" ht="14.4" customHeight="1">
      <c r="B78" s="47"/>
      <c r="C78" s="77" t="s">
        <v>118</v>
      </c>
      <c r="D78" s="75"/>
      <c r="E78" s="75"/>
      <c r="F78" s="75"/>
      <c r="G78" s="75"/>
      <c r="H78" s="75"/>
      <c r="I78" s="204"/>
      <c r="J78" s="75"/>
      <c r="K78" s="75"/>
      <c r="L78" s="73"/>
    </row>
    <row r="79" spans="2:12" s="1" customFormat="1" ht="17.25" customHeight="1">
      <c r="B79" s="47"/>
      <c r="C79" s="75"/>
      <c r="D79" s="75"/>
      <c r="E79" s="83" t="str">
        <f>E11</f>
        <v>EL - Elektroinstalace</v>
      </c>
      <c r="F79" s="75"/>
      <c r="G79" s="75"/>
      <c r="H79" s="75"/>
      <c r="I79" s="204"/>
      <c r="J79" s="75"/>
      <c r="K79" s="75"/>
      <c r="L79" s="73"/>
    </row>
    <row r="80" spans="2:12" s="1" customFormat="1" ht="6.95" customHeight="1">
      <c r="B80" s="47"/>
      <c r="C80" s="75"/>
      <c r="D80" s="75"/>
      <c r="E80" s="75"/>
      <c r="F80" s="75"/>
      <c r="G80" s="75"/>
      <c r="H80" s="75"/>
      <c r="I80" s="204"/>
      <c r="J80" s="75"/>
      <c r="K80" s="75"/>
      <c r="L80" s="73"/>
    </row>
    <row r="81" spans="2:12" s="1" customFormat="1" ht="18" customHeight="1">
      <c r="B81" s="47"/>
      <c r="C81" s="77" t="s">
        <v>23</v>
      </c>
      <c r="D81" s="75"/>
      <c r="E81" s="75"/>
      <c r="F81" s="208" t="str">
        <f>F14</f>
        <v>Olomouc</v>
      </c>
      <c r="G81" s="75"/>
      <c r="H81" s="75"/>
      <c r="I81" s="209" t="s">
        <v>25</v>
      </c>
      <c r="J81" s="86" t="str">
        <f>IF(J14="","",J14)</f>
        <v>11. 6. 2018</v>
      </c>
      <c r="K81" s="75"/>
      <c r="L81" s="73"/>
    </row>
    <row r="82" spans="2:12" s="1" customFormat="1" ht="6.95" customHeight="1">
      <c r="B82" s="47"/>
      <c r="C82" s="75"/>
      <c r="D82" s="75"/>
      <c r="E82" s="75"/>
      <c r="F82" s="75"/>
      <c r="G82" s="75"/>
      <c r="H82" s="75"/>
      <c r="I82" s="204"/>
      <c r="J82" s="75"/>
      <c r="K82" s="75"/>
      <c r="L82" s="73"/>
    </row>
    <row r="83" spans="2:12" s="1" customFormat="1" ht="13.5">
      <c r="B83" s="47"/>
      <c r="C83" s="77" t="s">
        <v>27</v>
      </c>
      <c r="D83" s="75"/>
      <c r="E83" s="75"/>
      <c r="F83" s="208" t="str">
        <f>E17</f>
        <v>Univerzita Palackého v Olomouci</v>
      </c>
      <c r="G83" s="75"/>
      <c r="H83" s="75"/>
      <c r="I83" s="209" t="s">
        <v>33</v>
      </c>
      <c r="J83" s="208" t="str">
        <f>E23</f>
        <v>Stavoprojekt Olomouc a.s.</v>
      </c>
      <c r="K83" s="75"/>
      <c r="L83" s="73"/>
    </row>
    <row r="84" spans="2:12" s="1" customFormat="1" ht="14.4" customHeight="1">
      <c r="B84" s="47"/>
      <c r="C84" s="77" t="s">
        <v>31</v>
      </c>
      <c r="D84" s="75"/>
      <c r="E84" s="75"/>
      <c r="F84" s="208" t="str">
        <f>IF(E20="","",E20)</f>
        <v/>
      </c>
      <c r="G84" s="75"/>
      <c r="H84" s="75"/>
      <c r="I84" s="204"/>
      <c r="J84" s="75"/>
      <c r="K84" s="75"/>
      <c r="L84" s="73"/>
    </row>
    <row r="85" spans="2:12" s="1" customFormat="1" ht="10.3" customHeight="1">
      <c r="B85" s="47"/>
      <c r="C85" s="75"/>
      <c r="D85" s="75"/>
      <c r="E85" s="75"/>
      <c r="F85" s="75"/>
      <c r="G85" s="75"/>
      <c r="H85" s="75"/>
      <c r="I85" s="204"/>
      <c r="J85" s="75"/>
      <c r="K85" s="75"/>
      <c r="L85" s="73"/>
    </row>
    <row r="86" spans="2:20" s="10" customFormat="1" ht="29.25" customHeight="1">
      <c r="B86" s="210"/>
      <c r="C86" s="211" t="s">
        <v>143</v>
      </c>
      <c r="D86" s="212" t="s">
        <v>56</v>
      </c>
      <c r="E86" s="212" t="s">
        <v>52</v>
      </c>
      <c r="F86" s="212" t="s">
        <v>144</v>
      </c>
      <c r="G86" s="212" t="s">
        <v>145</v>
      </c>
      <c r="H86" s="212" t="s">
        <v>146</v>
      </c>
      <c r="I86" s="213" t="s">
        <v>147</v>
      </c>
      <c r="J86" s="212" t="s">
        <v>122</v>
      </c>
      <c r="K86" s="214" t="s">
        <v>148</v>
      </c>
      <c r="L86" s="215"/>
      <c r="M86" s="103" t="s">
        <v>149</v>
      </c>
      <c r="N86" s="104" t="s">
        <v>41</v>
      </c>
      <c r="O86" s="104" t="s">
        <v>150</v>
      </c>
      <c r="P86" s="104" t="s">
        <v>151</v>
      </c>
      <c r="Q86" s="104" t="s">
        <v>152</v>
      </c>
      <c r="R86" s="104" t="s">
        <v>153</v>
      </c>
      <c r="S86" s="104" t="s">
        <v>154</v>
      </c>
      <c r="T86" s="105" t="s">
        <v>155</v>
      </c>
    </row>
    <row r="87" spans="2:63" s="1" customFormat="1" ht="29.25" customHeight="1">
      <c r="B87" s="47"/>
      <c r="C87" s="109" t="s">
        <v>123</v>
      </c>
      <c r="D87" s="75"/>
      <c r="E87" s="75"/>
      <c r="F87" s="75"/>
      <c r="G87" s="75"/>
      <c r="H87" s="75"/>
      <c r="I87" s="204"/>
      <c r="J87" s="216">
        <f>BK87</f>
        <v>0</v>
      </c>
      <c r="K87" s="75"/>
      <c r="L87" s="73"/>
      <c r="M87" s="106"/>
      <c r="N87" s="107"/>
      <c r="O87" s="107"/>
      <c r="P87" s="217">
        <f>P88</f>
        <v>0</v>
      </c>
      <c r="Q87" s="107"/>
      <c r="R87" s="217">
        <f>R88</f>
        <v>0</v>
      </c>
      <c r="S87" s="107"/>
      <c r="T87" s="218">
        <f>T88</f>
        <v>0</v>
      </c>
      <c r="AT87" s="25" t="s">
        <v>70</v>
      </c>
      <c r="AU87" s="25" t="s">
        <v>124</v>
      </c>
      <c r="BK87" s="219">
        <f>BK88</f>
        <v>0</v>
      </c>
    </row>
    <row r="88" spans="2:63" s="11" customFormat="1" ht="37.4" customHeight="1">
      <c r="B88" s="220"/>
      <c r="C88" s="221"/>
      <c r="D88" s="222" t="s">
        <v>70</v>
      </c>
      <c r="E88" s="223" t="s">
        <v>1086</v>
      </c>
      <c r="F88" s="223" t="s">
        <v>1087</v>
      </c>
      <c r="G88" s="221"/>
      <c r="H88" s="221"/>
      <c r="I88" s="224"/>
      <c r="J88" s="225">
        <f>BK88</f>
        <v>0</v>
      </c>
      <c r="K88" s="221"/>
      <c r="L88" s="226"/>
      <c r="M88" s="227"/>
      <c r="N88" s="228"/>
      <c r="O88" s="228"/>
      <c r="P88" s="229">
        <f>P89+P109+P115+P117</f>
        <v>0</v>
      </c>
      <c r="Q88" s="228"/>
      <c r="R88" s="229">
        <f>R89+R109+R115+R117</f>
        <v>0</v>
      </c>
      <c r="S88" s="228"/>
      <c r="T88" s="230">
        <f>T89+T109+T115+T117</f>
        <v>0</v>
      </c>
      <c r="AR88" s="231" t="s">
        <v>78</v>
      </c>
      <c r="AT88" s="232" t="s">
        <v>70</v>
      </c>
      <c r="AU88" s="232" t="s">
        <v>71</v>
      </c>
      <c r="AY88" s="231" t="s">
        <v>158</v>
      </c>
      <c r="BK88" s="233">
        <f>BK89+BK109+BK115+BK117</f>
        <v>0</v>
      </c>
    </row>
    <row r="89" spans="2:63" s="11" customFormat="1" ht="19.9" customHeight="1">
      <c r="B89" s="220"/>
      <c r="C89" s="221"/>
      <c r="D89" s="222" t="s">
        <v>70</v>
      </c>
      <c r="E89" s="234" t="s">
        <v>89</v>
      </c>
      <c r="F89" s="234" t="s">
        <v>90</v>
      </c>
      <c r="G89" s="221"/>
      <c r="H89" s="221"/>
      <c r="I89" s="224"/>
      <c r="J89" s="235">
        <f>BK89</f>
        <v>0</v>
      </c>
      <c r="K89" s="221"/>
      <c r="L89" s="226"/>
      <c r="M89" s="227"/>
      <c r="N89" s="228"/>
      <c r="O89" s="228"/>
      <c r="P89" s="229">
        <f>SUM(P90:P108)</f>
        <v>0</v>
      </c>
      <c r="Q89" s="228"/>
      <c r="R89" s="229">
        <f>SUM(R90:R108)</f>
        <v>0</v>
      </c>
      <c r="S89" s="228"/>
      <c r="T89" s="230">
        <f>SUM(T90:T108)</f>
        <v>0</v>
      </c>
      <c r="AR89" s="231" t="s">
        <v>78</v>
      </c>
      <c r="AT89" s="232" t="s">
        <v>70</v>
      </c>
      <c r="AU89" s="232" t="s">
        <v>78</v>
      </c>
      <c r="AY89" s="231" t="s">
        <v>158</v>
      </c>
      <c r="BK89" s="233">
        <f>SUM(BK90:BK108)</f>
        <v>0</v>
      </c>
    </row>
    <row r="90" spans="2:65" s="1" customFormat="1" ht="16.5" customHeight="1">
      <c r="B90" s="47"/>
      <c r="C90" s="236" t="s">
        <v>78</v>
      </c>
      <c r="D90" s="236" t="s">
        <v>161</v>
      </c>
      <c r="E90" s="237" t="s">
        <v>1088</v>
      </c>
      <c r="F90" s="238" t="s">
        <v>1089</v>
      </c>
      <c r="G90" s="239" t="s">
        <v>193</v>
      </c>
      <c r="H90" s="240">
        <v>65</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80</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80</v>
      </c>
    </row>
    <row r="91" spans="2:65" s="1" customFormat="1" ht="16.5" customHeight="1">
      <c r="B91" s="47"/>
      <c r="C91" s="236" t="s">
        <v>80</v>
      </c>
      <c r="D91" s="236" t="s">
        <v>161</v>
      </c>
      <c r="E91" s="237" t="s">
        <v>1090</v>
      </c>
      <c r="F91" s="238" t="s">
        <v>1091</v>
      </c>
      <c r="G91" s="239" t="s">
        <v>193</v>
      </c>
      <c r="H91" s="240">
        <v>42</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80</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166</v>
      </c>
    </row>
    <row r="92" spans="2:65" s="1" customFormat="1" ht="16.5" customHeight="1">
      <c r="B92" s="47"/>
      <c r="C92" s="236" t="s">
        <v>159</v>
      </c>
      <c r="D92" s="236" t="s">
        <v>161</v>
      </c>
      <c r="E92" s="237" t="s">
        <v>1092</v>
      </c>
      <c r="F92" s="238" t="s">
        <v>1093</v>
      </c>
      <c r="G92" s="239" t="s">
        <v>164</v>
      </c>
      <c r="H92" s="240">
        <v>28</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80</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197</v>
      </c>
    </row>
    <row r="93" spans="2:65" s="1" customFormat="1" ht="16.5" customHeight="1">
      <c r="B93" s="47"/>
      <c r="C93" s="236" t="s">
        <v>166</v>
      </c>
      <c r="D93" s="236" t="s">
        <v>161</v>
      </c>
      <c r="E93" s="237" t="s">
        <v>1094</v>
      </c>
      <c r="F93" s="238" t="s">
        <v>1490</v>
      </c>
      <c r="G93" s="239" t="s">
        <v>164</v>
      </c>
      <c r="H93" s="240">
        <v>6</v>
      </c>
      <c r="I93" s="241"/>
      <c r="J93" s="242">
        <f>ROUND(I93*H93,2)</f>
        <v>0</v>
      </c>
      <c r="K93" s="238" t="s">
        <v>21</v>
      </c>
      <c r="L93" s="73"/>
      <c r="M93" s="243" t="s">
        <v>21</v>
      </c>
      <c r="N93" s="244" t="s">
        <v>42</v>
      </c>
      <c r="O93" s="48"/>
      <c r="P93" s="245">
        <f>O93*H93</f>
        <v>0</v>
      </c>
      <c r="Q93" s="245">
        <v>0</v>
      </c>
      <c r="R93" s="245">
        <f>Q93*H93</f>
        <v>0</v>
      </c>
      <c r="S93" s="245">
        <v>0</v>
      </c>
      <c r="T93" s="246">
        <f>S93*H93</f>
        <v>0</v>
      </c>
      <c r="AR93" s="25" t="s">
        <v>166</v>
      </c>
      <c r="AT93" s="25" t="s">
        <v>161</v>
      </c>
      <c r="AU93" s="25" t="s">
        <v>80</v>
      </c>
      <c r="AY93" s="25" t="s">
        <v>158</v>
      </c>
      <c r="BE93" s="247">
        <f>IF(N93="základní",J93,0)</f>
        <v>0</v>
      </c>
      <c r="BF93" s="247">
        <f>IF(N93="snížená",J93,0)</f>
        <v>0</v>
      </c>
      <c r="BG93" s="247">
        <f>IF(N93="zákl. přenesená",J93,0)</f>
        <v>0</v>
      </c>
      <c r="BH93" s="247">
        <f>IF(N93="sníž. přenesená",J93,0)</f>
        <v>0</v>
      </c>
      <c r="BI93" s="247">
        <f>IF(N93="nulová",J93,0)</f>
        <v>0</v>
      </c>
      <c r="BJ93" s="25" t="s">
        <v>78</v>
      </c>
      <c r="BK93" s="247">
        <f>ROUND(I93*H93,2)</f>
        <v>0</v>
      </c>
      <c r="BL93" s="25" t="s">
        <v>166</v>
      </c>
      <c r="BM93" s="25" t="s">
        <v>211</v>
      </c>
    </row>
    <row r="94" spans="2:65" s="1" customFormat="1" ht="16.5" customHeight="1">
      <c r="B94" s="47"/>
      <c r="C94" s="236" t="s">
        <v>190</v>
      </c>
      <c r="D94" s="236" t="s">
        <v>161</v>
      </c>
      <c r="E94" s="237" t="s">
        <v>1096</v>
      </c>
      <c r="F94" s="238" t="s">
        <v>1095</v>
      </c>
      <c r="G94" s="239" t="s">
        <v>164</v>
      </c>
      <c r="H94" s="240">
        <v>18</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80</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254</v>
      </c>
    </row>
    <row r="95" spans="2:65" s="1" customFormat="1" ht="16.5" customHeight="1">
      <c r="B95" s="47"/>
      <c r="C95" s="236" t="s">
        <v>197</v>
      </c>
      <c r="D95" s="236" t="s">
        <v>161</v>
      </c>
      <c r="E95" s="237" t="s">
        <v>1098</v>
      </c>
      <c r="F95" s="238" t="s">
        <v>1097</v>
      </c>
      <c r="G95" s="239" t="s">
        <v>164</v>
      </c>
      <c r="H95" s="240">
        <v>7</v>
      </c>
      <c r="I95" s="241"/>
      <c r="J95" s="242">
        <f>ROUND(I95*H95,2)</f>
        <v>0</v>
      </c>
      <c r="K95" s="238" t="s">
        <v>21</v>
      </c>
      <c r="L95" s="73"/>
      <c r="M95" s="243" t="s">
        <v>21</v>
      </c>
      <c r="N95" s="244" t="s">
        <v>42</v>
      </c>
      <c r="O95" s="48"/>
      <c r="P95" s="245">
        <f>O95*H95</f>
        <v>0</v>
      </c>
      <c r="Q95" s="245">
        <v>0</v>
      </c>
      <c r="R95" s="245">
        <f>Q95*H95</f>
        <v>0</v>
      </c>
      <c r="S95" s="245">
        <v>0</v>
      </c>
      <c r="T95" s="246">
        <f>S95*H95</f>
        <v>0</v>
      </c>
      <c r="AR95" s="25" t="s">
        <v>166</v>
      </c>
      <c r="AT95" s="25" t="s">
        <v>161</v>
      </c>
      <c r="AU95" s="25" t="s">
        <v>80</v>
      </c>
      <c r="AY95" s="25" t="s">
        <v>158</v>
      </c>
      <c r="BE95" s="247">
        <f>IF(N95="základní",J95,0)</f>
        <v>0</v>
      </c>
      <c r="BF95" s="247">
        <f>IF(N95="snížená",J95,0)</f>
        <v>0</v>
      </c>
      <c r="BG95" s="247">
        <f>IF(N95="zákl. přenesená",J95,0)</f>
        <v>0</v>
      </c>
      <c r="BH95" s="247">
        <f>IF(N95="sníž. přenesená",J95,0)</f>
        <v>0</v>
      </c>
      <c r="BI95" s="247">
        <f>IF(N95="nulová",J95,0)</f>
        <v>0</v>
      </c>
      <c r="BJ95" s="25" t="s">
        <v>78</v>
      </c>
      <c r="BK95" s="247">
        <f>ROUND(I95*H95,2)</f>
        <v>0</v>
      </c>
      <c r="BL95" s="25" t="s">
        <v>166</v>
      </c>
      <c r="BM95" s="25" t="s">
        <v>303</v>
      </c>
    </row>
    <row r="96" spans="2:65" s="1" customFormat="1" ht="16.5" customHeight="1">
      <c r="B96" s="47"/>
      <c r="C96" s="236" t="s">
        <v>206</v>
      </c>
      <c r="D96" s="236" t="s">
        <v>161</v>
      </c>
      <c r="E96" s="237" t="s">
        <v>1100</v>
      </c>
      <c r="F96" s="238" t="s">
        <v>1099</v>
      </c>
      <c r="G96" s="239" t="s">
        <v>164</v>
      </c>
      <c r="H96" s="240">
        <v>10</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80</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315</v>
      </c>
    </row>
    <row r="97" spans="2:65" s="1" customFormat="1" ht="16.5" customHeight="1">
      <c r="B97" s="47"/>
      <c r="C97" s="236" t="s">
        <v>211</v>
      </c>
      <c r="D97" s="236" t="s">
        <v>161</v>
      </c>
      <c r="E97" s="237" t="s">
        <v>1102</v>
      </c>
      <c r="F97" s="238" t="s">
        <v>1101</v>
      </c>
      <c r="G97" s="239" t="s">
        <v>164</v>
      </c>
      <c r="H97" s="240">
        <v>120</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80</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341</v>
      </c>
    </row>
    <row r="98" spans="2:65" s="1" customFormat="1" ht="16.5" customHeight="1">
      <c r="B98" s="47"/>
      <c r="C98" s="236" t="s">
        <v>218</v>
      </c>
      <c r="D98" s="236" t="s">
        <v>161</v>
      </c>
      <c r="E98" s="237" t="s">
        <v>1104</v>
      </c>
      <c r="F98" s="238" t="s">
        <v>1103</v>
      </c>
      <c r="G98" s="239" t="s">
        <v>164</v>
      </c>
      <c r="H98" s="240">
        <v>25</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80</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354</v>
      </c>
    </row>
    <row r="99" spans="2:65" s="1" customFormat="1" ht="16.5" customHeight="1">
      <c r="B99" s="47"/>
      <c r="C99" s="236" t="s">
        <v>254</v>
      </c>
      <c r="D99" s="236" t="s">
        <v>161</v>
      </c>
      <c r="E99" s="237" t="s">
        <v>1106</v>
      </c>
      <c r="F99" s="238" t="s">
        <v>1491</v>
      </c>
      <c r="G99" s="239" t="s">
        <v>164</v>
      </c>
      <c r="H99" s="240">
        <v>6</v>
      </c>
      <c r="I99" s="241"/>
      <c r="J99" s="242">
        <f>ROUND(I99*H99,2)</f>
        <v>0</v>
      </c>
      <c r="K99" s="238" t="s">
        <v>21</v>
      </c>
      <c r="L99" s="73"/>
      <c r="M99" s="243" t="s">
        <v>21</v>
      </c>
      <c r="N99" s="244" t="s">
        <v>42</v>
      </c>
      <c r="O99" s="48"/>
      <c r="P99" s="245">
        <f>O99*H99</f>
        <v>0</v>
      </c>
      <c r="Q99" s="245">
        <v>0</v>
      </c>
      <c r="R99" s="245">
        <f>Q99*H99</f>
        <v>0</v>
      </c>
      <c r="S99" s="245">
        <v>0</v>
      </c>
      <c r="T99" s="246">
        <f>S99*H99</f>
        <v>0</v>
      </c>
      <c r="AR99" s="25" t="s">
        <v>166</v>
      </c>
      <c r="AT99" s="25" t="s">
        <v>161</v>
      </c>
      <c r="AU99" s="25" t="s">
        <v>80</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366</v>
      </c>
    </row>
    <row r="100" spans="2:65" s="1" customFormat="1" ht="16.5" customHeight="1">
      <c r="B100" s="47"/>
      <c r="C100" s="236" t="s">
        <v>258</v>
      </c>
      <c r="D100" s="236" t="s">
        <v>161</v>
      </c>
      <c r="E100" s="237" t="s">
        <v>1108</v>
      </c>
      <c r="F100" s="238" t="s">
        <v>1113</v>
      </c>
      <c r="G100" s="239" t="s">
        <v>164</v>
      </c>
      <c r="H100" s="240">
        <v>28</v>
      </c>
      <c r="I100" s="241"/>
      <c r="J100" s="242">
        <f>ROUND(I100*H100,2)</f>
        <v>0</v>
      </c>
      <c r="K100" s="238" t="s">
        <v>21</v>
      </c>
      <c r="L100" s="73"/>
      <c r="M100" s="243" t="s">
        <v>21</v>
      </c>
      <c r="N100" s="244" t="s">
        <v>42</v>
      </c>
      <c r="O100" s="48"/>
      <c r="P100" s="245">
        <f>O100*H100</f>
        <v>0</v>
      </c>
      <c r="Q100" s="245">
        <v>0</v>
      </c>
      <c r="R100" s="245">
        <f>Q100*H100</f>
        <v>0</v>
      </c>
      <c r="S100" s="245">
        <v>0</v>
      </c>
      <c r="T100" s="246">
        <f>S100*H100</f>
        <v>0</v>
      </c>
      <c r="AR100" s="25" t="s">
        <v>166</v>
      </c>
      <c r="AT100" s="25" t="s">
        <v>161</v>
      </c>
      <c r="AU100" s="25" t="s">
        <v>80</v>
      </c>
      <c r="AY100" s="25" t="s">
        <v>158</v>
      </c>
      <c r="BE100" s="247">
        <f>IF(N100="základní",J100,0)</f>
        <v>0</v>
      </c>
      <c r="BF100" s="247">
        <f>IF(N100="snížená",J100,0)</f>
        <v>0</v>
      </c>
      <c r="BG100" s="247">
        <f>IF(N100="zákl. přenesená",J100,0)</f>
        <v>0</v>
      </c>
      <c r="BH100" s="247">
        <f>IF(N100="sníž. přenesená",J100,0)</f>
        <v>0</v>
      </c>
      <c r="BI100" s="247">
        <f>IF(N100="nulová",J100,0)</f>
        <v>0</v>
      </c>
      <c r="BJ100" s="25" t="s">
        <v>78</v>
      </c>
      <c r="BK100" s="247">
        <f>ROUND(I100*H100,2)</f>
        <v>0</v>
      </c>
      <c r="BL100" s="25" t="s">
        <v>166</v>
      </c>
      <c r="BM100" s="25" t="s">
        <v>377</v>
      </c>
    </row>
    <row r="101" spans="2:65" s="1" customFormat="1" ht="16.5" customHeight="1">
      <c r="B101" s="47"/>
      <c r="C101" s="236" t="s">
        <v>303</v>
      </c>
      <c r="D101" s="236" t="s">
        <v>161</v>
      </c>
      <c r="E101" s="237" t="s">
        <v>1110</v>
      </c>
      <c r="F101" s="238" t="s">
        <v>1115</v>
      </c>
      <c r="G101" s="239" t="s">
        <v>164</v>
      </c>
      <c r="H101" s="240">
        <v>3</v>
      </c>
      <c r="I101" s="241"/>
      <c r="J101" s="242">
        <f>ROUND(I101*H101,2)</f>
        <v>0</v>
      </c>
      <c r="K101" s="238" t="s">
        <v>21</v>
      </c>
      <c r="L101" s="73"/>
      <c r="M101" s="243" t="s">
        <v>21</v>
      </c>
      <c r="N101" s="244" t="s">
        <v>42</v>
      </c>
      <c r="O101" s="48"/>
      <c r="P101" s="245">
        <f>O101*H101</f>
        <v>0</v>
      </c>
      <c r="Q101" s="245">
        <v>0</v>
      </c>
      <c r="R101" s="245">
        <f>Q101*H101</f>
        <v>0</v>
      </c>
      <c r="S101" s="245">
        <v>0</v>
      </c>
      <c r="T101" s="246">
        <f>S101*H101</f>
        <v>0</v>
      </c>
      <c r="AR101" s="25" t="s">
        <v>166</v>
      </c>
      <c r="AT101" s="25" t="s">
        <v>161</v>
      </c>
      <c r="AU101" s="25" t="s">
        <v>80</v>
      </c>
      <c r="AY101" s="25" t="s">
        <v>158</v>
      </c>
      <c r="BE101" s="247">
        <f>IF(N101="základní",J101,0)</f>
        <v>0</v>
      </c>
      <c r="BF101" s="247">
        <f>IF(N101="snížená",J101,0)</f>
        <v>0</v>
      </c>
      <c r="BG101" s="247">
        <f>IF(N101="zákl. přenesená",J101,0)</f>
        <v>0</v>
      </c>
      <c r="BH101" s="247">
        <f>IF(N101="sníž. přenesená",J101,0)</f>
        <v>0</v>
      </c>
      <c r="BI101" s="247">
        <f>IF(N101="nulová",J101,0)</f>
        <v>0</v>
      </c>
      <c r="BJ101" s="25" t="s">
        <v>78</v>
      </c>
      <c r="BK101" s="247">
        <f>ROUND(I101*H101,2)</f>
        <v>0</v>
      </c>
      <c r="BL101" s="25" t="s">
        <v>166</v>
      </c>
      <c r="BM101" s="25" t="s">
        <v>389</v>
      </c>
    </row>
    <row r="102" spans="2:65" s="1" customFormat="1" ht="16.5" customHeight="1">
      <c r="B102" s="47"/>
      <c r="C102" s="236" t="s">
        <v>308</v>
      </c>
      <c r="D102" s="236" t="s">
        <v>161</v>
      </c>
      <c r="E102" s="237" t="s">
        <v>1112</v>
      </c>
      <c r="F102" s="238" t="s">
        <v>1117</v>
      </c>
      <c r="G102" s="239" t="s">
        <v>193</v>
      </c>
      <c r="H102" s="240">
        <v>40</v>
      </c>
      <c r="I102" s="241"/>
      <c r="J102" s="242">
        <f>ROUND(I102*H102,2)</f>
        <v>0</v>
      </c>
      <c r="K102" s="238" t="s">
        <v>21</v>
      </c>
      <c r="L102" s="73"/>
      <c r="M102" s="243" t="s">
        <v>21</v>
      </c>
      <c r="N102" s="244" t="s">
        <v>42</v>
      </c>
      <c r="O102" s="48"/>
      <c r="P102" s="245">
        <f>O102*H102</f>
        <v>0</v>
      </c>
      <c r="Q102" s="245">
        <v>0</v>
      </c>
      <c r="R102" s="245">
        <f>Q102*H102</f>
        <v>0</v>
      </c>
      <c r="S102" s="245">
        <v>0</v>
      </c>
      <c r="T102" s="246">
        <f>S102*H102</f>
        <v>0</v>
      </c>
      <c r="AR102" s="25" t="s">
        <v>166</v>
      </c>
      <c r="AT102" s="25" t="s">
        <v>161</v>
      </c>
      <c r="AU102" s="25" t="s">
        <v>80</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404</v>
      </c>
    </row>
    <row r="103" spans="2:65" s="1" customFormat="1" ht="16.5" customHeight="1">
      <c r="B103" s="47"/>
      <c r="C103" s="236" t="s">
        <v>315</v>
      </c>
      <c r="D103" s="236" t="s">
        <v>161</v>
      </c>
      <c r="E103" s="237" t="s">
        <v>1114</v>
      </c>
      <c r="F103" s="238" t="s">
        <v>1121</v>
      </c>
      <c r="G103" s="239" t="s">
        <v>193</v>
      </c>
      <c r="H103" s="240">
        <v>230</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80</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423</v>
      </c>
    </row>
    <row r="104" spans="2:65" s="1" customFormat="1" ht="16.5" customHeight="1">
      <c r="B104" s="47"/>
      <c r="C104" s="236" t="s">
        <v>10</v>
      </c>
      <c r="D104" s="236" t="s">
        <v>161</v>
      </c>
      <c r="E104" s="237" t="s">
        <v>1116</v>
      </c>
      <c r="F104" s="238" t="s">
        <v>1123</v>
      </c>
      <c r="G104" s="239" t="s">
        <v>193</v>
      </c>
      <c r="H104" s="240">
        <v>420</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80</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442</v>
      </c>
    </row>
    <row r="105" spans="2:65" s="1" customFormat="1" ht="16.5" customHeight="1">
      <c r="B105" s="47"/>
      <c r="C105" s="236" t="s">
        <v>341</v>
      </c>
      <c r="D105" s="236" t="s">
        <v>161</v>
      </c>
      <c r="E105" s="237" t="s">
        <v>1118</v>
      </c>
      <c r="F105" s="238" t="s">
        <v>1125</v>
      </c>
      <c r="G105" s="239" t="s">
        <v>193</v>
      </c>
      <c r="H105" s="240">
        <v>160</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80</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452</v>
      </c>
    </row>
    <row r="106" spans="2:65" s="1" customFormat="1" ht="38.25" customHeight="1">
      <c r="B106" s="47"/>
      <c r="C106" s="236" t="s">
        <v>348</v>
      </c>
      <c r="D106" s="236" t="s">
        <v>161</v>
      </c>
      <c r="E106" s="237" t="s">
        <v>1120</v>
      </c>
      <c r="F106" s="238" t="s">
        <v>1492</v>
      </c>
      <c r="G106" s="239" t="s">
        <v>164</v>
      </c>
      <c r="H106" s="240">
        <v>24</v>
      </c>
      <c r="I106" s="241"/>
      <c r="J106" s="242">
        <f>ROUND(I106*H106,2)</f>
        <v>0</v>
      </c>
      <c r="K106" s="238" t="s">
        <v>21</v>
      </c>
      <c r="L106" s="73"/>
      <c r="M106" s="243" t="s">
        <v>21</v>
      </c>
      <c r="N106" s="244" t="s">
        <v>42</v>
      </c>
      <c r="O106" s="48"/>
      <c r="P106" s="245">
        <f>O106*H106</f>
        <v>0</v>
      </c>
      <c r="Q106" s="245">
        <v>0</v>
      </c>
      <c r="R106" s="245">
        <f>Q106*H106</f>
        <v>0</v>
      </c>
      <c r="S106" s="245">
        <v>0</v>
      </c>
      <c r="T106" s="246">
        <f>S106*H106</f>
        <v>0</v>
      </c>
      <c r="AR106" s="25" t="s">
        <v>166</v>
      </c>
      <c r="AT106" s="25" t="s">
        <v>161</v>
      </c>
      <c r="AU106" s="25" t="s">
        <v>80</v>
      </c>
      <c r="AY106" s="25" t="s">
        <v>158</v>
      </c>
      <c r="BE106" s="247">
        <f>IF(N106="základní",J106,0)</f>
        <v>0</v>
      </c>
      <c r="BF106" s="247">
        <f>IF(N106="snížená",J106,0)</f>
        <v>0</v>
      </c>
      <c r="BG106" s="247">
        <f>IF(N106="zákl. přenesená",J106,0)</f>
        <v>0</v>
      </c>
      <c r="BH106" s="247">
        <f>IF(N106="sníž. přenesená",J106,0)</f>
        <v>0</v>
      </c>
      <c r="BI106" s="247">
        <f>IF(N106="nulová",J106,0)</f>
        <v>0</v>
      </c>
      <c r="BJ106" s="25" t="s">
        <v>78</v>
      </c>
      <c r="BK106" s="247">
        <f>ROUND(I106*H106,2)</f>
        <v>0</v>
      </c>
      <c r="BL106" s="25" t="s">
        <v>166</v>
      </c>
      <c r="BM106" s="25" t="s">
        <v>463</v>
      </c>
    </row>
    <row r="107" spans="2:65" s="1" customFormat="1" ht="16.5" customHeight="1">
      <c r="B107" s="47"/>
      <c r="C107" s="236" t="s">
        <v>354</v>
      </c>
      <c r="D107" s="236" t="s">
        <v>161</v>
      </c>
      <c r="E107" s="237" t="s">
        <v>1122</v>
      </c>
      <c r="F107" s="238" t="s">
        <v>1133</v>
      </c>
      <c r="G107" s="239" t="s">
        <v>164</v>
      </c>
      <c r="H107" s="240">
        <v>125</v>
      </c>
      <c r="I107" s="241"/>
      <c r="J107" s="242">
        <f>ROUND(I107*H107,2)</f>
        <v>0</v>
      </c>
      <c r="K107" s="238" t="s">
        <v>21</v>
      </c>
      <c r="L107" s="73"/>
      <c r="M107" s="243" t="s">
        <v>21</v>
      </c>
      <c r="N107" s="244" t="s">
        <v>42</v>
      </c>
      <c r="O107" s="48"/>
      <c r="P107" s="245">
        <f>O107*H107</f>
        <v>0</v>
      </c>
      <c r="Q107" s="245">
        <v>0</v>
      </c>
      <c r="R107" s="245">
        <f>Q107*H107</f>
        <v>0</v>
      </c>
      <c r="S107" s="245">
        <v>0</v>
      </c>
      <c r="T107" s="246">
        <f>S107*H107</f>
        <v>0</v>
      </c>
      <c r="AR107" s="25" t="s">
        <v>166</v>
      </c>
      <c r="AT107" s="25" t="s">
        <v>161</v>
      </c>
      <c r="AU107" s="25" t="s">
        <v>80</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483</v>
      </c>
    </row>
    <row r="108" spans="2:65" s="1" customFormat="1" ht="16.5" customHeight="1">
      <c r="B108" s="47"/>
      <c r="C108" s="236" t="s">
        <v>361</v>
      </c>
      <c r="D108" s="236" t="s">
        <v>161</v>
      </c>
      <c r="E108" s="237" t="s">
        <v>1124</v>
      </c>
      <c r="F108" s="238" t="s">
        <v>1135</v>
      </c>
      <c r="G108" s="239" t="s">
        <v>1136</v>
      </c>
      <c r="H108" s="240">
        <v>6</v>
      </c>
      <c r="I108" s="241"/>
      <c r="J108" s="242">
        <f>ROUND(I108*H108,2)</f>
        <v>0</v>
      </c>
      <c r="K108" s="238" t="s">
        <v>21</v>
      </c>
      <c r="L108" s="73"/>
      <c r="M108" s="243" t="s">
        <v>21</v>
      </c>
      <c r="N108" s="244" t="s">
        <v>42</v>
      </c>
      <c r="O108" s="48"/>
      <c r="P108" s="245">
        <f>O108*H108</f>
        <v>0</v>
      </c>
      <c r="Q108" s="245">
        <v>0</v>
      </c>
      <c r="R108" s="245">
        <f>Q108*H108</f>
        <v>0</v>
      </c>
      <c r="S108" s="245">
        <v>0</v>
      </c>
      <c r="T108" s="246">
        <f>S108*H108</f>
        <v>0</v>
      </c>
      <c r="AR108" s="25" t="s">
        <v>166</v>
      </c>
      <c r="AT108" s="25" t="s">
        <v>161</v>
      </c>
      <c r="AU108" s="25" t="s">
        <v>80</v>
      </c>
      <c r="AY108" s="25" t="s">
        <v>158</v>
      </c>
      <c r="BE108" s="247">
        <f>IF(N108="základní",J108,0)</f>
        <v>0</v>
      </c>
      <c r="BF108" s="247">
        <f>IF(N108="snížená",J108,0)</f>
        <v>0</v>
      </c>
      <c r="BG108" s="247">
        <f>IF(N108="zákl. přenesená",J108,0)</f>
        <v>0</v>
      </c>
      <c r="BH108" s="247">
        <f>IF(N108="sníž. přenesená",J108,0)</f>
        <v>0</v>
      </c>
      <c r="BI108" s="247">
        <f>IF(N108="nulová",J108,0)</f>
        <v>0</v>
      </c>
      <c r="BJ108" s="25" t="s">
        <v>78</v>
      </c>
      <c r="BK108" s="247">
        <f>ROUND(I108*H108,2)</f>
        <v>0</v>
      </c>
      <c r="BL108" s="25" t="s">
        <v>166</v>
      </c>
      <c r="BM108" s="25" t="s">
        <v>493</v>
      </c>
    </row>
    <row r="109" spans="2:63" s="11" customFormat="1" ht="29.85" customHeight="1">
      <c r="B109" s="220"/>
      <c r="C109" s="221"/>
      <c r="D109" s="222" t="s">
        <v>70</v>
      </c>
      <c r="E109" s="234" t="s">
        <v>1137</v>
      </c>
      <c r="F109" s="234" t="s">
        <v>1138</v>
      </c>
      <c r="G109" s="221"/>
      <c r="H109" s="221"/>
      <c r="I109" s="224"/>
      <c r="J109" s="235">
        <f>BK109</f>
        <v>0</v>
      </c>
      <c r="K109" s="221"/>
      <c r="L109" s="226"/>
      <c r="M109" s="227"/>
      <c r="N109" s="228"/>
      <c r="O109" s="228"/>
      <c r="P109" s="229">
        <f>SUM(P110:P114)</f>
        <v>0</v>
      </c>
      <c r="Q109" s="228"/>
      <c r="R109" s="229">
        <f>SUM(R110:R114)</f>
        <v>0</v>
      </c>
      <c r="S109" s="228"/>
      <c r="T109" s="230">
        <f>SUM(T110:T114)</f>
        <v>0</v>
      </c>
      <c r="AR109" s="231" t="s">
        <v>78</v>
      </c>
      <c r="AT109" s="232" t="s">
        <v>70</v>
      </c>
      <c r="AU109" s="232" t="s">
        <v>78</v>
      </c>
      <c r="AY109" s="231" t="s">
        <v>158</v>
      </c>
      <c r="BK109" s="233">
        <f>SUM(BK110:BK114)</f>
        <v>0</v>
      </c>
    </row>
    <row r="110" spans="2:65" s="1" customFormat="1" ht="16.5" customHeight="1">
      <c r="B110" s="47"/>
      <c r="C110" s="236" t="s">
        <v>366</v>
      </c>
      <c r="D110" s="236" t="s">
        <v>161</v>
      </c>
      <c r="E110" s="237" t="s">
        <v>1139</v>
      </c>
      <c r="F110" s="238" t="s">
        <v>1140</v>
      </c>
      <c r="G110" s="239" t="s">
        <v>193</v>
      </c>
      <c r="H110" s="240">
        <v>66</v>
      </c>
      <c r="I110" s="241"/>
      <c r="J110" s="242">
        <f>ROUND(I110*H110,2)</f>
        <v>0</v>
      </c>
      <c r="K110" s="238" t="s">
        <v>21</v>
      </c>
      <c r="L110" s="73"/>
      <c r="M110" s="243" t="s">
        <v>21</v>
      </c>
      <c r="N110" s="244" t="s">
        <v>42</v>
      </c>
      <c r="O110" s="48"/>
      <c r="P110" s="245">
        <f>O110*H110</f>
        <v>0</v>
      </c>
      <c r="Q110" s="245">
        <v>0</v>
      </c>
      <c r="R110" s="245">
        <f>Q110*H110</f>
        <v>0</v>
      </c>
      <c r="S110" s="245">
        <v>0</v>
      </c>
      <c r="T110" s="246">
        <f>S110*H110</f>
        <v>0</v>
      </c>
      <c r="AR110" s="25" t="s">
        <v>166</v>
      </c>
      <c r="AT110" s="25" t="s">
        <v>161</v>
      </c>
      <c r="AU110" s="25" t="s">
        <v>80</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503</v>
      </c>
    </row>
    <row r="111" spans="2:65" s="1" customFormat="1" ht="16.5" customHeight="1">
      <c r="B111" s="47"/>
      <c r="C111" s="236" t="s">
        <v>9</v>
      </c>
      <c r="D111" s="236" t="s">
        <v>161</v>
      </c>
      <c r="E111" s="237" t="s">
        <v>1141</v>
      </c>
      <c r="F111" s="238" t="s">
        <v>1142</v>
      </c>
      <c r="G111" s="239" t="s">
        <v>184</v>
      </c>
      <c r="H111" s="240">
        <v>8</v>
      </c>
      <c r="I111" s="241"/>
      <c r="J111" s="242">
        <f>ROUND(I111*H111,2)</f>
        <v>0</v>
      </c>
      <c r="K111" s="238" t="s">
        <v>21</v>
      </c>
      <c r="L111" s="73"/>
      <c r="M111" s="243" t="s">
        <v>21</v>
      </c>
      <c r="N111" s="244" t="s">
        <v>42</v>
      </c>
      <c r="O111" s="48"/>
      <c r="P111" s="245">
        <f>O111*H111</f>
        <v>0</v>
      </c>
      <c r="Q111" s="245">
        <v>0</v>
      </c>
      <c r="R111" s="245">
        <f>Q111*H111</f>
        <v>0</v>
      </c>
      <c r="S111" s="245">
        <v>0</v>
      </c>
      <c r="T111" s="246">
        <f>S111*H111</f>
        <v>0</v>
      </c>
      <c r="AR111" s="25" t="s">
        <v>166</v>
      </c>
      <c r="AT111" s="25" t="s">
        <v>161</v>
      </c>
      <c r="AU111" s="25" t="s">
        <v>80</v>
      </c>
      <c r="AY111" s="25" t="s">
        <v>158</v>
      </c>
      <c r="BE111" s="247">
        <f>IF(N111="základní",J111,0)</f>
        <v>0</v>
      </c>
      <c r="BF111" s="247">
        <f>IF(N111="snížená",J111,0)</f>
        <v>0</v>
      </c>
      <c r="BG111" s="247">
        <f>IF(N111="zákl. přenesená",J111,0)</f>
        <v>0</v>
      </c>
      <c r="BH111" s="247">
        <f>IF(N111="sníž. přenesená",J111,0)</f>
        <v>0</v>
      </c>
      <c r="BI111" s="247">
        <f>IF(N111="nulová",J111,0)</f>
        <v>0</v>
      </c>
      <c r="BJ111" s="25" t="s">
        <v>78</v>
      </c>
      <c r="BK111" s="247">
        <f>ROUND(I111*H111,2)</f>
        <v>0</v>
      </c>
      <c r="BL111" s="25" t="s">
        <v>166</v>
      </c>
      <c r="BM111" s="25" t="s">
        <v>513</v>
      </c>
    </row>
    <row r="112" spans="2:65" s="1" customFormat="1" ht="16.5" customHeight="1">
      <c r="B112" s="47"/>
      <c r="C112" s="236" t="s">
        <v>377</v>
      </c>
      <c r="D112" s="236" t="s">
        <v>161</v>
      </c>
      <c r="E112" s="237" t="s">
        <v>1143</v>
      </c>
      <c r="F112" s="238" t="s">
        <v>1144</v>
      </c>
      <c r="G112" s="239" t="s">
        <v>1025</v>
      </c>
      <c r="H112" s="240">
        <v>19</v>
      </c>
      <c r="I112" s="241"/>
      <c r="J112" s="242">
        <f>ROUND(I112*H112,2)</f>
        <v>0</v>
      </c>
      <c r="K112" s="238" t="s">
        <v>21</v>
      </c>
      <c r="L112" s="73"/>
      <c r="M112" s="243" t="s">
        <v>21</v>
      </c>
      <c r="N112" s="244" t="s">
        <v>42</v>
      </c>
      <c r="O112" s="48"/>
      <c r="P112" s="245">
        <f>O112*H112</f>
        <v>0</v>
      </c>
      <c r="Q112" s="245">
        <v>0</v>
      </c>
      <c r="R112" s="245">
        <f>Q112*H112</f>
        <v>0</v>
      </c>
      <c r="S112" s="245">
        <v>0</v>
      </c>
      <c r="T112" s="246">
        <f>S112*H112</f>
        <v>0</v>
      </c>
      <c r="AR112" s="25" t="s">
        <v>166</v>
      </c>
      <c r="AT112" s="25" t="s">
        <v>161</v>
      </c>
      <c r="AU112" s="25" t="s">
        <v>80</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529</v>
      </c>
    </row>
    <row r="113" spans="2:65" s="1" customFormat="1" ht="16.5" customHeight="1">
      <c r="B113" s="47"/>
      <c r="C113" s="236" t="s">
        <v>384</v>
      </c>
      <c r="D113" s="236" t="s">
        <v>161</v>
      </c>
      <c r="E113" s="237" t="s">
        <v>1145</v>
      </c>
      <c r="F113" s="238" t="s">
        <v>1146</v>
      </c>
      <c r="G113" s="239" t="s">
        <v>184</v>
      </c>
      <c r="H113" s="240">
        <v>225</v>
      </c>
      <c r="I113" s="241"/>
      <c r="J113" s="242">
        <f>ROUND(I113*H113,2)</f>
        <v>0</v>
      </c>
      <c r="K113" s="238" t="s">
        <v>21</v>
      </c>
      <c r="L113" s="73"/>
      <c r="M113" s="243" t="s">
        <v>21</v>
      </c>
      <c r="N113" s="244" t="s">
        <v>42</v>
      </c>
      <c r="O113" s="48"/>
      <c r="P113" s="245">
        <f>O113*H113</f>
        <v>0</v>
      </c>
      <c r="Q113" s="245">
        <v>0</v>
      </c>
      <c r="R113" s="245">
        <f>Q113*H113</f>
        <v>0</v>
      </c>
      <c r="S113" s="245">
        <v>0</v>
      </c>
      <c r="T113" s="246">
        <f>S113*H113</f>
        <v>0</v>
      </c>
      <c r="AR113" s="25" t="s">
        <v>166</v>
      </c>
      <c r="AT113" s="25" t="s">
        <v>161</v>
      </c>
      <c r="AU113" s="25" t="s">
        <v>80</v>
      </c>
      <c r="AY113" s="25" t="s">
        <v>158</v>
      </c>
      <c r="BE113" s="247">
        <f>IF(N113="základní",J113,0)</f>
        <v>0</v>
      </c>
      <c r="BF113" s="247">
        <f>IF(N113="snížená",J113,0)</f>
        <v>0</v>
      </c>
      <c r="BG113" s="247">
        <f>IF(N113="zákl. přenesená",J113,0)</f>
        <v>0</v>
      </c>
      <c r="BH113" s="247">
        <f>IF(N113="sníž. přenesená",J113,0)</f>
        <v>0</v>
      </c>
      <c r="BI113" s="247">
        <f>IF(N113="nulová",J113,0)</f>
        <v>0</v>
      </c>
      <c r="BJ113" s="25" t="s">
        <v>78</v>
      </c>
      <c r="BK113" s="247">
        <f>ROUND(I113*H113,2)</f>
        <v>0</v>
      </c>
      <c r="BL113" s="25" t="s">
        <v>166</v>
      </c>
      <c r="BM113" s="25" t="s">
        <v>544</v>
      </c>
    </row>
    <row r="114" spans="2:65" s="1" customFormat="1" ht="16.5" customHeight="1">
      <c r="B114" s="47"/>
      <c r="C114" s="236" t="s">
        <v>389</v>
      </c>
      <c r="D114" s="236" t="s">
        <v>161</v>
      </c>
      <c r="E114" s="237" t="s">
        <v>1147</v>
      </c>
      <c r="F114" s="238" t="s">
        <v>1148</v>
      </c>
      <c r="G114" s="239" t="s">
        <v>184</v>
      </c>
      <c r="H114" s="240">
        <v>0.5</v>
      </c>
      <c r="I114" s="241"/>
      <c r="J114" s="242">
        <f>ROUND(I114*H114,2)</f>
        <v>0</v>
      </c>
      <c r="K114" s="238" t="s">
        <v>21</v>
      </c>
      <c r="L114" s="73"/>
      <c r="M114" s="243" t="s">
        <v>21</v>
      </c>
      <c r="N114" s="244" t="s">
        <v>42</v>
      </c>
      <c r="O114" s="48"/>
      <c r="P114" s="245">
        <f>O114*H114</f>
        <v>0</v>
      </c>
      <c r="Q114" s="245">
        <v>0</v>
      </c>
      <c r="R114" s="245">
        <f>Q114*H114</f>
        <v>0</v>
      </c>
      <c r="S114" s="245">
        <v>0</v>
      </c>
      <c r="T114" s="246">
        <f>S114*H114</f>
        <v>0</v>
      </c>
      <c r="AR114" s="25" t="s">
        <v>166</v>
      </c>
      <c r="AT114" s="25" t="s">
        <v>161</v>
      </c>
      <c r="AU114" s="25" t="s">
        <v>80</v>
      </c>
      <c r="AY114" s="25" t="s">
        <v>158</v>
      </c>
      <c r="BE114" s="247">
        <f>IF(N114="základní",J114,0)</f>
        <v>0</v>
      </c>
      <c r="BF114" s="247">
        <f>IF(N114="snížená",J114,0)</f>
        <v>0</v>
      </c>
      <c r="BG114" s="247">
        <f>IF(N114="zákl. přenesená",J114,0)</f>
        <v>0</v>
      </c>
      <c r="BH114" s="247">
        <f>IF(N114="sníž. přenesená",J114,0)</f>
        <v>0</v>
      </c>
      <c r="BI114" s="247">
        <f>IF(N114="nulová",J114,0)</f>
        <v>0</v>
      </c>
      <c r="BJ114" s="25" t="s">
        <v>78</v>
      </c>
      <c r="BK114" s="247">
        <f>ROUND(I114*H114,2)</f>
        <v>0</v>
      </c>
      <c r="BL114" s="25" t="s">
        <v>166</v>
      </c>
      <c r="BM114" s="25" t="s">
        <v>558</v>
      </c>
    </row>
    <row r="115" spans="2:63" s="11" customFormat="1" ht="29.85" customHeight="1">
      <c r="B115" s="220"/>
      <c r="C115" s="221"/>
      <c r="D115" s="222" t="s">
        <v>70</v>
      </c>
      <c r="E115" s="234" t="s">
        <v>70</v>
      </c>
      <c r="F115" s="234" t="s">
        <v>1149</v>
      </c>
      <c r="G115" s="221"/>
      <c r="H115" s="221"/>
      <c r="I115" s="224"/>
      <c r="J115" s="235">
        <f>BK115</f>
        <v>0</v>
      </c>
      <c r="K115" s="221"/>
      <c r="L115" s="226"/>
      <c r="M115" s="227"/>
      <c r="N115" s="228"/>
      <c r="O115" s="228"/>
      <c r="P115" s="229">
        <f>P116</f>
        <v>0</v>
      </c>
      <c r="Q115" s="228"/>
      <c r="R115" s="229">
        <f>R116</f>
        <v>0</v>
      </c>
      <c r="S115" s="228"/>
      <c r="T115" s="230">
        <f>T116</f>
        <v>0</v>
      </c>
      <c r="AR115" s="231" t="s">
        <v>78</v>
      </c>
      <c r="AT115" s="232" t="s">
        <v>70</v>
      </c>
      <c r="AU115" s="232" t="s">
        <v>78</v>
      </c>
      <c r="AY115" s="231" t="s">
        <v>158</v>
      </c>
      <c r="BK115" s="233">
        <f>BK116</f>
        <v>0</v>
      </c>
    </row>
    <row r="116" spans="2:65" s="1" customFormat="1" ht="16.5" customHeight="1">
      <c r="B116" s="47"/>
      <c r="C116" s="236" t="s">
        <v>397</v>
      </c>
      <c r="D116" s="236" t="s">
        <v>161</v>
      </c>
      <c r="E116" s="237" t="s">
        <v>1150</v>
      </c>
      <c r="F116" s="238" t="s">
        <v>1151</v>
      </c>
      <c r="G116" s="239" t="s">
        <v>728</v>
      </c>
      <c r="H116" s="240">
        <v>1750</v>
      </c>
      <c r="I116" s="241"/>
      <c r="J116" s="242">
        <f>ROUND(I116*H116,2)</f>
        <v>0</v>
      </c>
      <c r="K116" s="238" t="s">
        <v>21</v>
      </c>
      <c r="L116" s="73"/>
      <c r="M116" s="243" t="s">
        <v>21</v>
      </c>
      <c r="N116" s="244" t="s">
        <v>42</v>
      </c>
      <c r="O116" s="48"/>
      <c r="P116" s="245">
        <f>O116*H116</f>
        <v>0</v>
      </c>
      <c r="Q116" s="245">
        <v>0</v>
      </c>
      <c r="R116" s="245">
        <f>Q116*H116</f>
        <v>0</v>
      </c>
      <c r="S116" s="245">
        <v>0</v>
      </c>
      <c r="T116" s="246">
        <f>S116*H116</f>
        <v>0</v>
      </c>
      <c r="AR116" s="25" t="s">
        <v>166</v>
      </c>
      <c r="AT116" s="25" t="s">
        <v>161</v>
      </c>
      <c r="AU116" s="25" t="s">
        <v>80</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570</v>
      </c>
    </row>
    <row r="117" spans="2:63" s="11" customFormat="1" ht="29.85" customHeight="1">
      <c r="B117" s="220"/>
      <c r="C117" s="221"/>
      <c r="D117" s="222" t="s">
        <v>70</v>
      </c>
      <c r="E117" s="234" t="s">
        <v>1152</v>
      </c>
      <c r="F117" s="234" t="s">
        <v>1153</v>
      </c>
      <c r="G117" s="221"/>
      <c r="H117" s="221"/>
      <c r="I117" s="224"/>
      <c r="J117" s="235">
        <f>BK117</f>
        <v>0</v>
      </c>
      <c r="K117" s="221"/>
      <c r="L117" s="226"/>
      <c r="M117" s="227"/>
      <c r="N117" s="228"/>
      <c r="O117" s="228"/>
      <c r="P117" s="229">
        <f>P118</f>
        <v>0</v>
      </c>
      <c r="Q117" s="228"/>
      <c r="R117" s="229">
        <f>R118</f>
        <v>0</v>
      </c>
      <c r="S117" s="228"/>
      <c r="T117" s="230">
        <f>T118</f>
        <v>0</v>
      </c>
      <c r="AR117" s="231" t="s">
        <v>78</v>
      </c>
      <c r="AT117" s="232" t="s">
        <v>70</v>
      </c>
      <c r="AU117" s="232" t="s">
        <v>78</v>
      </c>
      <c r="AY117" s="231" t="s">
        <v>158</v>
      </c>
      <c r="BK117" s="233">
        <f>BK118</f>
        <v>0</v>
      </c>
    </row>
    <row r="118" spans="2:65" s="1" customFormat="1" ht="16.5" customHeight="1">
      <c r="B118" s="47"/>
      <c r="C118" s="236" t="s">
        <v>404</v>
      </c>
      <c r="D118" s="236" t="s">
        <v>161</v>
      </c>
      <c r="E118" s="237" t="s">
        <v>1154</v>
      </c>
      <c r="F118" s="238" t="s">
        <v>1493</v>
      </c>
      <c r="G118" s="239" t="s">
        <v>1025</v>
      </c>
      <c r="H118" s="240">
        <v>1</v>
      </c>
      <c r="I118" s="241"/>
      <c r="J118" s="242">
        <f>ROUND(I118*H118,2)</f>
        <v>0</v>
      </c>
      <c r="K118" s="238" t="s">
        <v>21</v>
      </c>
      <c r="L118" s="73"/>
      <c r="M118" s="243" t="s">
        <v>21</v>
      </c>
      <c r="N118" s="308" t="s">
        <v>42</v>
      </c>
      <c r="O118" s="306"/>
      <c r="P118" s="309">
        <f>O118*H118</f>
        <v>0</v>
      </c>
      <c r="Q118" s="309">
        <v>0</v>
      </c>
      <c r="R118" s="309">
        <f>Q118*H118</f>
        <v>0</v>
      </c>
      <c r="S118" s="309">
        <v>0</v>
      </c>
      <c r="T118" s="310">
        <f>S118*H118</f>
        <v>0</v>
      </c>
      <c r="AR118" s="25" t="s">
        <v>166</v>
      </c>
      <c r="AT118" s="25" t="s">
        <v>161</v>
      </c>
      <c r="AU118" s="25" t="s">
        <v>80</v>
      </c>
      <c r="AY118" s="25" t="s">
        <v>158</v>
      </c>
      <c r="BE118" s="247">
        <f>IF(N118="základní",J118,0)</f>
        <v>0</v>
      </c>
      <c r="BF118" s="247">
        <f>IF(N118="snížená",J118,0)</f>
        <v>0</v>
      </c>
      <c r="BG118" s="247">
        <f>IF(N118="zákl. přenesená",J118,0)</f>
        <v>0</v>
      </c>
      <c r="BH118" s="247">
        <f>IF(N118="sníž. přenesená",J118,0)</f>
        <v>0</v>
      </c>
      <c r="BI118" s="247">
        <f>IF(N118="nulová",J118,0)</f>
        <v>0</v>
      </c>
      <c r="BJ118" s="25" t="s">
        <v>78</v>
      </c>
      <c r="BK118" s="247">
        <f>ROUND(I118*H118,2)</f>
        <v>0</v>
      </c>
      <c r="BL118" s="25" t="s">
        <v>166</v>
      </c>
      <c r="BM118" s="25" t="s">
        <v>580</v>
      </c>
    </row>
    <row r="119" spans="2:12" s="1" customFormat="1" ht="6.95" customHeight="1">
      <c r="B119" s="68"/>
      <c r="C119" s="69"/>
      <c r="D119" s="69"/>
      <c r="E119" s="69"/>
      <c r="F119" s="69"/>
      <c r="G119" s="69"/>
      <c r="H119" s="69"/>
      <c r="I119" s="179"/>
      <c r="J119" s="69"/>
      <c r="K119" s="69"/>
      <c r="L119" s="73"/>
    </row>
  </sheetData>
  <sheetProtection password="CC35" sheet="1" objects="1" scenarios="1" formatColumns="0" formatRows="0" autoFilter="0"/>
  <autoFilter ref="C86:K118"/>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3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110</v>
      </c>
      <c r="G1" s="152" t="s">
        <v>111</v>
      </c>
      <c r="H1" s="152"/>
      <c r="I1" s="153"/>
      <c r="J1" s="152" t="s">
        <v>112</v>
      </c>
      <c r="K1" s="151" t="s">
        <v>113</v>
      </c>
      <c r="L1" s="152" t="s">
        <v>114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101</v>
      </c>
    </row>
    <row r="3" spans="2:46" ht="6.95" customHeight="1">
      <c r="B3" s="26"/>
      <c r="C3" s="27"/>
      <c r="D3" s="27"/>
      <c r="E3" s="27"/>
      <c r="F3" s="27"/>
      <c r="G3" s="27"/>
      <c r="H3" s="27"/>
      <c r="I3" s="154"/>
      <c r="J3" s="27"/>
      <c r="K3" s="28"/>
      <c r="AT3" s="25" t="s">
        <v>80</v>
      </c>
    </row>
    <row r="4" spans="2:46" ht="36.95" customHeight="1">
      <c r="B4" s="29"/>
      <c r="C4" s="30"/>
      <c r="D4" s="31" t="s">
        <v>115</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 xml:space="preserve">Teoretické Ústavy  LF v Olomouci úpravy sekcí</v>
      </c>
      <c r="F7" s="41"/>
      <c r="G7" s="41"/>
      <c r="H7" s="41"/>
      <c r="I7" s="155"/>
      <c r="J7" s="30"/>
      <c r="K7" s="32"/>
    </row>
    <row r="8" spans="2:11" ht="13.5">
      <c r="B8" s="29"/>
      <c r="C8" s="30"/>
      <c r="D8" s="41" t="s">
        <v>116</v>
      </c>
      <c r="E8" s="30"/>
      <c r="F8" s="30"/>
      <c r="G8" s="30"/>
      <c r="H8" s="30"/>
      <c r="I8" s="155"/>
      <c r="J8" s="30"/>
      <c r="K8" s="32"/>
    </row>
    <row r="9" spans="2:11" s="1" customFormat="1" ht="16.5" customHeight="1">
      <c r="B9" s="47"/>
      <c r="C9" s="48"/>
      <c r="D9" s="48"/>
      <c r="E9" s="156" t="s">
        <v>1231</v>
      </c>
      <c r="F9" s="48"/>
      <c r="G9" s="48"/>
      <c r="H9" s="48"/>
      <c r="I9" s="157"/>
      <c r="J9" s="48"/>
      <c r="K9" s="52"/>
    </row>
    <row r="10" spans="2:11" s="1" customFormat="1" ht="13.5">
      <c r="B10" s="47"/>
      <c r="C10" s="48"/>
      <c r="D10" s="41" t="s">
        <v>118</v>
      </c>
      <c r="E10" s="48"/>
      <c r="F10" s="48"/>
      <c r="G10" s="48"/>
      <c r="H10" s="48"/>
      <c r="I10" s="157"/>
      <c r="J10" s="48"/>
      <c r="K10" s="52"/>
    </row>
    <row r="11" spans="2:11" s="1" customFormat="1" ht="36.95" customHeight="1">
      <c r="B11" s="47"/>
      <c r="C11" s="48"/>
      <c r="D11" s="48"/>
      <c r="E11" s="158" t="s">
        <v>1156</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21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11. 6. 2018</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21</v>
      </c>
      <c r="K16" s="52"/>
    </row>
    <row r="17" spans="2:11" s="1" customFormat="1" ht="18" customHeight="1">
      <c r="B17" s="47"/>
      <c r="C17" s="48"/>
      <c r="D17" s="48"/>
      <c r="E17" s="36" t="s">
        <v>29</v>
      </c>
      <c r="F17" s="48"/>
      <c r="G17" s="48"/>
      <c r="H17" s="48"/>
      <c r="I17" s="159" t="s">
        <v>30</v>
      </c>
      <c r="J17" s="36" t="s">
        <v>21</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31</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33</v>
      </c>
      <c r="E22" s="48"/>
      <c r="F22" s="48"/>
      <c r="G22" s="48"/>
      <c r="H22" s="48"/>
      <c r="I22" s="159" t="s">
        <v>28</v>
      </c>
      <c r="J22" s="36" t="s">
        <v>21</v>
      </c>
      <c r="K22" s="52"/>
    </row>
    <row r="23" spans="2:11" s="1" customFormat="1" ht="18" customHeight="1">
      <c r="B23" s="47"/>
      <c r="C23" s="48"/>
      <c r="D23" s="48"/>
      <c r="E23" s="36" t="s">
        <v>34</v>
      </c>
      <c r="F23" s="48"/>
      <c r="G23" s="48"/>
      <c r="H23" s="48"/>
      <c r="I23" s="159" t="s">
        <v>30</v>
      </c>
      <c r="J23" s="36" t="s">
        <v>21</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36</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37</v>
      </c>
      <c r="E29" s="48"/>
      <c r="F29" s="48"/>
      <c r="G29" s="48"/>
      <c r="H29" s="48"/>
      <c r="I29" s="157"/>
      <c r="J29" s="168">
        <f>ROUND(J86,2)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39</v>
      </c>
      <c r="G31" s="48"/>
      <c r="H31" s="48"/>
      <c r="I31" s="169" t="s">
        <v>38</v>
      </c>
      <c r="J31" s="53" t="s">
        <v>40</v>
      </c>
      <c r="K31" s="52"/>
    </row>
    <row r="32" spans="2:11" s="1" customFormat="1" ht="14.4" customHeight="1">
      <c r="B32" s="47"/>
      <c r="C32" s="48"/>
      <c r="D32" s="56" t="s">
        <v>41</v>
      </c>
      <c r="E32" s="56" t="s">
        <v>42</v>
      </c>
      <c r="F32" s="170">
        <f>ROUND(SUM(BE86:BE129),2)</f>
        <v>0</v>
      </c>
      <c r="G32" s="48"/>
      <c r="H32" s="48"/>
      <c r="I32" s="171">
        <v>0.21</v>
      </c>
      <c r="J32" s="170">
        <f>ROUND(ROUND((SUM(BE86:BE129)),2)*I32,2)</f>
        <v>0</v>
      </c>
      <c r="K32" s="52"/>
    </row>
    <row r="33" spans="2:11" s="1" customFormat="1" ht="14.4" customHeight="1">
      <c r="B33" s="47"/>
      <c r="C33" s="48"/>
      <c r="D33" s="48"/>
      <c r="E33" s="56" t="s">
        <v>43</v>
      </c>
      <c r="F33" s="170">
        <f>ROUND(SUM(BF86:BF129),2)</f>
        <v>0</v>
      </c>
      <c r="G33" s="48"/>
      <c r="H33" s="48"/>
      <c r="I33" s="171">
        <v>0.15</v>
      </c>
      <c r="J33" s="170">
        <f>ROUND(ROUND((SUM(BF86:BF129)),2)*I33,2)</f>
        <v>0</v>
      </c>
      <c r="K33" s="52"/>
    </row>
    <row r="34" spans="2:11" s="1" customFormat="1" ht="14.4" customHeight="1" hidden="1">
      <c r="B34" s="47"/>
      <c r="C34" s="48"/>
      <c r="D34" s="48"/>
      <c r="E34" s="56" t="s">
        <v>44</v>
      </c>
      <c r="F34" s="170">
        <f>ROUND(SUM(BG86:BG129),2)</f>
        <v>0</v>
      </c>
      <c r="G34" s="48"/>
      <c r="H34" s="48"/>
      <c r="I34" s="171">
        <v>0.21</v>
      </c>
      <c r="J34" s="170">
        <v>0</v>
      </c>
      <c r="K34" s="52"/>
    </row>
    <row r="35" spans="2:11" s="1" customFormat="1" ht="14.4" customHeight="1" hidden="1">
      <c r="B35" s="47"/>
      <c r="C35" s="48"/>
      <c r="D35" s="48"/>
      <c r="E35" s="56" t="s">
        <v>45</v>
      </c>
      <c r="F35" s="170">
        <f>ROUND(SUM(BH86:BH129),2)</f>
        <v>0</v>
      </c>
      <c r="G35" s="48"/>
      <c r="H35" s="48"/>
      <c r="I35" s="171">
        <v>0.15</v>
      </c>
      <c r="J35" s="170">
        <v>0</v>
      </c>
      <c r="K35" s="52"/>
    </row>
    <row r="36" spans="2:11" s="1" customFormat="1" ht="14.4" customHeight="1" hidden="1">
      <c r="B36" s="47"/>
      <c r="C36" s="48"/>
      <c r="D36" s="48"/>
      <c r="E36" s="56" t="s">
        <v>46</v>
      </c>
      <c r="F36" s="170">
        <f>ROUND(SUM(BI86:BI129),2)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47</v>
      </c>
      <c r="E38" s="99"/>
      <c r="F38" s="99"/>
      <c r="G38" s="174" t="s">
        <v>48</v>
      </c>
      <c r="H38" s="175" t="s">
        <v>49</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120</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 xml:space="preserve">Teoretické Ústavy  LF v Olomouci úpravy sekcí</v>
      </c>
      <c r="F47" s="41"/>
      <c r="G47" s="41"/>
      <c r="H47" s="41"/>
      <c r="I47" s="157"/>
      <c r="J47" s="48"/>
      <c r="K47" s="52"/>
    </row>
    <row r="48" spans="2:11" ht="13.5">
      <c r="B48" s="29"/>
      <c r="C48" s="41" t="s">
        <v>116</v>
      </c>
      <c r="D48" s="30"/>
      <c r="E48" s="30"/>
      <c r="F48" s="30"/>
      <c r="G48" s="30"/>
      <c r="H48" s="30"/>
      <c r="I48" s="155"/>
      <c r="J48" s="30"/>
      <c r="K48" s="32"/>
    </row>
    <row r="49" spans="2:11" s="1" customFormat="1" ht="16.5" customHeight="1">
      <c r="B49" s="47"/>
      <c r="C49" s="48"/>
      <c r="D49" s="48"/>
      <c r="E49" s="156" t="s">
        <v>1231</v>
      </c>
      <c r="F49" s="48"/>
      <c r="G49" s="48"/>
      <c r="H49" s="48"/>
      <c r="I49" s="157"/>
      <c r="J49" s="48"/>
      <c r="K49" s="52"/>
    </row>
    <row r="50" spans="2:11" s="1" customFormat="1" ht="14.4" customHeight="1">
      <c r="B50" s="47"/>
      <c r="C50" s="41" t="s">
        <v>118</v>
      </c>
      <c r="D50" s="48"/>
      <c r="E50" s="48"/>
      <c r="F50" s="48"/>
      <c r="G50" s="48"/>
      <c r="H50" s="48"/>
      <c r="I50" s="157"/>
      <c r="J50" s="48"/>
      <c r="K50" s="52"/>
    </row>
    <row r="51" spans="2:11" s="1" customFormat="1" ht="17.25" customHeight="1">
      <c r="B51" s="47"/>
      <c r="C51" s="48"/>
      <c r="D51" s="48"/>
      <c r="E51" s="158" t="str">
        <f>E11</f>
        <v>SLP - Slaboproudé rozvody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Olomouc</v>
      </c>
      <c r="G53" s="48"/>
      <c r="H53" s="48"/>
      <c r="I53" s="159" t="s">
        <v>25</v>
      </c>
      <c r="J53" s="160" t="str">
        <f>IF(J14="","",J14)</f>
        <v>11. 6. 2018</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Univerzita Palackého v Olomouci</v>
      </c>
      <c r="G55" s="48"/>
      <c r="H55" s="48"/>
      <c r="I55" s="159" t="s">
        <v>33</v>
      </c>
      <c r="J55" s="45" t="str">
        <f>E23</f>
        <v>Stavoprojekt Olomouc a.s.</v>
      </c>
      <c r="K55" s="52"/>
    </row>
    <row r="56" spans="2:11" s="1" customFormat="1" ht="14.4" customHeight="1">
      <c r="B56" s="47"/>
      <c r="C56" s="41" t="s">
        <v>31</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121</v>
      </c>
      <c r="D58" s="172"/>
      <c r="E58" s="172"/>
      <c r="F58" s="172"/>
      <c r="G58" s="172"/>
      <c r="H58" s="172"/>
      <c r="I58" s="186"/>
      <c r="J58" s="187" t="s">
        <v>122</v>
      </c>
      <c r="K58" s="188"/>
    </row>
    <row r="59" spans="2:11" s="1" customFormat="1" ht="10.3" customHeight="1">
      <c r="B59" s="47"/>
      <c r="C59" s="48"/>
      <c r="D59" s="48"/>
      <c r="E59" s="48"/>
      <c r="F59" s="48"/>
      <c r="G59" s="48"/>
      <c r="H59" s="48"/>
      <c r="I59" s="157"/>
      <c r="J59" s="48"/>
      <c r="K59" s="52"/>
    </row>
    <row r="60" spans="2:47" s="1" customFormat="1" ht="29.25" customHeight="1">
      <c r="B60" s="47"/>
      <c r="C60" s="189" t="s">
        <v>123</v>
      </c>
      <c r="D60" s="48"/>
      <c r="E60" s="48"/>
      <c r="F60" s="48"/>
      <c r="G60" s="48"/>
      <c r="H60" s="48"/>
      <c r="I60" s="157"/>
      <c r="J60" s="168">
        <f>J86</f>
        <v>0</v>
      </c>
      <c r="K60" s="52"/>
      <c r="AU60" s="25" t="s">
        <v>124</v>
      </c>
    </row>
    <row r="61" spans="2:11" s="8" customFormat="1" ht="24.95" customHeight="1">
      <c r="B61" s="190"/>
      <c r="C61" s="191"/>
      <c r="D61" s="192" t="s">
        <v>1157</v>
      </c>
      <c r="E61" s="193"/>
      <c r="F61" s="193"/>
      <c r="G61" s="193"/>
      <c r="H61" s="193"/>
      <c r="I61" s="194"/>
      <c r="J61" s="195">
        <f>J87</f>
        <v>0</v>
      </c>
      <c r="K61" s="196"/>
    </row>
    <row r="62" spans="2:11" s="8" customFormat="1" ht="24.95" customHeight="1">
      <c r="B62" s="190"/>
      <c r="C62" s="191"/>
      <c r="D62" s="192" t="s">
        <v>1158</v>
      </c>
      <c r="E62" s="193"/>
      <c r="F62" s="193"/>
      <c r="G62" s="193"/>
      <c r="H62" s="193"/>
      <c r="I62" s="194"/>
      <c r="J62" s="195">
        <f>J111</f>
        <v>0</v>
      </c>
      <c r="K62" s="196"/>
    </row>
    <row r="63" spans="2:11" s="8" customFormat="1" ht="24.95" customHeight="1">
      <c r="B63" s="190"/>
      <c r="C63" s="191"/>
      <c r="D63" s="192" t="s">
        <v>1159</v>
      </c>
      <c r="E63" s="193"/>
      <c r="F63" s="193"/>
      <c r="G63" s="193"/>
      <c r="H63" s="193"/>
      <c r="I63" s="194"/>
      <c r="J63" s="195">
        <f>J121</f>
        <v>0</v>
      </c>
      <c r="K63" s="196"/>
    </row>
    <row r="64" spans="2:11" s="8" customFormat="1" ht="24.95" customHeight="1">
      <c r="B64" s="190"/>
      <c r="C64" s="191"/>
      <c r="D64" s="192" t="s">
        <v>1160</v>
      </c>
      <c r="E64" s="193"/>
      <c r="F64" s="193"/>
      <c r="G64" s="193"/>
      <c r="H64" s="193"/>
      <c r="I64" s="194"/>
      <c r="J64" s="195">
        <f>J127</f>
        <v>0</v>
      </c>
      <c r="K64" s="196"/>
    </row>
    <row r="65" spans="2:11" s="1" customFormat="1" ht="21.8" customHeight="1">
      <c r="B65" s="47"/>
      <c r="C65" s="48"/>
      <c r="D65" s="48"/>
      <c r="E65" s="48"/>
      <c r="F65" s="48"/>
      <c r="G65" s="48"/>
      <c r="H65" s="48"/>
      <c r="I65" s="157"/>
      <c r="J65" s="48"/>
      <c r="K65" s="52"/>
    </row>
    <row r="66" spans="2:11" s="1" customFormat="1" ht="6.95" customHeight="1">
      <c r="B66" s="68"/>
      <c r="C66" s="69"/>
      <c r="D66" s="69"/>
      <c r="E66" s="69"/>
      <c r="F66" s="69"/>
      <c r="G66" s="69"/>
      <c r="H66" s="69"/>
      <c r="I66" s="179"/>
      <c r="J66" s="69"/>
      <c r="K66" s="70"/>
    </row>
    <row r="70" spans="2:12" s="1" customFormat="1" ht="6.95" customHeight="1">
      <c r="B70" s="71"/>
      <c r="C70" s="72"/>
      <c r="D70" s="72"/>
      <c r="E70" s="72"/>
      <c r="F70" s="72"/>
      <c r="G70" s="72"/>
      <c r="H70" s="72"/>
      <c r="I70" s="182"/>
      <c r="J70" s="72"/>
      <c r="K70" s="72"/>
      <c r="L70" s="73"/>
    </row>
    <row r="71" spans="2:12" s="1" customFormat="1" ht="36.95" customHeight="1">
      <c r="B71" s="47"/>
      <c r="C71" s="74" t="s">
        <v>142</v>
      </c>
      <c r="D71" s="75"/>
      <c r="E71" s="75"/>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4.4" customHeight="1">
      <c r="B73" s="47"/>
      <c r="C73" s="77" t="s">
        <v>18</v>
      </c>
      <c r="D73" s="75"/>
      <c r="E73" s="75"/>
      <c r="F73" s="75"/>
      <c r="G73" s="75"/>
      <c r="H73" s="75"/>
      <c r="I73" s="204"/>
      <c r="J73" s="75"/>
      <c r="K73" s="75"/>
      <c r="L73" s="73"/>
    </row>
    <row r="74" spans="2:12" s="1" customFormat="1" ht="16.5" customHeight="1">
      <c r="B74" s="47"/>
      <c r="C74" s="75"/>
      <c r="D74" s="75"/>
      <c r="E74" s="205" t="str">
        <f>E7</f>
        <v xml:space="preserve">Teoretické Ústavy  LF v Olomouci úpravy sekcí</v>
      </c>
      <c r="F74" s="77"/>
      <c r="G74" s="77"/>
      <c r="H74" s="77"/>
      <c r="I74" s="204"/>
      <c r="J74" s="75"/>
      <c r="K74" s="75"/>
      <c r="L74" s="73"/>
    </row>
    <row r="75" spans="2:12" ht="13.5">
      <c r="B75" s="29"/>
      <c r="C75" s="77" t="s">
        <v>116</v>
      </c>
      <c r="D75" s="206"/>
      <c r="E75" s="206"/>
      <c r="F75" s="206"/>
      <c r="G75" s="206"/>
      <c r="H75" s="206"/>
      <c r="I75" s="149"/>
      <c r="J75" s="206"/>
      <c r="K75" s="206"/>
      <c r="L75" s="207"/>
    </row>
    <row r="76" spans="2:12" s="1" customFormat="1" ht="16.5" customHeight="1">
      <c r="B76" s="47"/>
      <c r="C76" s="75"/>
      <c r="D76" s="75"/>
      <c r="E76" s="205" t="s">
        <v>1231</v>
      </c>
      <c r="F76" s="75"/>
      <c r="G76" s="75"/>
      <c r="H76" s="75"/>
      <c r="I76" s="204"/>
      <c r="J76" s="75"/>
      <c r="K76" s="75"/>
      <c r="L76" s="73"/>
    </row>
    <row r="77" spans="2:12" s="1" customFormat="1" ht="14.4" customHeight="1">
      <c r="B77" s="47"/>
      <c r="C77" s="77" t="s">
        <v>118</v>
      </c>
      <c r="D77" s="75"/>
      <c r="E77" s="75"/>
      <c r="F77" s="75"/>
      <c r="G77" s="75"/>
      <c r="H77" s="75"/>
      <c r="I77" s="204"/>
      <c r="J77" s="75"/>
      <c r="K77" s="75"/>
      <c r="L77" s="73"/>
    </row>
    <row r="78" spans="2:12" s="1" customFormat="1" ht="17.25" customHeight="1">
      <c r="B78" s="47"/>
      <c r="C78" s="75"/>
      <c r="D78" s="75"/>
      <c r="E78" s="83" t="str">
        <f>E11</f>
        <v>SLP - Slaboproudé rozvody</v>
      </c>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8" customHeight="1">
      <c r="B80" s="47"/>
      <c r="C80" s="77" t="s">
        <v>23</v>
      </c>
      <c r="D80" s="75"/>
      <c r="E80" s="75"/>
      <c r="F80" s="208" t="str">
        <f>F14</f>
        <v>Olomouc</v>
      </c>
      <c r="G80" s="75"/>
      <c r="H80" s="75"/>
      <c r="I80" s="209" t="s">
        <v>25</v>
      </c>
      <c r="J80" s="86" t="str">
        <f>IF(J14="","",J14)</f>
        <v>11. 6. 2018</v>
      </c>
      <c r="K80" s="75"/>
      <c r="L80" s="73"/>
    </row>
    <row r="81" spans="2:12" s="1" customFormat="1" ht="6.95" customHeight="1">
      <c r="B81" s="47"/>
      <c r="C81" s="75"/>
      <c r="D81" s="75"/>
      <c r="E81" s="75"/>
      <c r="F81" s="75"/>
      <c r="G81" s="75"/>
      <c r="H81" s="75"/>
      <c r="I81" s="204"/>
      <c r="J81" s="75"/>
      <c r="K81" s="75"/>
      <c r="L81" s="73"/>
    </row>
    <row r="82" spans="2:12" s="1" customFormat="1" ht="13.5">
      <c r="B82" s="47"/>
      <c r="C82" s="77" t="s">
        <v>27</v>
      </c>
      <c r="D82" s="75"/>
      <c r="E82" s="75"/>
      <c r="F82" s="208" t="str">
        <f>E17</f>
        <v>Univerzita Palackého v Olomouci</v>
      </c>
      <c r="G82" s="75"/>
      <c r="H82" s="75"/>
      <c r="I82" s="209" t="s">
        <v>33</v>
      </c>
      <c r="J82" s="208" t="str">
        <f>E23</f>
        <v>Stavoprojekt Olomouc a.s.</v>
      </c>
      <c r="K82" s="75"/>
      <c r="L82" s="73"/>
    </row>
    <row r="83" spans="2:12" s="1" customFormat="1" ht="14.4" customHeight="1">
      <c r="B83" s="47"/>
      <c r="C83" s="77" t="s">
        <v>31</v>
      </c>
      <c r="D83" s="75"/>
      <c r="E83" s="75"/>
      <c r="F83" s="208" t="str">
        <f>IF(E20="","",E20)</f>
        <v/>
      </c>
      <c r="G83" s="75"/>
      <c r="H83" s="75"/>
      <c r="I83" s="204"/>
      <c r="J83" s="75"/>
      <c r="K83" s="75"/>
      <c r="L83" s="73"/>
    </row>
    <row r="84" spans="2:12" s="1" customFormat="1" ht="10.3" customHeight="1">
      <c r="B84" s="47"/>
      <c r="C84" s="75"/>
      <c r="D84" s="75"/>
      <c r="E84" s="75"/>
      <c r="F84" s="75"/>
      <c r="G84" s="75"/>
      <c r="H84" s="75"/>
      <c r="I84" s="204"/>
      <c r="J84" s="75"/>
      <c r="K84" s="75"/>
      <c r="L84" s="73"/>
    </row>
    <row r="85" spans="2:20" s="10" customFormat="1" ht="29.25" customHeight="1">
      <c r="B85" s="210"/>
      <c r="C85" s="211" t="s">
        <v>143</v>
      </c>
      <c r="D85" s="212" t="s">
        <v>56</v>
      </c>
      <c r="E85" s="212" t="s">
        <v>52</v>
      </c>
      <c r="F85" s="212" t="s">
        <v>144</v>
      </c>
      <c r="G85" s="212" t="s">
        <v>145</v>
      </c>
      <c r="H85" s="212" t="s">
        <v>146</v>
      </c>
      <c r="I85" s="213" t="s">
        <v>147</v>
      </c>
      <c r="J85" s="212" t="s">
        <v>122</v>
      </c>
      <c r="K85" s="214" t="s">
        <v>148</v>
      </c>
      <c r="L85" s="215"/>
      <c r="M85" s="103" t="s">
        <v>149</v>
      </c>
      <c r="N85" s="104" t="s">
        <v>41</v>
      </c>
      <c r="O85" s="104" t="s">
        <v>150</v>
      </c>
      <c r="P85" s="104" t="s">
        <v>151</v>
      </c>
      <c r="Q85" s="104" t="s">
        <v>152</v>
      </c>
      <c r="R85" s="104" t="s">
        <v>153</v>
      </c>
      <c r="S85" s="104" t="s">
        <v>154</v>
      </c>
      <c r="T85" s="105" t="s">
        <v>155</v>
      </c>
    </row>
    <row r="86" spans="2:63" s="1" customFormat="1" ht="29.25" customHeight="1">
      <c r="B86" s="47"/>
      <c r="C86" s="109" t="s">
        <v>123</v>
      </c>
      <c r="D86" s="75"/>
      <c r="E86" s="75"/>
      <c r="F86" s="75"/>
      <c r="G86" s="75"/>
      <c r="H86" s="75"/>
      <c r="I86" s="204"/>
      <c r="J86" s="216">
        <f>BK86</f>
        <v>0</v>
      </c>
      <c r="K86" s="75"/>
      <c r="L86" s="73"/>
      <c r="M86" s="106"/>
      <c r="N86" s="107"/>
      <c r="O86" s="107"/>
      <c r="P86" s="217">
        <f>P87+P111+P121+P127</f>
        <v>0</v>
      </c>
      <c r="Q86" s="107"/>
      <c r="R86" s="217">
        <f>R87+R111+R121+R127</f>
        <v>0</v>
      </c>
      <c r="S86" s="107"/>
      <c r="T86" s="218">
        <f>T87+T111+T121+T127</f>
        <v>0</v>
      </c>
      <c r="AT86" s="25" t="s">
        <v>70</v>
      </c>
      <c r="AU86" s="25" t="s">
        <v>124</v>
      </c>
      <c r="BK86" s="219">
        <f>BK87+BK111+BK121+BK127</f>
        <v>0</v>
      </c>
    </row>
    <row r="87" spans="2:63" s="11" customFormat="1" ht="37.4" customHeight="1">
      <c r="B87" s="220"/>
      <c r="C87" s="221"/>
      <c r="D87" s="222" t="s">
        <v>70</v>
      </c>
      <c r="E87" s="223" t="s">
        <v>1161</v>
      </c>
      <c r="F87" s="223" t="s">
        <v>1162</v>
      </c>
      <c r="G87" s="221"/>
      <c r="H87" s="221"/>
      <c r="I87" s="224"/>
      <c r="J87" s="225">
        <f>BK87</f>
        <v>0</v>
      </c>
      <c r="K87" s="221"/>
      <c r="L87" s="226"/>
      <c r="M87" s="227"/>
      <c r="N87" s="228"/>
      <c r="O87" s="228"/>
      <c r="P87" s="229">
        <f>SUM(P88:P110)</f>
        <v>0</v>
      </c>
      <c r="Q87" s="228"/>
      <c r="R87" s="229">
        <f>SUM(R88:R110)</f>
        <v>0</v>
      </c>
      <c r="S87" s="228"/>
      <c r="T87" s="230">
        <f>SUM(T88:T110)</f>
        <v>0</v>
      </c>
      <c r="AR87" s="231" t="s">
        <v>78</v>
      </c>
      <c r="AT87" s="232" t="s">
        <v>70</v>
      </c>
      <c r="AU87" s="232" t="s">
        <v>71</v>
      </c>
      <c r="AY87" s="231" t="s">
        <v>158</v>
      </c>
      <c r="BK87" s="233">
        <f>SUM(BK88:BK110)</f>
        <v>0</v>
      </c>
    </row>
    <row r="88" spans="2:65" s="1" customFormat="1" ht="16.5" customHeight="1">
      <c r="B88" s="47"/>
      <c r="C88" s="236" t="s">
        <v>78</v>
      </c>
      <c r="D88" s="236" t="s">
        <v>161</v>
      </c>
      <c r="E88" s="237" t="s">
        <v>1163</v>
      </c>
      <c r="F88" s="238" t="s">
        <v>1164</v>
      </c>
      <c r="G88" s="239" t="s">
        <v>1025</v>
      </c>
      <c r="H88" s="240">
        <v>1</v>
      </c>
      <c r="I88" s="241"/>
      <c r="J88" s="242">
        <f>ROUND(I88*H88,2)</f>
        <v>0</v>
      </c>
      <c r="K88" s="238" t="s">
        <v>21</v>
      </c>
      <c r="L88" s="73"/>
      <c r="M88" s="243" t="s">
        <v>21</v>
      </c>
      <c r="N88" s="244" t="s">
        <v>42</v>
      </c>
      <c r="O88" s="48"/>
      <c r="P88" s="245">
        <f>O88*H88</f>
        <v>0</v>
      </c>
      <c r="Q88" s="245">
        <v>0</v>
      </c>
      <c r="R88" s="245">
        <f>Q88*H88</f>
        <v>0</v>
      </c>
      <c r="S88" s="245">
        <v>0</v>
      </c>
      <c r="T88" s="246">
        <f>S88*H88</f>
        <v>0</v>
      </c>
      <c r="AR88" s="25" t="s">
        <v>166</v>
      </c>
      <c r="AT88" s="25" t="s">
        <v>161</v>
      </c>
      <c r="AU88" s="25" t="s">
        <v>78</v>
      </c>
      <c r="AY88" s="25" t="s">
        <v>158</v>
      </c>
      <c r="BE88" s="247">
        <f>IF(N88="základní",J88,0)</f>
        <v>0</v>
      </c>
      <c r="BF88" s="247">
        <f>IF(N88="snížená",J88,0)</f>
        <v>0</v>
      </c>
      <c r="BG88" s="247">
        <f>IF(N88="zákl. přenesená",J88,0)</f>
        <v>0</v>
      </c>
      <c r="BH88" s="247">
        <f>IF(N88="sníž. přenesená",J88,0)</f>
        <v>0</v>
      </c>
      <c r="BI88" s="247">
        <f>IF(N88="nulová",J88,0)</f>
        <v>0</v>
      </c>
      <c r="BJ88" s="25" t="s">
        <v>78</v>
      </c>
      <c r="BK88" s="247">
        <f>ROUND(I88*H88,2)</f>
        <v>0</v>
      </c>
      <c r="BL88" s="25" t="s">
        <v>166</v>
      </c>
      <c r="BM88" s="25" t="s">
        <v>80</v>
      </c>
    </row>
    <row r="89" spans="2:65" s="1" customFormat="1" ht="16.5" customHeight="1">
      <c r="B89" s="47"/>
      <c r="C89" s="236" t="s">
        <v>80</v>
      </c>
      <c r="D89" s="236" t="s">
        <v>161</v>
      </c>
      <c r="E89" s="237" t="s">
        <v>1165</v>
      </c>
      <c r="F89" s="238" t="s">
        <v>1166</v>
      </c>
      <c r="G89" s="239" t="s">
        <v>1025</v>
      </c>
      <c r="H89" s="240">
        <v>1</v>
      </c>
      <c r="I89" s="241"/>
      <c r="J89" s="242">
        <f>ROUND(I89*H89,2)</f>
        <v>0</v>
      </c>
      <c r="K89" s="238" t="s">
        <v>21</v>
      </c>
      <c r="L89" s="73"/>
      <c r="M89" s="243" t="s">
        <v>21</v>
      </c>
      <c r="N89" s="244" t="s">
        <v>42</v>
      </c>
      <c r="O89" s="48"/>
      <c r="P89" s="245">
        <f>O89*H89</f>
        <v>0</v>
      </c>
      <c r="Q89" s="245">
        <v>0</v>
      </c>
      <c r="R89" s="245">
        <f>Q89*H89</f>
        <v>0</v>
      </c>
      <c r="S89" s="245">
        <v>0</v>
      </c>
      <c r="T89" s="246">
        <f>S89*H89</f>
        <v>0</v>
      </c>
      <c r="AR89" s="25" t="s">
        <v>166</v>
      </c>
      <c r="AT89" s="25" t="s">
        <v>161</v>
      </c>
      <c r="AU89" s="25" t="s">
        <v>78</v>
      </c>
      <c r="AY89" s="25" t="s">
        <v>158</v>
      </c>
      <c r="BE89" s="247">
        <f>IF(N89="základní",J89,0)</f>
        <v>0</v>
      </c>
      <c r="BF89" s="247">
        <f>IF(N89="snížená",J89,0)</f>
        <v>0</v>
      </c>
      <c r="BG89" s="247">
        <f>IF(N89="zákl. přenesená",J89,0)</f>
        <v>0</v>
      </c>
      <c r="BH89" s="247">
        <f>IF(N89="sníž. přenesená",J89,0)</f>
        <v>0</v>
      </c>
      <c r="BI89" s="247">
        <f>IF(N89="nulová",J89,0)</f>
        <v>0</v>
      </c>
      <c r="BJ89" s="25" t="s">
        <v>78</v>
      </c>
      <c r="BK89" s="247">
        <f>ROUND(I89*H89,2)</f>
        <v>0</v>
      </c>
      <c r="BL89" s="25" t="s">
        <v>166</v>
      </c>
      <c r="BM89" s="25" t="s">
        <v>166</v>
      </c>
    </row>
    <row r="90" spans="2:65" s="1" customFormat="1" ht="16.5" customHeight="1">
      <c r="B90" s="47"/>
      <c r="C90" s="236" t="s">
        <v>159</v>
      </c>
      <c r="D90" s="236" t="s">
        <v>161</v>
      </c>
      <c r="E90" s="237" t="s">
        <v>1167</v>
      </c>
      <c r="F90" s="238" t="s">
        <v>1168</v>
      </c>
      <c r="G90" s="239" t="s">
        <v>1025</v>
      </c>
      <c r="H90" s="240">
        <v>23</v>
      </c>
      <c r="I90" s="241"/>
      <c r="J90" s="242">
        <f>ROUND(I90*H90,2)</f>
        <v>0</v>
      </c>
      <c r="K90" s="238" t="s">
        <v>21</v>
      </c>
      <c r="L90" s="73"/>
      <c r="M90" s="243" t="s">
        <v>21</v>
      </c>
      <c r="N90" s="244" t="s">
        <v>42</v>
      </c>
      <c r="O90" s="48"/>
      <c r="P90" s="245">
        <f>O90*H90</f>
        <v>0</v>
      </c>
      <c r="Q90" s="245">
        <v>0</v>
      </c>
      <c r="R90" s="245">
        <f>Q90*H90</f>
        <v>0</v>
      </c>
      <c r="S90" s="245">
        <v>0</v>
      </c>
      <c r="T90" s="246">
        <f>S90*H90</f>
        <v>0</v>
      </c>
      <c r="AR90" s="25" t="s">
        <v>166</v>
      </c>
      <c r="AT90" s="25" t="s">
        <v>161</v>
      </c>
      <c r="AU90" s="25" t="s">
        <v>78</v>
      </c>
      <c r="AY90" s="25" t="s">
        <v>158</v>
      </c>
      <c r="BE90" s="247">
        <f>IF(N90="základní",J90,0)</f>
        <v>0</v>
      </c>
      <c r="BF90" s="247">
        <f>IF(N90="snížená",J90,0)</f>
        <v>0</v>
      </c>
      <c r="BG90" s="247">
        <f>IF(N90="zákl. přenesená",J90,0)</f>
        <v>0</v>
      </c>
      <c r="BH90" s="247">
        <f>IF(N90="sníž. přenesená",J90,0)</f>
        <v>0</v>
      </c>
      <c r="BI90" s="247">
        <f>IF(N90="nulová",J90,0)</f>
        <v>0</v>
      </c>
      <c r="BJ90" s="25" t="s">
        <v>78</v>
      </c>
      <c r="BK90" s="247">
        <f>ROUND(I90*H90,2)</f>
        <v>0</v>
      </c>
      <c r="BL90" s="25" t="s">
        <v>166</v>
      </c>
      <c r="BM90" s="25" t="s">
        <v>197</v>
      </c>
    </row>
    <row r="91" spans="2:65" s="1" customFormat="1" ht="16.5" customHeight="1">
      <c r="B91" s="47"/>
      <c r="C91" s="236" t="s">
        <v>166</v>
      </c>
      <c r="D91" s="236" t="s">
        <v>161</v>
      </c>
      <c r="E91" s="237" t="s">
        <v>1169</v>
      </c>
      <c r="F91" s="238" t="s">
        <v>1170</v>
      </c>
      <c r="G91" s="239" t="s">
        <v>1025</v>
      </c>
      <c r="H91" s="240">
        <v>1</v>
      </c>
      <c r="I91" s="241"/>
      <c r="J91" s="242">
        <f>ROUND(I91*H91,2)</f>
        <v>0</v>
      </c>
      <c r="K91" s="238" t="s">
        <v>21</v>
      </c>
      <c r="L91" s="73"/>
      <c r="M91" s="243" t="s">
        <v>21</v>
      </c>
      <c r="N91" s="244" t="s">
        <v>42</v>
      </c>
      <c r="O91" s="48"/>
      <c r="P91" s="245">
        <f>O91*H91</f>
        <v>0</v>
      </c>
      <c r="Q91" s="245">
        <v>0</v>
      </c>
      <c r="R91" s="245">
        <f>Q91*H91</f>
        <v>0</v>
      </c>
      <c r="S91" s="245">
        <v>0</v>
      </c>
      <c r="T91" s="246">
        <f>S91*H91</f>
        <v>0</v>
      </c>
      <c r="AR91" s="25" t="s">
        <v>166</v>
      </c>
      <c r="AT91" s="25" t="s">
        <v>161</v>
      </c>
      <c r="AU91" s="25" t="s">
        <v>78</v>
      </c>
      <c r="AY91" s="25" t="s">
        <v>158</v>
      </c>
      <c r="BE91" s="247">
        <f>IF(N91="základní",J91,0)</f>
        <v>0</v>
      </c>
      <c r="BF91" s="247">
        <f>IF(N91="snížená",J91,0)</f>
        <v>0</v>
      </c>
      <c r="BG91" s="247">
        <f>IF(N91="zákl. přenesená",J91,0)</f>
        <v>0</v>
      </c>
      <c r="BH91" s="247">
        <f>IF(N91="sníž. přenesená",J91,0)</f>
        <v>0</v>
      </c>
      <c r="BI91" s="247">
        <f>IF(N91="nulová",J91,0)</f>
        <v>0</v>
      </c>
      <c r="BJ91" s="25" t="s">
        <v>78</v>
      </c>
      <c r="BK91" s="247">
        <f>ROUND(I91*H91,2)</f>
        <v>0</v>
      </c>
      <c r="BL91" s="25" t="s">
        <v>166</v>
      </c>
      <c r="BM91" s="25" t="s">
        <v>211</v>
      </c>
    </row>
    <row r="92" spans="2:65" s="1" customFormat="1" ht="16.5" customHeight="1">
      <c r="B92" s="47"/>
      <c r="C92" s="236" t="s">
        <v>190</v>
      </c>
      <c r="D92" s="236" t="s">
        <v>161</v>
      </c>
      <c r="E92" s="237" t="s">
        <v>1171</v>
      </c>
      <c r="F92" s="238" t="s">
        <v>1172</v>
      </c>
      <c r="G92" s="239" t="s">
        <v>1025</v>
      </c>
      <c r="H92" s="240">
        <v>8</v>
      </c>
      <c r="I92" s="241"/>
      <c r="J92" s="242">
        <f>ROUND(I92*H92,2)</f>
        <v>0</v>
      </c>
      <c r="K92" s="238" t="s">
        <v>21</v>
      </c>
      <c r="L92" s="73"/>
      <c r="M92" s="243" t="s">
        <v>21</v>
      </c>
      <c r="N92" s="244" t="s">
        <v>42</v>
      </c>
      <c r="O92" s="48"/>
      <c r="P92" s="245">
        <f>O92*H92</f>
        <v>0</v>
      </c>
      <c r="Q92" s="245">
        <v>0</v>
      </c>
      <c r="R92" s="245">
        <f>Q92*H92</f>
        <v>0</v>
      </c>
      <c r="S92" s="245">
        <v>0</v>
      </c>
      <c r="T92" s="246">
        <f>S92*H92</f>
        <v>0</v>
      </c>
      <c r="AR92" s="25" t="s">
        <v>166</v>
      </c>
      <c r="AT92" s="25" t="s">
        <v>161</v>
      </c>
      <c r="AU92" s="25" t="s">
        <v>78</v>
      </c>
      <c r="AY92" s="25" t="s">
        <v>158</v>
      </c>
      <c r="BE92" s="247">
        <f>IF(N92="základní",J92,0)</f>
        <v>0</v>
      </c>
      <c r="BF92" s="247">
        <f>IF(N92="snížená",J92,0)</f>
        <v>0</v>
      </c>
      <c r="BG92" s="247">
        <f>IF(N92="zákl. přenesená",J92,0)</f>
        <v>0</v>
      </c>
      <c r="BH92" s="247">
        <f>IF(N92="sníž. přenesená",J92,0)</f>
        <v>0</v>
      </c>
      <c r="BI92" s="247">
        <f>IF(N92="nulová",J92,0)</f>
        <v>0</v>
      </c>
      <c r="BJ92" s="25" t="s">
        <v>78</v>
      </c>
      <c r="BK92" s="247">
        <f>ROUND(I92*H92,2)</f>
        <v>0</v>
      </c>
      <c r="BL92" s="25" t="s">
        <v>166</v>
      </c>
      <c r="BM92" s="25" t="s">
        <v>254</v>
      </c>
    </row>
    <row r="93" spans="2:65" s="1" customFormat="1" ht="16.5" customHeight="1">
      <c r="B93" s="47"/>
      <c r="C93" s="236" t="s">
        <v>197</v>
      </c>
      <c r="D93" s="236" t="s">
        <v>161</v>
      </c>
      <c r="E93" s="237" t="s">
        <v>1173</v>
      </c>
      <c r="F93" s="238" t="s">
        <v>1174</v>
      </c>
      <c r="G93" s="239" t="s">
        <v>1025</v>
      </c>
      <c r="H93" s="240">
        <v>2</v>
      </c>
      <c r="I93" s="241"/>
      <c r="J93" s="242">
        <f>ROUND(I93*H93,2)</f>
        <v>0</v>
      </c>
      <c r="K93" s="238" t="s">
        <v>21</v>
      </c>
      <c r="L93" s="73"/>
      <c r="M93" s="243" t="s">
        <v>21</v>
      </c>
      <c r="N93" s="244" t="s">
        <v>42</v>
      </c>
      <c r="O93" s="48"/>
      <c r="P93" s="245">
        <f>O93*H93</f>
        <v>0</v>
      </c>
      <c r="Q93" s="245">
        <v>0</v>
      </c>
      <c r="R93" s="245">
        <f>Q93*H93</f>
        <v>0</v>
      </c>
      <c r="S93" s="245">
        <v>0</v>
      </c>
      <c r="T93" s="246">
        <f>S93*H93</f>
        <v>0</v>
      </c>
      <c r="AR93" s="25" t="s">
        <v>166</v>
      </c>
      <c r="AT93" s="25" t="s">
        <v>161</v>
      </c>
      <c r="AU93" s="25" t="s">
        <v>78</v>
      </c>
      <c r="AY93" s="25" t="s">
        <v>158</v>
      </c>
      <c r="BE93" s="247">
        <f>IF(N93="základní",J93,0)</f>
        <v>0</v>
      </c>
      <c r="BF93" s="247">
        <f>IF(N93="snížená",J93,0)</f>
        <v>0</v>
      </c>
      <c r="BG93" s="247">
        <f>IF(N93="zákl. přenesená",J93,0)</f>
        <v>0</v>
      </c>
      <c r="BH93" s="247">
        <f>IF(N93="sníž. přenesená",J93,0)</f>
        <v>0</v>
      </c>
      <c r="BI93" s="247">
        <f>IF(N93="nulová",J93,0)</f>
        <v>0</v>
      </c>
      <c r="BJ93" s="25" t="s">
        <v>78</v>
      </c>
      <c r="BK93" s="247">
        <f>ROUND(I93*H93,2)</f>
        <v>0</v>
      </c>
      <c r="BL93" s="25" t="s">
        <v>166</v>
      </c>
      <c r="BM93" s="25" t="s">
        <v>303</v>
      </c>
    </row>
    <row r="94" spans="2:65" s="1" customFormat="1" ht="16.5" customHeight="1">
      <c r="B94" s="47"/>
      <c r="C94" s="236" t="s">
        <v>206</v>
      </c>
      <c r="D94" s="236" t="s">
        <v>161</v>
      </c>
      <c r="E94" s="237" t="s">
        <v>1175</v>
      </c>
      <c r="F94" s="238" t="s">
        <v>1176</v>
      </c>
      <c r="G94" s="239" t="s">
        <v>1025</v>
      </c>
      <c r="H94" s="240">
        <v>2</v>
      </c>
      <c r="I94" s="241"/>
      <c r="J94" s="242">
        <f>ROUND(I94*H94,2)</f>
        <v>0</v>
      </c>
      <c r="K94" s="238" t="s">
        <v>21</v>
      </c>
      <c r="L94" s="73"/>
      <c r="M94" s="243" t="s">
        <v>21</v>
      </c>
      <c r="N94" s="244" t="s">
        <v>42</v>
      </c>
      <c r="O94" s="48"/>
      <c r="P94" s="245">
        <f>O94*H94</f>
        <v>0</v>
      </c>
      <c r="Q94" s="245">
        <v>0</v>
      </c>
      <c r="R94" s="245">
        <f>Q94*H94</f>
        <v>0</v>
      </c>
      <c r="S94" s="245">
        <v>0</v>
      </c>
      <c r="T94" s="246">
        <f>S94*H94</f>
        <v>0</v>
      </c>
      <c r="AR94" s="25" t="s">
        <v>166</v>
      </c>
      <c r="AT94" s="25" t="s">
        <v>161</v>
      </c>
      <c r="AU94" s="25" t="s">
        <v>78</v>
      </c>
      <c r="AY94" s="25" t="s">
        <v>158</v>
      </c>
      <c r="BE94" s="247">
        <f>IF(N94="základní",J94,0)</f>
        <v>0</v>
      </c>
      <c r="BF94" s="247">
        <f>IF(N94="snížená",J94,0)</f>
        <v>0</v>
      </c>
      <c r="BG94" s="247">
        <f>IF(N94="zákl. přenesená",J94,0)</f>
        <v>0</v>
      </c>
      <c r="BH94" s="247">
        <f>IF(N94="sníž. přenesená",J94,0)</f>
        <v>0</v>
      </c>
      <c r="BI94" s="247">
        <f>IF(N94="nulová",J94,0)</f>
        <v>0</v>
      </c>
      <c r="BJ94" s="25" t="s">
        <v>78</v>
      </c>
      <c r="BK94" s="247">
        <f>ROUND(I94*H94,2)</f>
        <v>0</v>
      </c>
      <c r="BL94" s="25" t="s">
        <v>166</v>
      </c>
      <c r="BM94" s="25" t="s">
        <v>315</v>
      </c>
    </row>
    <row r="95" spans="2:65" s="1" customFormat="1" ht="16.5" customHeight="1">
      <c r="B95" s="47"/>
      <c r="C95" s="236" t="s">
        <v>211</v>
      </c>
      <c r="D95" s="236" t="s">
        <v>161</v>
      </c>
      <c r="E95" s="237" t="s">
        <v>1177</v>
      </c>
      <c r="F95" s="238" t="s">
        <v>1178</v>
      </c>
      <c r="G95" s="239" t="s">
        <v>1025</v>
      </c>
      <c r="H95" s="240">
        <v>4</v>
      </c>
      <c r="I95" s="241"/>
      <c r="J95" s="242">
        <f>ROUND(I95*H95,2)</f>
        <v>0</v>
      </c>
      <c r="K95" s="238" t="s">
        <v>21</v>
      </c>
      <c r="L95" s="73"/>
      <c r="M95" s="243" t="s">
        <v>21</v>
      </c>
      <c r="N95" s="244" t="s">
        <v>42</v>
      </c>
      <c r="O95" s="48"/>
      <c r="P95" s="245">
        <f>O95*H95</f>
        <v>0</v>
      </c>
      <c r="Q95" s="245">
        <v>0</v>
      </c>
      <c r="R95" s="245">
        <f>Q95*H95</f>
        <v>0</v>
      </c>
      <c r="S95" s="245">
        <v>0</v>
      </c>
      <c r="T95" s="246">
        <f>S95*H95</f>
        <v>0</v>
      </c>
      <c r="AR95" s="25" t="s">
        <v>166</v>
      </c>
      <c r="AT95" s="25" t="s">
        <v>161</v>
      </c>
      <c r="AU95" s="25" t="s">
        <v>78</v>
      </c>
      <c r="AY95" s="25" t="s">
        <v>158</v>
      </c>
      <c r="BE95" s="247">
        <f>IF(N95="základní",J95,0)</f>
        <v>0</v>
      </c>
      <c r="BF95" s="247">
        <f>IF(N95="snížená",J95,0)</f>
        <v>0</v>
      </c>
      <c r="BG95" s="247">
        <f>IF(N95="zákl. přenesená",J95,0)</f>
        <v>0</v>
      </c>
      <c r="BH95" s="247">
        <f>IF(N95="sníž. přenesená",J95,0)</f>
        <v>0</v>
      </c>
      <c r="BI95" s="247">
        <f>IF(N95="nulová",J95,0)</f>
        <v>0</v>
      </c>
      <c r="BJ95" s="25" t="s">
        <v>78</v>
      </c>
      <c r="BK95" s="247">
        <f>ROUND(I95*H95,2)</f>
        <v>0</v>
      </c>
      <c r="BL95" s="25" t="s">
        <v>166</v>
      </c>
      <c r="BM95" s="25" t="s">
        <v>341</v>
      </c>
    </row>
    <row r="96" spans="2:65" s="1" customFormat="1" ht="16.5" customHeight="1">
      <c r="B96" s="47"/>
      <c r="C96" s="236" t="s">
        <v>218</v>
      </c>
      <c r="D96" s="236" t="s">
        <v>161</v>
      </c>
      <c r="E96" s="237" t="s">
        <v>1179</v>
      </c>
      <c r="F96" s="238" t="s">
        <v>1180</v>
      </c>
      <c r="G96" s="239" t="s">
        <v>1025</v>
      </c>
      <c r="H96" s="240">
        <v>2</v>
      </c>
      <c r="I96" s="241"/>
      <c r="J96" s="242">
        <f>ROUND(I96*H96,2)</f>
        <v>0</v>
      </c>
      <c r="K96" s="238" t="s">
        <v>21</v>
      </c>
      <c r="L96" s="73"/>
      <c r="M96" s="243" t="s">
        <v>21</v>
      </c>
      <c r="N96" s="244" t="s">
        <v>42</v>
      </c>
      <c r="O96" s="48"/>
      <c r="P96" s="245">
        <f>O96*H96</f>
        <v>0</v>
      </c>
      <c r="Q96" s="245">
        <v>0</v>
      </c>
      <c r="R96" s="245">
        <f>Q96*H96</f>
        <v>0</v>
      </c>
      <c r="S96" s="245">
        <v>0</v>
      </c>
      <c r="T96" s="246">
        <f>S96*H96</f>
        <v>0</v>
      </c>
      <c r="AR96" s="25" t="s">
        <v>166</v>
      </c>
      <c r="AT96" s="25" t="s">
        <v>161</v>
      </c>
      <c r="AU96" s="25" t="s">
        <v>78</v>
      </c>
      <c r="AY96" s="25" t="s">
        <v>158</v>
      </c>
      <c r="BE96" s="247">
        <f>IF(N96="základní",J96,0)</f>
        <v>0</v>
      </c>
      <c r="BF96" s="247">
        <f>IF(N96="snížená",J96,0)</f>
        <v>0</v>
      </c>
      <c r="BG96" s="247">
        <f>IF(N96="zákl. přenesená",J96,0)</f>
        <v>0</v>
      </c>
      <c r="BH96" s="247">
        <f>IF(N96="sníž. přenesená",J96,0)</f>
        <v>0</v>
      </c>
      <c r="BI96" s="247">
        <f>IF(N96="nulová",J96,0)</f>
        <v>0</v>
      </c>
      <c r="BJ96" s="25" t="s">
        <v>78</v>
      </c>
      <c r="BK96" s="247">
        <f>ROUND(I96*H96,2)</f>
        <v>0</v>
      </c>
      <c r="BL96" s="25" t="s">
        <v>166</v>
      </c>
      <c r="BM96" s="25" t="s">
        <v>354</v>
      </c>
    </row>
    <row r="97" spans="2:65" s="1" customFormat="1" ht="16.5" customHeight="1">
      <c r="B97" s="47"/>
      <c r="C97" s="236" t="s">
        <v>254</v>
      </c>
      <c r="D97" s="236" t="s">
        <v>161</v>
      </c>
      <c r="E97" s="237" t="s">
        <v>1181</v>
      </c>
      <c r="F97" s="238" t="s">
        <v>1182</v>
      </c>
      <c r="G97" s="239" t="s">
        <v>1025</v>
      </c>
      <c r="H97" s="240">
        <v>2</v>
      </c>
      <c r="I97" s="241"/>
      <c r="J97" s="242">
        <f>ROUND(I97*H97,2)</f>
        <v>0</v>
      </c>
      <c r="K97" s="238" t="s">
        <v>21</v>
      </c>
      <c r="L97" s="73"/>
      <c r="M97" s="243" t="s">
        <v>21</v>
      </c>
      <c r="N97" s="244" t="s">
        <v>42</v>
      </c>
      <c r="O97" s="48"/>
      <c r="P97" s="245">
        <f>O97*H97</f>
        <v>0</v>
      </c>
      <c r="Q97" s="245">
        <v>0</v>
      </c>
      <c r="R97" s="245">
        <f>Q97*H97</f>
        <v>0</v>
      </c>
      <c r="S97" s="245">
        <v>0</v>
      </c>
      <c r="T97" s="246">
        <f>S97*H97</f>
        <v>0</v>
      </c>
      <c r="AR97" s="25" t="s">
        <v>166</v>
      </c>
      <c r="AT97" s="25" t="s">
        <v>161</v>
      </c>
      <c r="AU97" s="25" t="s">
        <v>78</v>
      </c>
      <c r="AY97" s="25" t="s">
        <v>158</v>
      </c>
      <c r="BE97" s="247">
        <f>IF(N97="základní",J97,0)</f>
        <v>0</v>
      </c>
      <c r="BF97" s="247">
        <f>IF(N97="snížená",J97,0)</f>
        <v>0</v>
      </c>
      <c r="BG97" s="247">
        <f>IF(N97="zákl. přenesená",J97,0)</f>
        <v>0</v>
      </c>
      <c r="BH97" s="247">
        <f>IF(N97="sníž. přenesená",J97,0)</f>
        <v>0</v>
      </c>
      <c r="BI97" s="247">
        <f>IF(N97="nulová",J97,0)</f>
        <v>0</v>
      </c>
      <c r="BJ97" s="25" t="s">
        <v>78</v>
      </c>
      <c r="BK97" s="247">
        <f>ROUND(I97*H97,2)</f>
        <v>0</v>
      </c>
      <c r="BL97" s="25" t="s">
        <v>166</v>
      </c>
      <c r="BM97" s="25" t="s">
        <v>366</v>
      </c>
    </row>
    <row r="98" spans="2:65" s="1" customFormat="1" ht="16.5" customHeight="1">
      <c r="B98" s="47"/>
      <c r="C98" s="236" t="s">
        <v>258</v>
      </c>
      <c r="D98" s="236" t="s">
        <v>161</v>
      </c>
      <c r="E98" s="237" t="s">
        <v>1183</v>
      </c>
      <c r="F98" s="238" t="s">
        <v>1494</v>
      </c>
      <c r="G98" s="239" t="s">
        <v>1025</v>
      </c>
      <c r="H98" s="240">
        <v>1</v>
      </c>
      <c r="I98" s="241"/>
      <c r="J98" s="242">
        <f>ROUND(I98*H98,2)</f>
        <v>0</v>
      </c>
      <c r="K98" s="238" t="s">
        <v>21</v>
      </c>
      <c r="L98" s="73"/>
      <c r="M98" s="243" t="s">
        <v>21</v>
      </c>
      <c r="N98" s="244" t="s">
        <v>42</v>
      </c>
      <c r="O98" s="48"/>
      <c r="P98" s="245">
        <f>O98*H98</f>
        <v>0</v>
      </c>
      <c r="Q98" s="245">
        <v>0</v>
      </c>
      <c r="R98" s="245">
        <f>Q98*H98</f>
        <v>0</v>
      </c>
      <c r="S98" s="245">
        <v>0</v>
      </c>
      <c r="T98" s="246">
        <f>S98*H98</f>
        <v>0</v>
      </c>
      <c r="AR98" s="25" t="s">
        <v>166</v>
      </c>
      <c r="AT98" s="25" t="s">
        <v>161</v>
      </c>
      <c r="AU98" s="25" t="s">
        <v>78</v>
      </c>
      <c r="AY98" s="25" t="s">
        <v>158</v>
      </c>
      <c r="BE98" s="247">
        <f>IF(N98="základní",J98,0)</f>
        <v>0</v>
      </c>
      <c r="BF98" s="247">
        <f>IF(N98="snížená",J98,0)</f>
        <v>0</v>
      </c>
      <c r="BG98" s="247">
        <f>IF(N98="zákl. přenesená",J98,0)</f>
        <v>0</v>
      </c>
      <c r="BH98" s="247">
        <f>IF(N98="sníž. přenesená",J98,0)</f>
        <v>0</v>
      </c>
      <c r="BI98" s="247">
        <f>IF(N98="nulová",J98,0)</f>
        <v>0</v>
      </c>
      <c r="BJ98" s="25" t="s">
        <v>78</v>
      </c>
      <c r="BK98" s="247">
        <f>ROUND(I98*H98,2)</f>
        <v>0</v>
      </c>
      <c r="BL98" s="25" t="s">
        <v>166</v>
      </c>
      <c r="BM98" s="25" t="s">
        <v>377</v>
      </c>
    </row>
    <row r="99" spans="2:65" s="1" customFormat="1" ht="16.5" customHeight="1">
      <c r="B99" s="47"/>
      <c r="C99" s="236" t="s">
        <v>303</v>
      </c>
      <c r="D99" s="236" t="s">
        <v>161</v>
      </c>
      <c r="E99" s="237" t="s">
        <v>1185</v>
      </c>
      <c r="F99" s="238" t="s">
        <v>1186</v>
      </c>
      <c r="G99" s="239" t="s">
        <v>1025</v>
      </c>
      <c r="H99" s="240">
        <v>2</v>
      </c>
      <c r="I99" s="241"/>
      <c r="J99" s="242">
        <f>ROUND(I99*H99,2)</f>
        <v>0</v>
      </c>
      <c r="K99" s="238" t="s">
        <v>21</v>
      </c>
      <c r="L99" s="73"/>
      <c r="M99" s="243" t="s">
        <v>21</v>
      </c>
      <c r="N99" s="244" t="s">
        <v>42</v>
      </c>
      <c r="O99" s="48"/>
      <c r="P99" s="245">
        <f>O99*H99</f>
        <v>0</v>
      </c>
      <c r="Q99" s="245">
        <v>0</v>
      </c>
      <c r="R99" s="245">
        <f>Q99*H99</f>
        <v>0</v>
      </c>
      <c r="S99" s="245">
        <v>0</v>
      </c>
      <c r="T99" s="246">
        <f>S99*H99</f>
        <v>0</v>
      </c>
      <c r="AR99" s="25" t="s">
        <v>166</v>
      </c>
      <c r="AT99" s="25" t="s">
        <v>161</v>
      </c>
      <c r="AU99" s="25" t="s">
        <v>78</v>
      </c>
      <c r="AY99" s="25" t="s">
        <v>158</v>
      </c>
      <c r="BE99" s="247">
        <f>IF(N99="základní",J99,0)</f>
        <v>0</v>
      </c>
      <c r="BF99" s="247">
        <f>IF(N99="snížená",J99,0)</f>
        <v>0</v>
      </c>
      <c r="BG99" s="247">
        <f>IF(N99="zákl. přenesená",J99,0)</f>
        <v>0</v>
      </c>
      <c r="BH99" s="247">
        <f>IF(N99="sníž. přenesená",J99,0)</f>
        <v>0</v>
      </c>
      <c r="BI99" s="247">
        <f>IF(N99="nulová",J99,0)</f>
        <v>0</v>
      </c>
      <c r="BJ99" s="25" t="s">
        <v>78</v>
      </c>
      <c r="BK99" s="247">
        <f>ROUND(I99*H99,2)</f>
        <v>0</v>
      </c>
      <c r="BL99" s="25" t="s">
        <v>166</v>
      </c>
      <c r="BM99" s="25" t="s">
        <v>389</v>
      </c>
    </row>
    <row r="100" spans="2:65" s="1" customFormat="1" ht="16.5" customHeight="1">
      <c r="B100" s="47"/>
      <c r="C100" s="236" t="s">
        <v>308</v>
      </c>
      <c r="D100" s="236" t="s">
        <v>161</v>
      </c>
      <c r="E100" s="237" t="s">
        <v>1187</v>
      </c>
      <c r="F100" s="238" t="s">
        <v>1188</v>
      </c>
      <c r="G100" s="239" t="s">
        <v>1025</v>
      </c>
      <c r="H100" s="240">
        <v>39</v>
      </c>
      <c r="I100" s="241"/>
      <c r="J100" s="242">
        <f>ROUND(I100*H100,2)</f>
        <v>0</v>
      </c>
      <c r="K100" s="238" t="s">
        <v>21</v>
      </c>
      <c r="L100" s="73"/>
      <c r="M100" s="243" t="s">
        <v>21</v>
      </c>
      <c r="N100" s="244" t="s">
        <v>42</v>
      </c>
      <c r="O100" s="48"/>
      <c r="P100" s="245">
        <f>O100*H100</f>
        <v>0</v>
      </c>
      <c r="Q100" s="245">
        <v>0</v>
      </c>
      <c r="R100" s="245">
        <f>Q100*H100</f>
        <v>0</v>
      </c>
      <c r="S100" s="245">
        <v>0</v>
      </c>
      <c r="T100" s="246">
        <f>S100*H100</f>
        <v>0</v>
      </c>
      <c r="AR100" s="25" t="s">
        <v>166</v>
      </c>
      <c r="AT100" s="25" t="s">
        <v>161</v>
      </c>
      <c r="AU100" s="25" t="s">
        <v>78</v>
      </c>
      <c r="AY100" s="25" t="s">
        <v>158</v>
      </c>
      <c r="BE100" s="247">
        <f>IF(N100="základní",J100,0)</f>
        <v>0</v>
      </c>
      <c r="BF100" s="247">
        <f>IF(N100="snížená",J100,0)</f>
        <v>0</v>
      </c>
      <c r="BG100" s="247">
        <f>IF(N100="zákl. přenesená",J100,0)</f>
        <v>0</v>
      </c>
      <c r="BH100" s="247">
        <f>IF(N100="sníž. přenesená",J100,0)</f>
        <v>0</v>
      </c>
      <c r="BI100" s="247">
        <f>IF(N100="nulová",J100,0)</f>
        <v>0</v>
      </c>
      <c r="BJ100" s="25" t="s">
        <v>78</v>
      </c>
      <c r="BK100" s="247">
        <f>ROUND(I100*H100,2)</f>
        <v>0</v>
      </c>
      <c r="BL100" s="25" t="s">
        <v>166</v>
      </c>
      <c r="BM100" s="25" t="s">
        <v>404</v>
      </c>
    </row>
    <row r="101" spans="2:65" s="1" customFormat="1" ht="16.5" customHeight="1">
      <c r="B101" s="47"/>
      <c r="C101" s="236" t="s">
        <v>315</v>
      </c>
      <c r="D101" s="236" t="s">
        <v>161</v>
      </c>
      <c r="E101" s="237" t="s">
        <v>1189</v>
      </c>
      <c r="F101" s="238" t="s">
        <v>1190</v>
      </c>
      <c r="G101" s="239" t="s">
        <v>1025</v>
      </c>
      <c r="H101" s="240">
        <v>24</v>
      </c>
      <c r="I101" s="241"/>
      <c r="J101" s="242">
        <f>ROUND(I101*H101,2)</f>
        <v>0</v>
      </c>
      <c r="K101" s="238" t="s">
        <v>21</v>
      </c>
      <c r="L101" s="73"/>
      <c r="M101" s="243" t="s">
        <v>21</v>
      </c>
      <c r="N101" s="244" t="s">
        <v>42</v>
      </c>
      <c r="O101" s="48"/>
      <c r="P101" s="245">
        <f>O101*H101</f>
        <v>0</v>
      </c>
      <c r="Q101" s="245">
        <v>0</v>
      </c>
      <c r="R101" s="245">
        <f>Q101*H101</f>
        <v>0</v>
      </c>
      <c r="S101" s="245">
        <v>0</v>
      </c>
      <c r="T101" s="246">
        <f>S101*H101</f>
        <v>0</v>
      </c>
      <c r="AR101" s="25" t="s">
        <v>166</v>
      </c>
      <c r="AT101" s="25" t="s">
        <v>161</v>
      </c>
      <c r="AU101" s="25" t="s">
        <v>78</v>
      </c>
      <c r="AY101" s="25" t="s">
        <v>158</v>
      </c>
      <c r="BE101" s="247">
        <f>IF(N101="základní",J101,0)</f>
        <v>0</v>
      </c>
      <c r="BF101" s="247">
        <f>IF(N101="snížená",J101,0)</f>
        <v>0</v>
      </c>
      <c r="BG101" s="247">
        <f>IF(N101="zákl. přenesená",J101,0)</f>
        <v>0</v>
      </c>
      <c r="BH101" s="247">
        <f>IF(N101="sníž. přenesená",J101,0)</f>
        <v>0</v>
      </c>
      <c r="BI101" s="247">
        <f>IF(N101="nulová",J101,0)</f>
        <v>0</v>
      </c>
      <c r="BJ101" s="25" t="s">
        <v>78</v>
      </c>
      <c r="BK101" s="247">
        <f>ROUND(I101*H101,2)</f>
        <v>0</v>
      </c>
      <c r="BL101" s="25" t="s">
        <v>166</v>
      </c>
      <c r="BM101" s="25" t="s">
        <v>423</v>
      </c>
    </row>
    <row r="102" spans="2:65" s="1" customFormat="1" ht="16.5" customHeight="1">
      <c r="B102" s="47"/>
      <c r="C102" s="236" t="s">
        <v>10</v>
      </c>
      <c r="D102" s="236" t="s">
        <v>161</v>
      </c>
      <c r="E102" s="237" t="s">
        <v>1191</v>
      </c>
      <c r="F102" s="238" t="s">
        <v>1192</v>
      </c>
      <c r="G102" s="239" t="s">
        <v>1025</v>
      </c>
      <c r="H102" s="240">
        <v>39</v>
      </c>
      <c r="I102" s="241"/>
      <c r="J102" s="242">
        <f>ROUND(I102*H102,2)</f>
        <v>0</v>
      </c>
      <c r="K102" s="238" t="s">
        <v>21</v>
      </c>
      <c r="L102" s="73"/>
      <c r="M102" s="243" t="s">
        <v>21</v>
      </c>
      <c r="N102" s="244" t="s">
        <v>42</v>
      </c>
      <c r="O102" s="48"/>
      <c r="P102" s="245">
        <f>O102*H102</f>
        <v>0</v>
      </c>
      <c r="Q102" s="245">
        <v>0</v>
      </c>
      <c r="R102" s="245">
        <f>Q102*H102</f>
        <v>0</v>
      </c>
      <c r="S102" s="245">
        <v>0</v>
      </c>
      <c r="T102" s="246">
        <f>S102*H102</f>
        <v>0</v>
      </c>
      <c r="AR102" s="25" t="s">
        <v>166</v>
      </c>
      <c r="AT102" s="25" t="s">
        <v>161</v>
      </c>
      <c r="AU102" s="25" t="s">
        <v>78</v>
      </c>
      <c r="AY102" s="25" t="s">
        <v>158</v>
      </c>
      <c r="BE102" s="247">
        <f>IF(N102="základní",J102,0)</f>
        <v>0</v>
      </c>
      <c r="BF102" s="247">
        <f>IF(N102="snížená",J102,0)</f>
        <v>0</v>
      </c>
      <c r="BG102" s="247">
        <f>IF(N102="zákl. přenesená",J102,0)</f>
        <v>0</v>
      </c>
      <c r="BH102" s="247">
        <f>IF(N102="sníž. přenesená",J102,0)</f>
        <v>0</v>
      </c>
      <c r="BI102" s="247">
        <f>IF(N102="nulová",J102,0)</f>
        <v>0</v>
      </c>
      <c r="BJ102" s="25" t="s">
        <v>78</v>
      </c>
      <c r="BK102" s="247">
        <f>ROUND(I102*H102,2)</f>
        <v>0</v>
      </c>
      <c r="BL102" s="25" t="s">
        <v>166</v>
      </c>
      <c r="BM102" s="25" t="s">
        <v>442</v>
      </c>
    </row>
    <row r="103" spans="2:65" s="1" customFormat="1" ht="16.5" customHeight="1">
      <c r="B103" s="47"/>
      <c r="C103" s="236" t="s">
        <v>341</v>
      </c>
      <c r="D103" s="236" t="s">
        <v>161</v>
      </c>
      <c r="E103" s="237" t="s">
        <v>1193</v>
      </c>
      <c r="F103" s="238" t="s">
        <v>1194</v>
      </c>
      <c r="G103" s="239" t="s">
        <v>193</v>
      </c>
      <c r="H103" s="240">
        <v>3100</v>
      </c>
      <c r="I103" s="241"/>
      <c r="J103" s="242">
        <f>ROUND(I103*H103,2)</f>
        <v>0</v>
      </c>
      <c r="K103" s="238" t="s">
        <v>21</v>
      </c>
      <c r="L103" s="73"/>
      <c r="M103" s="243" t="s">
        <v>21</v>
      </c>
      <c r="N103" s="244" t="s">
        <v>42</v>
      </c>
      <c r="O103" s="48"/>
      <c r="P103" s="245">
        <f>O103*H103</f>
        <v>0</v>
      </c>
      <c r="Q103" s="245">
        <v>0</v>
      </c>
      <c r="R103" s="245">
        <f>Q103*H103</f>
        <v>0</v>
      </c>
      <c r="S103" s="245">
        <v>0</v>
      </c>
      <c r="T103" s="246">
        <f>S103*H103</f>
        <v>0</v>
      </c>
      <c r="AR103" s="25" t="s">
        <v>166</v>
      </c>
      <c r="AT103" s="25" t="s">
        <v>161</v>
      </c>
      <c r="AU103" s="25" t="s">
        <v>78</v>
      </c>
      <c r="AY103" s="25" t="s">
        <v>158</v>
      </c>
      <c r="BE103" s="247">
        <f>IF(N103="základní",J103,0)</f>
        <v>0</v>
      </c>
      <c r="BF103" s="247">
        <f>IF(N103="snížená",J103,0)</f>
        <v>0</v>
      </c>
      <c r="BG103" s="247">
        <f>IF(N103="zákl. přenesená",J103,0)</f>
        <v>0</v>
      </c>
      <c r="BH103" s="247">
        <f>IF(N103="sníž. přenesená",J103,0)</f>
        <v>0</v>
      </c>
      <c r="BI103" s="247">
        <f>IF(N103="nulová",J103,0)</f>
        <v>0</v>
      </c>
      <c r="BJ103" s="25" t="s">
        <v>78</v>
      </c>
      <c r="BK103" s="247">
        <f>ROUND(I103*H103,2)</f>
        <v>0</v>
      </c>
      <c r="BL103" s="25" t="s">
        <v>166</v>
      </c>
      <c r="BM103" s="25" t="s">
        <v>452</v>
      </c>
    </row>
    <row r="104" spans="2:65" s="1" customFormat="1" ht="16.5" customHeight="1">
      <c r="B104" s="47"/>
      <c r="C104" s="236" t="s">
        <v>348</v>
      </c>
      <c r="D104" s="236" t="s">
        <v>161</v>
      </c>
      <c r="E104" s="237" t="s">
        <v>1195</v>
      </c>
      <c r="F104" s="238" t="s">
        <v>1196</v>
      </c>
      <c r="G104" s="239" t="s">
        <v>193</v>
      </c>
      <c r="H104" s="240">
        <v>2</v>
      </c>
      <c r="I104" s="241"/>
      <c r="J104" s="242">
        <f>ROUND(I104*H104,2)</f>
        <v>0</v>
      </c>
      <c r="K104" s="238" t="s">
        <v>21</v>
      </c>
      <c r="L104" s="73"/>
      <c r="M104" s="243" t="s">
        <v>21</v>
      </c>
      <c r="N104" s="244" t="s">
        <v>42</v>
      </c>
      <c r="O104" s="48"/>
      <c r="P104" s="245">
        <f>O104*H104</f>
        <v>0</v>
      </c>
      <c r="Q104" s="245">
        <v>0</v>
      </c>
      <c r="R104" s="245">
        <f>Q104*H104</f>
        <v>0</v>
      </c>
      <c r="S104" s="245">
        <v>0</v>
      </c>
      <c r="T104" s="246">
        <f>S104*H104</f>
        <v>0</v>
      </c>
      <c r="AR104" s="25" t="s">
        <v>166</v>
      </c>
      <c r="AT104" s="25" t="s">
        <v>161</v>
      </c>
      <c r="AU104" s="25" t="s">
        <v>78</v>
      </c>
      <c r="AY104" s="25" t="s">
        <v>158</v>
      </c>
      <c r="BE104" s="247">
        <f>IF(N104="základní",J104,0)</f>
        <v>0</v>
      </c>
      <c r="BF104" s="247">
        <f>IF(N104="snížená",J104,0)</f>
        <v>0</v>
      </c>
      <c r="BG104" s="247">
        <f>IF(N104="zákl. přenesená",J104,0)</f>
        <v>0</v>
      </c>
      <c r="BH104" s="247">
        <f>IF(N104="sníž. přenesená",J104,0)</f>
        <v>0</v>
      </c>
      <c r="BI104" s="247">
        <f>IF(N104="nulová",J104,0)</f>
        <v>0</v>
      </c>
      <c r="BJ104" s="25" t="s">
        <v>78</v>
      </c>
      <c r="BK104" s="247">
        <f>ROUND(I104*H104,2)</f>
        <v>0</v>
      </c>
      <c r="BL104" s="25" t="s">
        <v>166</v>
      </c>
      <c r="BM104" s="25" t="s">
        <v>463</v>
      </c>
    </row>
    <row r="105" spans="2:65" s="1" customFormat="1" ht="16.5" customHeight="1">
      <c r="B105" s="47"/>
      <c r="C105" s="236" t="s">
        <v>354</v>
      </c>
      <c r="D105" s="236" t="s">
        <v>161</v>
      </c>
      <c r="E105" s="237" t="s">
        <v>1197</v>
      </c>
      <c r="F105" s="238" t="s">
        <v>1198</v>
      </c>
      <c r="G105" s="239" t="s">
        <v>1025</v>
      </c>
      <c r="H105" s="240">
        <v>1</v>
      </c>
      <c r="I105" s="241"/>
      <c r="J105" s="242">
        <f>ROUND(I105*H105,2)</f>
        <v>0</v>
      </c>
      <c r="K105" s="238" t="s">
        <v>21</v>
      </c>
      <c r="L105" s="73"/>
      <c r="M105" s="243" t="s">
        <v>21</v>
      </c>
      <c r="N105" s="244" t="s">
        <v>42</v>
      </c>
      <c r="O105" s="48"/>
      <c r="P105" s="245">
        <f>O105*H105</f>
        <v>0</v>
      </c>
      <c r="Q105" s="245">
        <v>0</v>
      </c>
      <c r="R105" s="245">
        <f>Q105*H105</f>
        <v>0</v>
      </c>
      <c r="S105" s="245">
        <v>0</v>
      </c>
      <c r="T105" s="246">
        <f>S105*H105</f>
        <v>0</v>
      </c>
      <c r="AR105" s="25" t="s">
        <v>166</v>
      </c>
      <c r="AT105" s="25" t="s">
        <v>161</v>
      </c>
      <c r="AU105" s="25" t="s">
        <v>78</v>
      </c>
      <c r="AY105" s="25" t="s">
        <v>158</v>
      </c>
      <c r="BE105" s="247">
        <f>IF(N105="základní",J105,0)</f>
        <v>0</v>
      </c>
      <c r="BF105" s="247">
        <f>IF(N105="snížená",J105,0)</f>
        <v>0</v>
      </c>
      <c r="BG105" s="247">
        <f>IF(N105="zákl. přenesená",J105,0)</f>
        <v>0</v>
      </c>
      <c r="BH105" s="247">
        <f>IF(N105="sníž. přenesená",J105,0)</f>
        <v>0</v>
      </c>
      <c r="BI105" s="247">
        <f>IF(N105="nulová",J105,0)</f>
        <v>0</v>
      </c>
      <c r="BJ105" s="25" t="s">
        <v>78</v>
      </c>
      <c r="BK105" s="247">
        <f>ROUND(I105*H105,2)</f>
        <v>0</v>
      </c>
      <c r="BL105" s="25" t="s">
        <v>166</v>
      </c>
      <c r="BM105" s="25" t="s">
        <v>483</v>
      </c>
    </row>
    <row r="106" spans="2:65" s="1" customFormat="1" ht="16.5" customHeight="1">
      <c r="B106" s="47"/>
      <c r="C106" s="236" t="s">
        <v>361</v>
      </c>
      <c r="D106" s="236" t="s">
        <v>161</v>
      </c>
      <c r="E106" s="237" t="s">
        <v>1199</v>
      </c>
      <c r="F106" s="238" t="s">
        <v>1200</v>
      </c>
      <c r="G106" s="239" t="s">
        <v>1025</v>
      </c>
      <c r="H106" s="240">
        <v>2</v>
      </c>
      <c r="I106" s="241"/>
      <c r="J106" s="242">
        <f>ROUND(I106*H106,2)</f>
        <v>0</v>
      </c>
      <c r="K106" s="238" t="s">
        <v>21</v>
      </c>
      <c r="L106" s="73"/>
      <c r="M106" s="243" t="s">
        <v>21</v>
      </c>
      <c r="N106" s="244" t="s">
        <v>42</v>
      </c>
      <c r="O106" s="48"/>
      <c r="P106" s="245">
        <f>O106*H106</f>
        <v>0</v>
      </c>
      <c r="Q106" s="245">
        <v>0</v>
      </c>
      <c r="R106" s="245">
        <f>Q106*H106</f>
        <v>0</v>
      </c>
      <c r="S106" s="245">
        <v>0</v>
      </c>
      <c r="T106" s="246">
        <f>S106*H106</f>
        <v>0</v>
      </c>
      <c r="AR106" s="25" t="s">
        <v>166</v>
      </c>
      <c r="AT106" s="25" t="s">
        <v>161</v>
      </c>
      <c r="AU106" s="25" t="s">
        <v>78</v>
      </c>
      <c r="AY106" s="25" t="s">
        <v>158</v>
      </c>
      <c r="BE106" s="247">
        <f>IF(N106="základní",J106,0)</f>
        <v>0</v>
      </c>
      <c r="BF106" s="247">
        <f>IF(N106="snížená",J106,0)</f>
        <v>0</v>
      </c>
      <c r="BG106" s="247">
        <f>IF(N106="zákl. přenesená",J106,0)</f>
        <v>0</v>
      </c>
      <c r="BH106" s="247">
        <f>IF(N106="sníž. přenesená",J106,0)</f>
        <v>0</v>
      </c>
      <c r="BI106" s="247">
        <f>IF(N106="nulová",J106,0)</f>
        <v>0</v>
      </c>
      <c r="BJ106" s="25" t="s">
        <v>78</v>
      </c>
      <c r="BK106" s="247">
        <f>ROUND(I106*H106,2)</f>
        <v>0</v>
      </c>
      <c r="BL106" s="25" t="s">
        <v>166</v>
      </c>
      <c r="BM106" s="25" t="s">
        <v>493</v>
      </c>
    </row>
    <row r="107" spans="2:65" s="1" customFormat="1" ht="16.5" customHeight="1">
      <c r="B107" s="47"/>
      <c r="C107" s="236" t="s">
        <v>366</v>
      </c>
      <c r="D107" s="236" t="s">
        <v>161</v>
      </c>
      <c r="E107" s="237" t="s">
        <v>1201</v>
      </c>
      <c r="F107" s="238" t="s">
        <v>1202</v>
      </c>
      <c r="G107" s="239" t="s">
        <v>193</v>
      </c>
      <c r="H107" s="240">
        <v>40</v>
      </c>
      <c r="I107" s="241"/>
      <c r="J107" s="242">
        <f>ROUND(I107*H107,2)</f>
        <v>0</v>
      </c>
      <c r="K107" s="238" t="s">
        <v>21</v>
      </c>
      <c r="L107" s="73"/>
      <c r="M107" s="243" t="s">
        <v>21</v>
      </c>
      <c r="N107" s="244" t="s">
        <v>42</v>
      </c>
      <c r="O107" s="48"/>
      <c r="P107" s="245">
        <f>O107*H107</f>
        <v>0</v>
      </c>
      <c r="Q107" s="245">
        <v>0</v>
      </c>
      <c r="R107" s="245">
        <f>Q107*H107</f>
        <v>0</v>
      </c>
      <c r="S107" s="245">
        <v>0</v>
      </c>
      <c r="T107" s="246">
        <f>S107*H107</f>
        <v>0</v>
      </c>
      <c r="AR107" s="25" t="s">
        <v>166</v>
      </c>
      <c r="AT107" s="25" t="s">
        <v>161</v>
      </c>
      <c r="AU107" s="25" t="s">
        <v>78</v>
      </c>
      <c r="AY107" s="25" t="s">
        <v>158</v>
      </c>
      <c r="BE107" s="247">
        <f>IF(N107="základní",J107,0)</f>
        <v>0</v>
      </c>
      <c r="BF107" s="247">
        <f>IF(N107="snížená",J107,0)</f>
        <v>0</v>
      </c>
      <c r="BG107" s="247">
        <f>IF(N107="zákl. přenesená",J107,0)</f>
        <v>0</v>
      </c>
      <c r="BH107" s="247">
        <f>IF(N107="sníž. přenesená",J107,0)</f>
        <v>0</v>
      </c>
      <c r="BI107" s="247">
        <f>IF(N107="nulová",J107,0)</f>
        <v>0</v>
      </c>
      <c r="BJ107" s="25" t="s">
        <v>78</v>
      </c>
      <c r="BK107" s="247">
        <f>ROUND(I107*H107,2)</f>
        <v>0</v>
      </c>
      <c r="BL107" s="25" t="s">
        <v>166</v>
      </c>
      <c r="BM107" s="25" t="s">
        <v>503</v>
      </c>
    </row>
    <row r="108" spans="2:65" s="1" customFormat="1" ht="16.5" customHeight="1">
      <c r="B108" s="47"/>
      <c r="C108" s="236" t="s">
        <v>9</v>
      </c>
      <c r="D108" s="236" t="s">
        <v>161</v>
      </c>
      <c r="E108" s="237" t="s">
        <v>1203</v>
      </c>
      <c r="F108" s="238" t="s">
        <v>1204</v>
      </c>
      <c r="G108" s="239" t="s">
        <v>193</v>
      </c>
      <c r="H108" s="240">
        <v>490</v>
      </c>
      <c r="I108" s="241"/>
      <c r="J108" s="242">
        <f>ROUND(I108*H108,2)</f>
        <v>0</v>
      </c>
      <c r="K108" s="238" t="s">
        <v>21</v>
      </c>
      <c r="L108" s="73"/>
      <c r="M108" s="243" t="s">
        <v>21</v>
      </c>
      <c r="N108" s="244" t="s">
        <v>42</v>
      </c>
      <c r="O108" s="48"/>
      <c r="P108" s="245">
        <f>O108*H108</f>
        <v>0</v>
      </c>
      <c r="Q108" s="245">
        <v>0</v>
      </c>
      <c r="R108" s="245">
        <f>Q108*H108</f>
        <v>0</v>
      </c>
      <c r="S108" s="245">
        <v>0</v>
      </c>
      <c r="T108" s="246">
        <f>S108*H108</f>
        <v>0</v>
      </c>
      <c r="AR108" s="25" t="s">
        <v>166</v>
      </c>
      <c r="AT108" s="25" t="s">
        <v>161</v>
      </c>
      <c r="AU108" s="25" t="s">
        <v>78</v>
      </c>
      <c r="AY108" s="25" t="s">
        <v>158</v>
      </c>
      <c r="BE108" s="247">
        <f>IF(N108="základní",J108,0)</f>
        <v>0</v>
      </c>
      <c r="BF108" s="247">
        <f>IF(N108="snížená",J108,0)</f>
        <v>0</v>
      </c>
      <c r="BG108" s="247">
        <f>IF(N108="zákl. přenesená",J108,0)</f>
        <v>0</v>
      </c>
      <c r="BH108" s="247">
        <f>IF(N108="sníž. přenesená",J108,0)</f>
        <v>0</v>
      </c>
      <c r="BI108" s="247">
        <f>IF(N108="nulová",J108,0)</f>
        <v>0</v>
      </c>
      <c r="BJ108" s="25" t="s">
        <v>78</v>
      </c>
      <c r="BK108" s="247">
        <f>ROUND(I108*H108,2)</f>
        <v>0</v>
      </c>
      <c r="BL108" s="25" t="s">
        <v>166</v>
      </c>
      <c r="BM108" s="25" t="s">
        <v>513</v>
      </c>
    </row>
    <row r="109" spans="2:65" s="1" customFormat="1" ht="16.5" customHeight="1">
      <c r="B109" s="47"/>
      <c r="C109" s="236" t="s">
        <v>377</v>
      </c>
      <c r="D109" s="236" t="s">
        <v>161</v>
      </c>
      <c r="E109" s="237" t="s">
        <v>1205</v>
      </c>
      <c r="F109" s="238" t="s">
        <v>1206</v>
      </c>
      <c r="G109" s="239" t="s">
        <v>1025</v>
      </c>
      <c r="H109" s="240">
        <v>26</v>
      </c>
      <c r="I109" s="241"/>
      <c r="J109" s="242">
        <f>ROUND(I109*H109,2)</f>
        <v>0</v>
      </c>
      <c r="K109" s="238" t="s">
        <v>21</v>
      </c>
      <c r="L109" s="73"/>
      <c r="M109" s="243" t="s">
        <v>21</v>
      </c>
      <c r="N109" s="244" t="s">
        <v>42</v>
      </c>
      <c r="O109" s="48"/>
      <c r="P109" s="245">
        <f>O109*H109</f>
        <v>0</v>
      </c>
      <c r="Q109" s="245">
        <v>0</v>
      </c>
      <c r="R109" s="245">
        <f>Q109*H109</f>
        <v>0</v>
      </c>
      <c r="S109" s="245">
        <v>0</v>
      </c>
      <c r="T109" s="246">
        <f>S109*H109</f>
        <v>0</v>
      </c>
      <c r="AR109" s="25" t="s">
        <v>166</v>
      </c>
      <c r="AT109" s="25" t="s">
        <v>161</v>
      </c>
      <c r="AU109" s="25" t="s">
        <v>78</v>
      </c>
      <c r="AY109" s="25" t="s">
        <v>158</v>
      </c>
      <c r="BE109" s="247">
        <f>IF(N109="základní",J109,0)</f>
        <v>0</v>
      </c>
      <c r="BF109" s="247">
        <f>IF(N109="snížená",J109,0)</f>
        <v>0</v>
      </c>
      <c r="BG109" s="247">
        <f>IF(N109="zákl. přenesená",J109,0)</f>
        <v>0</v>
      </c>
      <c r="BH109" s="247">
        <f>IF(N109="sníž. přenesená",J109,0)</f>
        <v>0</v>
      </c>
      <c r="BI109" s="247">
        <f>IF(N109="nulová",J109,0)</f>
        <v>0</v>
      </c>
      <c r="BJ109" s="25" t="s">
        <v>78</v>
      </c>
      <c r="BK109" s="247">
        <f>ROUND(I109*H109,2)</f>
        <v>0</v>
      </c>
      <c r="BL109" s="25" t="s">
        <v>166</v>
      </c>
      <c r="BM109" s="25" t="s">
        <v>529</v>
      </c>
    </row>
    <row r="110" spans="2:65" s="1" customFormat="1" ht="16.5" customHeight="1">
      <c r="B110" s="47"/>
      <c r="C110" s="236" t="s">
        <v>384</v>
      </c>
      <c r="D110" s="236" t="s">
        <v>161</v>
      </c>
      <c r="E110" s="237" t="s">
        <v>1207</v>
      </c>
      <c r="F110" s="238" t="s">
        <v>1208</v>
      </c>
      <c r="G110" s="239" t="s">
        <v>193</v>
      </c>
      <c r="H110" s="240">
        <v>7</v>
      </c>
      <c r="I110" s="241"/>
      <c r="J110" s="242">
        <f>ROUND(I110*H110,2)</f>
        <v>0</v>
      </c>
      <c r="K110" s="238" t="s">
        <v>21</v>
      </c>
      <c r="L110" s="73"/>
      <c r="M110" s="243" t="s">
        <v>21</v>
      </c>
      <c r="N110" s="244" t="s">
        <v>42</v>
      </c>
      <c r="O110" s="48"/>
      <c r="P110" s="245">
        <f>O110*H110</f>
        <v>0</v>
      </c>
      <c r="Q110" s="245">
        <v>0</v>
      </c>
      <c r="R110" s="245">
        <f>Q110*H110</f>
        <v>0</v>
      </c>
      <c r="S110" s="245">
        <v>0</v>
      </c>
      <c r="T110" s="246">
        <f>S110*H110</f>
        <v>0</v>
      </c>
      <c r="AR110" s="25" t="s">
        <v>166</v>
      </c>
      <c r="AT110" s="25" t="s">
        <v>161</v>
      </c>
      <c r="AU110" s="25" t="s">
        <v>78</v>
      </c>
      <c r="AY110" s="25" t="s">
        <v>158</v>
      </c>
      <c r="BE110" s="247">
        <f>IF(N110="základní",J110,0)</f>
        <v>0</v>
      </c>
      <c r="BF110" s="247">
        <f>IF(N110="snížená",J110,0)</f>
        <v>0</v>
      </c>
      <c r="BG110" s="247">
        <f>IF(N110="zákl. přenesená",J110,0)</f>
        <v>0</v>
      </c>
      <c r="BH110" s="247">
        <f>IF(N110="sníž. přenesená",J110,0)</f>
        <v>0</v>
      </c>
      <c r="BI110" s="247">
        <f>IF(N110="nulová",J110,0)</f>
        <v>0</v>
      </c>
      <c r="BJ110" s="25" t="s">
        <v>78</v>
      </c>
      <c r="BK110" s="247">
        <f>ROUND(I110*H110,2)</f>
        <v>0</v>
      </c>
      <c r="BL110" s="25" t="s">
        <v>166</v>
      </c>
      <c r="BM110" s="25" t="s">
        <v>544</v>
      </c>
    </row>
    <row r="111" spans="2:63" s="11" customFormat="1" ht="37.4" customHeight="1">
      <c r="B111" s="220"/>
      <c r="C111" s="221"/>
      <c r="D111" s="222" t="s">
        <v>70</v>
      </c>
      <c r="E111" s="223" t="s">
        <v>1209</v>
      </c>
      <c r="F111" s="223" t="s">
        <v>1210</v>
      </c>
      <c r="G111" s="221"/>
      <c r="H111" s="221"/>
      <c r="I111" s="224"/>
      <c r="J111" s="225">
        <f>BK111</f>
        <v>0</v>
      </c>
      <c r="K111" s="221"/>
      <c r="L111" s="226"/>
      <c r="M111" s="227"/>
      <c r="N111" s="228"/>
      <c r="O111" s="228"/>
      <c r="P111" s="229">
        <f>SUM(P112:P120)</f>
        <v>0</v>
      </c>
      <c r="Q111" s="228"/>
      <c r="R111" s="229">
        <f>SUM(R112:R120)</f>
        <v>0</v>
      </c>
      <c r="S111" s="228"/>
      <c r="T111" s="230">
        <f>SUM(T112:T120)</f>
        <v>0</v>
      </c>
      <c r="AR111" s="231" t="s">
        <v>78</v>
      </c>
      <c r="AT111" s="232" t="s">
        <v>70</v>
      </c>
      <c r="AU111" s="232" t="s">
        <v>71</v>
      </c>
      <c r="AY111" s="231" t="s">
        <v>158</v>
      </c>
      <c r="BK111" s="233">
        <f>SUM(BK112:BK120)</f>
        <v>0</v>
      </c>
    </row>
    <row r="112" spans="2:65" s="1" customFormat="1" ht="16.5" customHeight="1">
      <c r="B112" s="47"/>
      <c r="C112" s="236" t="s">
        <v>389</v>
      </c>
      <c r="D112" s="236" t="s">
        <v>161</v>
      </c>
      <c r="E112" s="237" t="s">
        <v>1495</v>
      </c>
      <c r="F112" s="238" t="s">
        <v>1212</v>
      </c>
      <c r="G112" s="239" t="s">
        <v>1025</v>
      </c>
      <c r="H112" s="240">
        <v>2</v>
      </c>
      <c r="I112" s="241"/>
      <c r="J112" s="242">
        <f>ROUND(I112*H112,2)</f>
        <v>0</v>
      </c>
      <c r="K112" s="238" t="s">
        <v>21</v>
      </c>
      <c r="L112" s="73"/>
      <c r="M112" s="243" t="s">
        <v>21</v>
      </c>
      <c r="N112" s="244" t="s">
        <v>42</v>
      </c>
      <c r="O112" s="48"/>
      <c r="P112" s="245">
        <f>O112*H112</f>
        <v>0</v>
      </c>
      <c r="Q112" s="245">
        <v>0</v>
      </c>
      <c r="R112" s="245">
        <f>Q112*H112</f>
        <v>0</v>
      </c>
      <c r="S112" s="245">
        <v>0</v>
      </c>
      <c r="T112" s="246">
        <f>S112*H112</f>
        <v>0</v>
      </c>
      <c r="AR112" s="25" t="s">
        <v>166</v>
      </c>
      <c r="AT112" s="25" t="s">
        <v>161</v>
      </c>
      <c r="AU112" s="25" t="s">
        <v>78</v>
      </c>
      <c r="AY112" s="25" t="s">
        <v>158</v>
      </c>
      <c r="BE112" s="247">
        <f>IF(N112="základní",J112,0)</f>
        <v>0</v>
      </c>
      <c r="BF112" s="247">
        <f>IF(N112="snížená",J112,0)</f>
        <v>0</v>
      </c>
      <c r="BG112" s="247">
        <f>IF(N112="zákl. přenesená",J112,0)</f>
        <v>0</v>
      </c>
      <c r="BH112" s="247">
        <f>IF(N112="sníž. přenesená",J112,0)</f>
        <v>0</v>
      </c>
      <c r="BI112" s="247">
        <f>IF(N112="nulová",J112,0)</f>
        <v>0</v>
      </c>
      <c r="BJ112" s="25" t="s">
        <v>78</v>
      </c>
      <c r="BK112" s="247">
        <f>ROUND(I112*H112,2)</f>
        <v>0</v>
      </c>
      <c r="BL112" s="25" t="s">
        <v>166</v>
      </c>
      <c r="BM112" s="25" t="s">
        <v>558</v>
      </c>
    </row>
    <row r="113" spans="2:65" s="1" customFormat="1" ht="16.5" customHeight="1">
      <c r="B113" s="47"/>
      <c r="C113" s="236" t="s">
        <v>397</v>
      </c>
      <c r="D113" s="236" t="s">
        <v>161</v>
      </c>
      <c r="E113" s="237" t="s">
        <v>1211</v>
      </c>
      <c r="F113" s="238" t="s">
        <v>1214</v>
      </c>
      <c r="G113" s="239" t="s">
        <v>1025</v>
      </c>
      <c r="H113" s="240">
        <v>2</v>
      </c>
      <c r="I113" s="241"/>
      <c r="J113" s="242">
        <f>ROUND(I113*H113,2)</f>
        <v>0</v>
      </c>
      <c r="K113" s="238" t="s">
        <v>21</v>
      </c>
      <c r="L113" s="73"/>
      <c r="M113" s="243" t="s">
        <v>21</v>
      </c>
      <c r="N113" s="244" t="s">
        <v>42</v>
      </c>
      <c r="O113" s="48"/>
      <c r="P113" s="245">
        <f>O113*H113</f>
        <v>0</v>
      </c>
      <c r="Q113" s="245">
        <v>0</v>
      </c>
      <c r="R113" s="245">
        <f>Q113*H113</f>
        <v>0</v>
      </c>
      <c r="S113" s="245">
        <v>0</v>
      </c>
      <c r="T113" s="246">
        <f>S113*H113</f>
        <v>0</v>
      </c>
      <c r="AR113" s="25" t="s">
        <v>166</v>
      </c>
      <c r="AT113" s="25" t="s">
        <v>161</v>
      </c>
      <c r="AU113" s="25" t="s">
        <v>78</v>
      </c>
      <c r="AY113" s="25" t="s">
        <v>158</v>
      </c>
      <c r="BE113" s="247">
        <f>IF(N113="základní",J113,0)</f>
        <v>0</v>
      </c>
      <c r="BF113" s="247">
        <f>IF(N113="snížená",J113,0)</f>
        <v>0</v>
      </c>
      <c r="BG113" s="247">
        <f>IF(N113="zákl. přenesená",J113,0)</f>
        <v>0</v>
      </c>
      <c r="BH113" s="247">
        <f>IF(N113="sníž. přenesená",J113,0)</f>
        <v>0</v>
      </c>
      <c r="BI113" s="247">
        <f>IF(N113="nulová",J113,0)</f>
        <v>0</v>
      </c>
      <c r="BJ113" s="25" t="s">
        <v>78</v>
      </c>
      <c r="BK113" s="247">
        <f>ROUND(I113*H113,2)</f>
        <v>0</v>
      </c>
      <c r="BL113" s="25" t="s">
        <v>166</v>
      </c>
      <c r="BM113" s="25" t="s">
        <v>570</v>
      </c>
    </row>
    <row r="114" spans="2:65" s="1" customFormat="1" ht="16.5" customHeight="1">
      <c r="B114" s="47"/>
      <c r="C114" s="236" t="s">
        <v>404</v>
      </c>
      <c r="D114" s="236" t="s">
        <v>161</v>
      </c>
      <c r="E114" s="237" t="s">
        <v>1213</v>
      </c>
      <c r="F114" s="238" t="s">
        <v>1216</v>
      </c>
      <c r="G114" s="239" t="s">
        <v>1025</v>
      </c>
      <c r="H114" s="240">
        <v>6</v>
      </c>
      <c r="I114" s="241"/>
      <c r="J114" s="242">
        <f>ROUND(I114*H114,2)</f>
        <v>0</v>
      </c>
      <c r="K114" s="238" t="s">
        <v>21</v>
      </c>
      <c r="L114" s="73"/>
      <c r="M114" s="243" t="s">
        <v>21</v>
      </c>
      <c r="N114" s="244" t="s">
        <v>42</v>
      </c>
      <c r="O114" s="48"/>
      <c r="P114" s="245">
        <f>O114*H114</f>
        <v>0</v>
      </c>
      <c r="Q114" s="245">
        <v>0</v>
      </c>
      <c r="R114" s="245">
        <f>Q114*H114</f>
        <v>0</v>
      </c>
      <c r="S114" s="245">
        <v>0</v>
      </c>
      <c r="T114" s="246">
        <f>S114*H114</f>
        <v>0</v>
      </c>
      <c r="AR114" s="25" t="s">
        <v>166</v>
      </c>
      <c r="AT114" s="25" t="s">
        <v>161</v>
      </c>
      <c r="AU114" s="25" t="s">
        <v>78</v>
      </c>
      <c r="AY114" s="25" t="s">
        <v>158</v>
      </c>
      <c r="BE114" s="247">
        <f>IF(N114="základní",J114,0)</f>
        <v>0</v>
      </c>
      <c r="BF114" s="247">
        <f>IF(N114="snížená",J114,0)</f>
        <v>0</v>
      </c>
      <c r="BG114" s="247">
        <f>IF(N114="zákl. přenesená",J114,0)</f>
        <v>0</v>
      </c>
      <c r="BH114" s="247">
        <f>IF(N114="sníž. přenesená",J114,0)</f>
        <v>0</v>
      </c>
      <c r="BI114" s="247">
        <f>IF(N114="nulová",J114,0)</f>
        <v>0</v>
      </c>
      <c r="BJ114" s="25" t="s">
        <v>78</v>
      </c>
      <c r="BK114" s="247">
        <f>ROUND(I114*H114,2)</f>
        <v>0</v>
      </c>
      <c r="BL114" s="25" t="s">
        <v>166</v>
      </c>
      <c r="BM114" s="25" t="s">
        <v>580</v>
      </c>
    </row>
    <row r="115" spans="2:65" s="1" customFormat="1" ht="16.5" customHeight="1">
      <c r="B115" s="47"/>
      <c r="C115" s="236" t="s">
        <v>415</v>
      </c>
      <c r="D115" s="236" t="s">
        <v>161</v>
      </c>
      <c r="E115" s="237" t="s">
        <v>1215</v>
      </c>
      <c r="F115" s="238" t="s">
        <v>1218</v>
      </c>
      <c r="G115" s="239" t="s">
        <v>1025</v>
      </c>
      <c r="H115" s="240">
        <v>2</v>
      </c>
      <c r="I115" s="241"/>
      <c r="J115" s="242">
        <f>ROUND(I115*H115,2)</f>
        <v>0</v>
      </c>
      <c r="K115" s="238" t="s">
        <v>21</v>
      </c>
      <c r="L115" s="73"/>
      <c r="M115" s="243" t="s">
        <v>21</v>
      </c>
      <c r="N115" s="244" t="s">
        <v>42</v>
      </c>
      <c r="O115" s="48"/>
      <c r="P115" s="245">
        <f>O115*H115</f>
        <v>0</v>
      </c>
      <c r="Q115" s="245">
        <v>0</v>
      </c>
      <c r="R115" s="245">
        <f>Q115*H115</f>
        <v>0</v>
      </c>
      <c r="S115" s="245">
        <v>0</v>
      </c>
      <c r="T115" s="246">
        <f>S115*H115</f>
        <v>0</v>
      </c>
      <c r="AR115" s="25" t="s">
        <v>166</v>
      </c>
      <c r="AT115" s="25" t="s">
        <v>161</v>
      </c>
      <c r="AU115" s="25" t="s">
        <v>78</v>
      </c>
      <c r="AY115" s="25" t="s">
        <v>158</v>
      </c>
      <c r="BE115" s="247">
        <f>IF(N115="základní",J115,0)</f>
        <v>0</v>
      </c>
      <c r="BF115" s="247">
        <f>IF(N115="snížená",J115,0)</f>
        <v>0</v>
      </c>
      <c r="BG115" s="247">
        <f>IF(N115="zákl. přenesená",J115,0)</f>
        <v>0</v>
      </c>
      <c r="BH115" s="247">
        <f>IF(N115="sníž. přenesená",J115,0)</f>
        <v>0</v>
      </c>
      <c r="BI115" s="247">
        <f>IF(N115="nulová",J115,0)</f>
        <v>0</v>
      </c>
      <c r="BJ115" s="25" t="s">
        <v>78</v>
      </c>
      <c r="BK115" s="247">
        <f>ROUND(I115*H115,2)</f>
        <v>0</v>
      </c>
      <c r="BL115" s="25" t="s">
        <v>166</v>
      </c>
      <c r="BM115" s="25" t="s">
        <v>590</v>
      </c>
    </row>
    <row r="116" spans="2:65" s="1" customFormat="1" ht="16.5" customHeight="1">
      <c r="B116" s="47"/>
      <c r="C116" s="236" t="s">
        <v>423</v>
      </c>
      <c r="D116" s="236" t="s">
        <v>161</v>
      </c>
      <c r="E116" s="237" t="s">
        <v>1217</v>
      </c>
      <c r="F116" s="238" t="s">
        <v>1220</v>
      </c>
      <c r="G116" s="239" t="s">
        <v>1025</v>
      </c>
      <c r="H116" s="240">
        <v>18</v>
      </c>
      <c r="I116" s="241"/>
      <c r="J116" s="242">
        <f>ROUND(I116*H116,2)</f>
        <v>0</v>
      </c>
      <c r="K116" s="238" t="s">
        <v>21</v>
      </c>
      <c r="L116" s="73"/>
      <c r="M116" s="243" t="s">
        <v>21</v>
      </c>
      <c r="N116" s="244" t="s">
        <v>42</v>
      </c>
      <c r="O116" s="48"/>
      <c r="P116" s="245">
        <f>O116*H116</f>
        <v>0</v>
      </c>
      <c r="Q116" s="245">
        <v>0</v>
      </c>
      <c r="R116" s="245">
        <f>Q116*H116</f>
        <v>0</v>
      </c>
      <c r="S116" s="245">
        <v>0</v>
      </c>
      <c r="T116" s="246">
        <f>S116*H116</f>
        <v>0</v>
      </c>
      <c r="AR116" s="25" t="s">
        <v>166</v>
      </c>
      <c r="AT116" s="25" t="s">
        <v>161</v>
      </c>
      <c r="AU116" s="25" t="s">
        <v>78</v>
      </c>
      <c r="AY116" s="25" t="s">
        <v>158</v>
      </c>
      <c r="BE116" s="247">
        <f>IF(N116="základní",J116,0)</f>
        <v>0</v>
      </c>
      <c r="BF116" s="247">
        <f>IF(N116="snížená",J116,0)</f>
        <v>0</v>
      </c>
      <c r="BG116" s="247">
        <f>IF(N116="zákl. přenesená",J116,0)</f>
        <v>0</v>
      </c>
      <c r="BH116" s="247">
        <f>IF(N116="sníž. přenesená",J116,0)</f>
        <v>0</v>
      </c>
      <c r="BI116" s="247">
        <f>IF(N116="nulová",J116,0)</f>
        <v>0</v>
      </c>
      <c r="BJ116" s="25" t="s">
        <v>78</v>
      </c>
      <c r="BK116" s="247">
        <f>ROUND(I116*H116,2)</f>
        <v>0</v>
      </c>
      <c r="BL116" s="25" t="s">
        <v>166</v>
      </c>
      <c r="BM116" s="25" t="s">
        <v>598</v>
      </c>
    </row>
    <row r="117" spans="2:65" s="1" customFormat="1" ht="16.5" customHeight="1">
      <c r="B117" s="47"/>
      <c r="C117" s="236" t="s">
        <v>427</v>
      </c>
      <c r="D117" s="236" t="s">
        <v>161</v>
      </c>
      <c r="E117" s="237" t="s">
        <v>1219</v>
      </c>
      <c r="F117" s="238" t="s">
        <v>1222</v>
      </c>
      <c r="G117" s="239" t="s">
        <v>193</v>
      </c>
      <c r="H117" s="240">
        <v>395</v>
      </c>
      <c r="I117" s="241"/>
      <c r="J117" s="242">
        <f>ROUND(I117*H117,2)</f>
        <v>0</v>
      </c>
      <c r="K117" s="238" t="s">
        <v>21</v>
      </c>
      <c r="L117" s="73"/>
      <c r="M117" s="243" t="s">
        <v>21</v>
      </c>
      <c r="N117" s="244" t="s">
        <v>42</v>
      </c>
      <c r="O117" s="48"/>
      <c r="P117" s="245">
        <f>O117*H117</f>
        <v>0</v>
      </c>
      <c r="Q117" s="245">
        <v>0</v>
      </c>
      <c r="R117" s="245">
        <f>Q117*H117</f>
        <v>0</v>
      </c>
      <c r="S117" s="245">
        <v>0</v>
      </c>
      <c r="T117" s="246">
        <f>S117*H117</f>
        <v>0</v>
      </c>
      <c r="AR117" s="25" t="s">
        <v>166</v>
      </c>
      <c r="AT117" s="25" t="s">
        <v>161</v>
      </c>
      <c r="AU117" s="25" t="s">
        <v>78</v>
      </c>
      <c r="AY117" s="25" t="s">
        <v>158</v>
      </c>
      <c r="BE117" s="247">
        <f>IF(N117="základní",J117,0)</f>
        <v>0</v>
      </c>
      <c r="BF117" s="247">
        <f>IF(N117="snížená",J117,0)</f>
        <v>0</v>
      </c>
      <c r="BG117" s="247">
        <f>IF(N117="zákl. přenesená",J117,0)</f>
        <v>0</v>
      </c>
      <c r="BH117" s="247">
        <f>IF(N117="sníž. přenesená",J117,0)</f>
        <v>0</v>
      </c>
      <c r="BI117" s="247">
        <f>IF(N117="nulová",J117,0)</f>
        <v>0</v>
      </c>
      <c r="BJ117" s="25" t="s">
        <v>78</v>
      </c>
      <c r="BK117" s="247">
        <f>ROUND(I117*H117,2)</f>
        <v>0</v>
      </c>
      <c r="BL117" s="25" t="s">
        <v>166</v>
      </c>
      <c r="BM117" s="25" t="s">
        <v>610</v>
      </c>
    </row>
    <row r="118" spans="2:65" s="1" customFormat="1" ht="16.5" customHeight="1">
      <c r="B118" s="47"/>
      <c r="C118" s="236" t="s">
        <v>442</v>
      </c>
      <c r="D118" s="236" t="s">
        <v>161</v>
      </c>
      <c r="E118" s="237" t="s">
        <v>1221</v>
      </c>
      <c r="F118" s="238" t="s">
        <v>1224</v>
      </c>
      <c r="G118" s="239" t="s">
        <v>193</v>
      </c>
      <c r="H118" s="240">
        <v>40</v>
      </c>
      <c r="I118" s="241"/>
      <c r="J118" s="242">
        <f>ROUND(I118*H118,2)</f>
        <v>0</v>
      </c>
      <c r="K118" s="238" t="s">
        <v>21</v>
      </c>
      <c r="L118" s="73"/>
      <c r="M118" s="243" t="s">
        <v>21</v>
      </c>
      <c r="N118" s="244" t="s">
        <v>42</v>
      </c>
      <c r="O118" s="48"/>
      <c r="P118" s="245">
        <f>O118*H118</f>
        <v>0</v>
      </c>
      <c r="Q118" s="245">
        <v>0</v>
      </c>
      <c r="R118" s="245">
        <f>Q118*H118</f>
        <v>0</v>
      </c>
      <c r="S118" s="245">
        <v>0</v>
      </c>
      <c r="T118" s="246">
        <f>S118*H118</f>
        <v>0</v>
      </c>
      <c r="AR118" s="25" t="s">
        <v>166</v>
      </c>
      <c r="AT118" s="25" t="s">
        <v>161</v>
      </c>
      <c r="AU118" s="25" t="s">
        <v>78</v>
      </c>
      <c r="AY118" s="25" t="s">
        <v>158</v>
      </c>
      <c r="BE118" s="247">
        <f>IF(N118="základní",J118,0)</f>
        <v>0</v>
      </c>
      <c r="BF118" s="247">
        <f>IF(N118="snížená",J118,0)</f>
        <v>0</v>
      </c>
      <c r="BG118" s="247">
        <f>IF(N118="zákl. přenesená",J118,0)</f>
        <v>0</v>
      </c>
      <c r="BH118" s="247">
        <f>IF(N118="sníž. přenesená",J118,0)</f>
        <v>0</v>
      </c>
      <c r="BI118" s="247">
        <f>IF(N118="nulová",J118,0)</f>
        <v>0</v>
      </c>
      <c r="BJ118" s="25" t="s">
        <v>78</v>
      </c>
      <c r="BK118" s="247">
        <f>ROUND(I118*H118,2)</f>
        <v>0</v>
      </c>
      <c r="BL118" s="25" t="s">
        <v>166</v>
      </c>
      <c r="BM118" s="25" t="s">
        <v>217</v>
      </c>
    </row>
    <row r="119" spans="2:65" s="1" customFormat="1" ht="16.5" customHeight="1">
      <c r="B119" s="47"/>
      <c r="C119" s="236" t="s">
        <v>447</v>
      </c>
      <c r="D119" s="236" t="s">
        <v>161</v>
      </c>
      <c r="E119" s="237" t="s">
        <v>1223</v>
      </c>
      <c r="F119" s="238" t="s">
        <v>1226</v>
      </c>
      <c r="G119" s="239" t="s">
        <v>193</v>
      </c>
      <c r="H119" s="240">
        <v>350</v>
      </c>
      <c r="I119" s="241"/>
      <c r="J119" s="242">
        <f>ROUND(I119*H119,2)</f>
        <v>0</v>
      </c>
      <c r="K119" s="238" t="s">
        <v>21</v>
      </c>
      <c r="L119" s="73"/>
      <c r="M119" s="243" t="s">
        <v>21</v>
      </c>
      <c r="N119" s="244" t="s">
        <v>42</v>
      </c>
      <c r="O119" s="48"/>
      <c r="P119" s="245">
        <f>O119*H119</f>
        <v>0</v>
      </c>
      <c r="Q119" s="245">
        <v>0</v>
      </c>
      <c r="R119" s="245">
        <f>Q119*H119</f>
        <v>0</v>
      </c>
      <c r="S119" s="245">
        <v>0</v>
      </c>
      <c r="T119" s="246">
        <f>S119*H119</f>
        <v>0</v>
      </c>
      <c r="AR119" s="25" t="s">
        <v>166</v>
      </c>
      <c r="AT119" s="25" t="s">
        <v>161</v>
      </c>
      <c r="AU119" s="25" t="s">
        <v>78</v>
      </c>
      <c r="AY119" s="25" t="s">
        <v>158</v>
      </c>
      <c r="BE119" s="247">
        <f>IF(N119="základní",J119,0)</f>
        <v>0</v>
      </c>
      <c r="BF119" s="247">
        <f>IF(N119="snížená",J119,0)</f>
        <v>0</v>
      </c>
      <c r="BG119" s="247">
        <f>IF(N119="zákl. přenesená",J119,0)</f>
        <v>0</v>
      </c>
      <c r="BH119" s="247">
        <f>IF(N119="sníž. přenesená",J119,0)</f>
        <v>0</v>
      </c>
      <c r="BI119" s="247">
        <f>IF(N119="nulová",J119,0)</f>
        <v>0</v>
      </c>
      <c r="BJ119" s="25" t="s">
        <v>78</v>
      </c>
      <c r="BK119" s="247">
        <f>ROUND(I119*H119,2)</f>
        <v>0</v>
      </c>
      <c r="BL119" s="25" t="s">
        <v>166</v>
      </c>
      <c r="BM119" s="25" t="s">
        <v>631</v>
      </c>
    </row>
    <row r="120" spans="2:65" s="1" customFormat="1" ht="16.5" customHeight="1">
      <c r="B120" s="47"/>
      <c r="C120" s="236" t="s">
        <v>452</v>
      </c>
      <c r="D120" s="236" t="s">
        <v>161</v>
      </c>
      <c r="E120" s="237" t="s">
        <v>1225</v>
      </c>
      <c r="F120" s="238" t="s">
        <v>1204</v>
      </c>
      <c r="G120" s="239" t="s">
        <v>193</v>
      </c>
      <c r="H120" s="240">
        <v>220</v>
      </c>
      <c r="I120" s="241"/>
      <c r="J120" s="242">
        <f>ROUND(I120*H120,2)</f>
        <v>0</v>
      </c>
      <c r="K120" s="238" t="s">
        <v>21</v>
      </c>
      <c r="L120" s="73"/>
      <c r="M120" s="243" t="s">
        <v>21</v>
      </c>
      <c r="N120" s="244" t="s">
        <v>42</v>
      </c>
      <c r="O120" s="48"/>
      <c r="P120" s="245">
        <f>O120*H120</f>
        <v>0</v>
      </c>
      <c r="Q120" s="245">
        <v>0</v>
      </c>
      <c r="R120" s="245">
        <f>Q120*H120</f>
        <v>0</v>
      </c>
      <c r="S120" s="245">
        <v>0</v>
      </c>
      <c r="T120" s="246">
        <f>S120*H120</f>
        <v>0</v>
      </c>
      <c r="AR120" s="25" t="s">
        <v>166</v>
      </c>
      <c r="AT120" s="25" t="s">
        <v>161</v>
      </c>
      <c r="AU120" s="25" t="s">
        <v>78</v>
      </c>
      <c r="AY120" s="25" t="s">
        <v>158</v>
      </c>
      <c r="BE120" s="247">
        <f>IF(N120="základní",J120,0)</f>
        <v>0</v>
      </c>
      <c r="BF120" s="247">
        <f>IF(N120="snížená",J120,0)</f>
        <v>0</v>
      </c>
      <c r="BG120" s="247">
        <f>IF(N120="zákl. přenesená",J120,0)</f>
        <v>0</v>
      </c>
      <c r="BH120" s="247">
        <f>IF(N120="sníž. přenesená",J120,0)</f>
        <v>0</v>
      </c>
      <c r="BI120" s="247">
        <f>IF(N120="nulová",J120,0)</f>
        <v>0</v>
      </c>
      <c r="BJ120" s="25" t="s">
        <v>78</v>
      </c>
      <c r="BK120" s="247">
        <f>ROUND(I120*H120,2)</f>
        <v>0</v>
      </c>
      <c r="BL120" s="25" t="s">
        <v>166</v>
      </c>
      <c r="BM120" s="25" t="s">
        <v>643</v>
      </c>
    </row>
    <row r="121" spans="2:63" s="11" customFormat="1" ht="37.4" customHeight="1">
      <c r="B121" s="220"/>
      <c r="C121" s="221"/>
      <c r="D121" s="222" t="s">
        <v>70</v>
      </c>
      <c r="E121" s="223" t="s">
        <v>1137</v>
      </c>
      <c r="F121" s="223" t="s">
        <v>1138</v>
      </c>
      <c r="G121" s="221"/>
      <c r="H121" s="221"/>
      <c r="I121" s="224"/>
      <c r="J121" s="225">
        <f>BK121</f>
        <v>0</v>
      </c>
      <c r="K121" s="221"/>
      <c r="L121" s="226"/>
      <c r="M121" s="227"/>
      <c r="N121" s="228"/>
      <c r="O121" s="228"/>
      <c r="P121" s="229">
        <f>SUM(P122:P126)</f>
        <v>0</v>
      </c>
      <c r="Q121" s="228"/>
      <c r="R121" s="229">
        <f>SUM(R122:R126)</f>
        <v>0</v>
      </c>
      <c r="S121" s="228"/>
      <c r="T121" s="230">
        <f>SUM(T122:T126)</f>
        <v>0</v>
      </c>
      <c r="AR121" s="231" t="s">
        <v>78</v>
      </c>
      <c r="AT121" s="232" t="s">
        <v>70</v>
      </c>
      <c r="AU121" s="232" t="s">
        <v>71</v>
      </c>
      <c r="AY121" s="231" t="s">
        <v>158</v>
      </c>
      <c r="BK121" s="233">
        <f>SUM(BK122:BK126)</f>
        <v>0</v>
      </c>
    </row>
    <row r="122" spans="2:65" s="1" customFormat="1" ht="16.5" customHeight="1">
      <c r="B122" s="47"/>
      <c r="C122" s="236" t="s">
        <v>456</v>
      </c>
      <c r="D122" s="236" t="s">
        <v>161</v>
      </c>
      <c r="E122" s="237" t="s">
        <v>1139</v>
      </c>
      <c r="F122" s="238" t="s">
        <v>1140</v>
      </c>
      <c r="G122" s="239" t="s">
        <v>193</v>
      </c>
      <c r="H122" s="240">
        <v>160</v>
      </c>
      <c r="I122" s="241"/>
      <c r="J122" s="242">
        <f>ROUND(I122*H122,2)</f>
        <v>0</v>
      </c>
      <c r="K122" s="238" t="s">
        <v>21</v>
      </c>
      <c r="L122" s="73"/>
      <c r="M122" s="243" t="s">
        <v>21</v>
      </c>
      <c r="N122" s="244" t="s">
        <v>42</v>
      </c>
      <c r="O122" s="48"/>
      <c r="P122" s="245">
        <f>O122*H122</f>
        <v>0</v>
      </c>
      <c r="Q122" s="245">
        <v>0</v>
      </c>
      <c r="R122" s="245">
        <f>Q122*H122</f>
        <v>0</v>
      </c>
      <c r="S122" s="245">
        <v>0</v>
      </c>
      <c r="T122" s="246">
        <f>S122*H122</f>
        <v>0</v>
      </c>
      <c r="AR122" s="25" t="s">
        <v>166</v>
      </c>
      <c r="AT122" s="25" t="s">
        <v>161</v>
      </c>
      <c r="AU122" s="25" t="s">
        <v>78</v>
      </c>
      <c r="AY122" s="25" t="s">
        <v>158</v>
      </c>
      <c r="BE122" s="247">
        <f>IF(N122="základní",J122,0)</f>
        <v>0</v>
      </c>
      <c r="BF122" s="247">
        <f>IF(N122="snížená",J122,0)</f>
        <v>0</v>
      </c>
      <c r="BG122" s="247">
        <f>IF(N122="zákl. přenesená",J122,0)</f>
        <v>0</v>
      </c>
      <c r="BH122" s="247">
        <f>IF(N122="sníž. přenesená",J122,0)</f>
        <v>0</v>
      </c>
      <c r="BI122" s="247">
        <f>IF(N122="nulová",J122,0)</f>
        <v>0</v>
      </c>
      <c r="BJ122" s="25" t="s">
        <v>78</v>
      </c>
      <c r="BK122" s="247">
        <f>ROUND(I122*H122,2)</f>
        <v>0</v>
      </c>
      <c r="BL122" s="25" t="s">
        <v>166</v>
      </c>
      <c r="BM122" s="25" t="s">
        <v>652</v>
      </c>
    </row>
    <row r="123" spans="2:65" s="1" customFormat="1" ht="16.5" customHeight="1">
      <c r="B123" s="47"/>
      <c r="C123" s="236" t="s">
        <v>463</v>
      </c>
      <c r="D123" s="236" t="s">
        <v>161</v>
      </c>
      <c r="E123" s="237" t="s">
        <v>1141</v>
      </c>
      <c r="F123" s="238" t="s">
        <v>1228</v>
      </c>
      <c r="G123" s="239" t="s">
        <v>184</v>
      </c>
      <c r="H123" s="240">
        <v>22</v>
      </c>
      <c r="I123" s="241"/>
      <c r="J123" s="242">
        <f>ROUND(I123*H123,2)</f>
        <v>0</v>
      </c>
      <c r="K123" s="238" t="s">
        <v>21</v>
      </c>
      <c r="L123" s="73"/>
      <c r="M123" s="243" t="s">
        <v>21</v>
      </c>
      <c r="N123" s="244" t="s">
        <v>42</v>
      </c>
      <c r="O123" s="48"/>
      <c r="P123" s="245">
        <f>O123*H123</f>
        <v>0</v>
      </c>
      <c r="Q123" s="245">
        <v>0</v>
      </c>
      <c r="R123" s="245">
        <f>Q123*H123</f>
        <v>0</v>
      </c>
      <c r="S123" s="245">
        <v>0</v>
      </c>
      <c r="T123" s="246">
        <f>S123*H123</f>
        <v>0</v>
      </c>
      <c r="AR123" s="25" t="s">
        <v>166</v>
      </c>
      <c r="AT123" s="25" t="s">
        <v>161</v>
      </c>
      <c r="AU123" s="25" t="s">
        <v>78</v>
      </c>
      <c r="AY123" s="25" t="s">
        <v>158</v>
      </c>
      <c r="BE123" s="247">
        <f>IF(N123="základní",J123,0)</f>
        <v>0</v>
      </c>
      <c r="BF123" s="247">
        <f>IF(N123="snížená",J123,0)</f>
        <v>0</v>
      </c>
      <c r="BG123" s="247">
        <f>IF(N123="zákl. přenesená",J123,0)</f>
        <v>0</v>
      </c>
      <c r="BH123" s="247">
        <f>IF(N123="sníž. přenesená",J123,0)</f>
        <v>0</v>
      </c>
      <c r="BI123" s="247">
        <f>IF(N123="nulová",J123,0)</f>
        <v>0</v>
      </c>
      <c r="BJ123" s="25" t="s">
        <v>78</v>
      </c>
      <c r="BK123" s="247">
        <f>ROUND(I123*H123,2)</f>
        <v>0</v>
      </c>
      <c r="BL123" s="25" t="s">
        <v>166</v>
      </c>
      <c r="BM123" s="25" t="s">
        <v>664</v>
      </c>
    </row>
    <row r="124" spans="2:65" s="1" customFormat="1" ht="16.5" customHeight="1">
      <c r="B124" s="47"/>
      <c r="C124" s="236" t="s">
        <v>470</v>
      </c>
      <c r="D124" s="236" t="s">
        <v>161</v>
      </c>
      <c r="E124" s="237" t="s">
        <v>1143</v>
      </c>
      <c r="F124" s="238" t="s">
        <v>1144</v>
      </c>
      <c r="G124" s="239" t="s">
        <v>1025</v>
      </c>
      <c r="H124" s="240">
        <v>25</v>
      </c>
      <c r="I124" s="241"/>
      <c r="J124" s="242">
        <f>ROUND(I124*H124,2)</f>
        <v>0</v>
      </c>
      <c r="K124" s="238" t="s">
        <v>21</v>
      </c>
      <c r="L124" s="73"/>
      <c r="M124" s="243" t="s">
        <v>21</v>
      </c>
      <c r="N124" s="244" t="s">
        <v>42</v>
      </c>
      <c r="O124" s="48"/>
      <c r="P124" s="245">
        <f>O124*H124</f>
        <v>0</v>
      </c>
      <c r="Q124" s="245">
        <v>0</v>
      </c>
      <c r="R124" s="245">
        <f>Q124*H124</f>
        <v>0</v>
      </c>
      <c r="S124" s="245">
        <v>0</v>
      </c>
      <c r="T124" s="246">
        <f>S124*H124</f>
        <v>0</v>
      </c>
      <c r="AR124" s="25" t="s">
        <v>166</v>
      </c>
      <c r="AT124" s="25" t="s">
        <v>161</v>
      </c>
      <c r="AU124" s="25" t="s">
        <v>78</v>
      </c>
      <c r="AY124" s="25" t="s">
        <v>158</v>
      </c>
      <c r="BE124" s="247">
        <f>IF(N124="základní",J124,0)</f>
        <v>0</v>
      </c>
      <c r="BF124" s="247">
        <f>IF(N124="snížená",J124,0)</f>
        <v>0</v>
      </c>
      <c r="BG124" s="247">
        <f>IF(N124="zákl. přenesená",J124,0)</f>
        <v>0</v>
      </c>
      <c r="BH124" s="247">
        <f>IF(N124="sníž. přenesená",J124,0)</f>
        <v>0</v>
      </c>
      <c r="BI124" s="247">
        <f>IF(N124="nulová",J124,0)</f>
        <v>0</v>
      </c>
      <c r="BJ124" s="25" t="s">
        <v>78</v>
      </c>
      <c r="BK124" s="247">
        <f>ROUND(I124*H124,2)</f>
        <v>0</v>
      </c>
      <c r="BL124" s="25" t="s">
        <v>166</v>
      </c>
      <c r="BM124" s="25" t="s">
        <v>674</v>
      </c>
    </row>
    <row r="125" spans="2:65" s="1" customFormat="1" ht="16.5" customHeight="1">
      <c r="B125" s="47"/>
      <c r="C125" s="236" t="s">
        <v>483</v>
      </c>
      <c r="D125" s="236" t="s">
        <v>161</v>
      </c>
      <c r="E125" s="237" t="s">
        <v>1145</v>
      </c>
      <c r="F125" s="238" t="s">
        <v>1146</v>
      </c>
      <c r="G125" s="239" t="s">
        <v>184</v>
      </c>
      <c r="H125" s="240">
        <v>320</v>
      </c>
      <c r="I125" s="241"/>
      <c r="J125" s="242">
        <f>ROUND(I125*H125,2)</f>
        <v>0</v>
      </c>
      <c r="K125" s="238" t="s">
        <v>21</v>
      </c>
      <c r="L125" s="73"/>
      <c r="M125" s="243" t="s">
        <v>21</v>
      </c>
      <c r="N125" s="244" t="s">
        <v>42</v>
      </c>
      <c r="O125" s="48"/>
      <c r="P125" s="245">
        <f>O125*H125</f>
        <v>0</v>
      </c>
      <c r="Q125" s="245">
        <v>0</v>
      </c>
      <c r="R125" s="245">
        <f>Q125*H125</f>
        <v>0</v>
      </c>
      <c r="S125" s="245">
        <v>0</v>
      </c>
      <c r="T125" s="246">
        <f>S125*H125</f>
        <v>0</v>
      </c>
      <c r="AR125" s="25" t="s">
        <v>166</v>
      </c>
      <c r="AT125" s="25" t="s">
        <v>161</v>
      </c>
      <c r="AU125" s="25" t="s">
        <v>78</v>
      </c>
      <c r="AY125" s="25" t="s">
        <v>158</v>
      </c>
      <c r="BE125" s="247">
        <f>IF(N125="základní",J125,0)</f>
        <v>0</v>
      </c>
      <c r="BF125" s="247">
        <f>IF(N125="snížená",J125,0)</f>
        <v>0</v>
      </c>
      <c r="BG125" s="247">
        <f>IF(N125="zákl. přenesená",J125,0)</f>
        <v>0</v>
      </c>
      <c r="BH125" s="247">
        <f>IF(N125="sníž. přenesená",J125,0)</f>
        <v>0</v>
      </c>
      <c r="BI125" s="247">
        <f>IF(N125="nulová",J125,0)</f>
        <v>0</v>
      </c>
      <c r="BJ125" s="25" t="s">
        <v>78</v>
      </c>
      <c r="BK125" s="247">
        <f>ROUND(I125*H125,2)</f>
        <v>0</v>
      </c>
      <c r="BL125" s="25" t="s">
        <v>166</v>
      </c>
      <c r="BM125" s="25" t="s">
        <v>684</v>
      </c>
    </row>
    <row r="126" spans="2:65" s="1" customFormat="1" ht="16.5" customHeight="1">
      <c r="B126" s="47"/>
      <c r="C126" s="236" t="s">
        <v>488</v>
      </c>
      <c r="D126" s="236" t="s">
        <v>161</v>
      </c>
      <c r="E126" s="237" t="s">
        <v>1147</v>
      </c>
      <c r="F126" s="238" t="s">
        <v>1148</v>
      </c>
      <c r="G126" s="239" t="s">
        <v>184</v>
      </c>
      <c r="H126" s="240">
        <v>1</v>
      </c>
      <c r="I126" s="241"/>
      <c r="J126" s="242">
        <f>ROUND(I126*H126,2)</f>
        <v>0</v>
      </c>
      <c r="K126" s="238" t="s">
        <v>21</v>
      </c>
      <c r="L126" s="73"/>
      <c r="M126" s="243" t="s">
        <v>21</v>
      </c>
      <c r="N126" s="244" t="s">
        <v>42</v>
      </c>
      <c r="O126" s="48"/>
      <c r="P126" s="245">
        <f>O126*H126</f>
        <v>0</v>
      </c>
      <c r="Q126" s="245">
        <v>0</v>
      </c>
      <c r="R126" s="245">
        <f>Q126*H126</f>
        <v>0</v>
      </c>
      <c r="S126" s="245">
        <v>0</v>
      </c>
      <c r="T126" s="246">
        <f>S126*H126</f>
        <v>0</v>
      </c>
      <c r="AR126" s="25" t="s">
        <v>166</v>
      </c>
      <c r="AT126" s="25" t="s">
        <v>161</v>
      </c>
      <c r="AU126" s="25" t="s">
        <v>78</v>
      </c>
      <c r="AY126" s="25" t="s">
        <v>158</v>
      </c>
      <c r="BE126" s="247">
        <f>IF(N126="základní",J126,0)</f>
        <v>0</v>
      </c>
      <c r="BF126" s="247">
        <f>IF(N126="snížená",J126,0)</f>
        <v>0</v>
      </c>
      <c r="BG126" s="247">
        <f>IF(N126="zákl. přenesená",J126,0)</f>
        <v>0</v>
      </c>
      <c r="BH126" s="247">
        <f>IF(N126="sníž. přenesená",J126,0)</f>
        <v>0</v>
      </c>
      <c r="BI126" s="247">
        <f>IF(N126="nulová",J126,0)</f>
        <v>0</v>
      </c>
      <c r="BJ126" s="25" t="s">
        <v>78</v>
      </c>
      <c r="BK126" s="247">
        <f>ROUND(I126*H126,2)</f>
        <v>0</v>
      </c>
      <c r="BL126" s="25" t="s">
        <v>166</v>
      </c>
      <c r="BM126" s="25" t="s">
        <v>693</v>
      </c>
    </row>
    <row r="127" spans="2:63" s="11" customFormat="1" ht="37.4" customHeight="1">
      <c r="B127" s="220"/>
      <c r="C127" s="221"/>
      <c r="D127" s="222" t="s">
        <v>70</v>
      </c>
      <c r="E127" s="223" t="s">
        <v>70</v>
      </c>
      <c r="F127" s="223" t="s">
        <v>1149</v>
      </c>
      <c r="G127" s="221"/>
      <c r="H127" s="221"/>
      <c r="I127" s="224"/>
      <c r="J127" s="225">
        <f>BK127</f>
        <v>0</v>
      </c>
      <c r="K127" s="221"/>
      <c r="L127" s="226"/>
      <c r="M127" s="227"/>
      <c r="N127" s="228"/>
      <c r="O127" s="228"/>
      <c r="P127" s="229">
        <f>SUM(P128:P129)</f>
        <v>0</v>
      </c>
      <c r="Q127" s="228"/>
      <c r="R127" s="229">
        <f>SUM(R128:R129)</f>
        <v>0</v>
      </c>
      <c r="S127" s="228"/>
      <c r="T127" s="230">
        <f>SUM(T128:T129)</f>
        <v>0</v>
      </c>
      <c r="AR127" s="231" t="s">
        <v>78</v>
      </c>
      <c r="AT127" s="232" t="s">
        <v>70</v>
      </c>
      <c r="AU127" s="232" t="s">
        <v>71</v>
      </c>
      <c r="AY127" s="231" t="s">
        <v>158</v>
      </c>
      <c r="BK127" s="233">
        <f>SUM(BK128:BK129)</f>
        <v>0</v>
      </c>
    </row>
    <row r="128" spans="2:65" s="1" customFormat="1" ht="16.5" customHeight="1">
      <c r="B128" s="47"/>
      <c r="C128" s="236" t="s">
        <v>493</v>
      </c>
      <c r="D128" s="236" t="s">
        <v>161</v>
      </c>
      <c r="E128" s="237" t="s">
        <v>1150</v>
      </c>
      <c r="F128" s="238" t="s">
        <v>1229</v>
      </c>
      <c r="G128" s="239" t="s">
        <v>1136</v>
      </c>
      <c r="H128" s="240">
        <v>16</v>
      </c>
      <c r="I128" s="241"/>
      <c r="J128" s="242">
        <f>ROUND(I128*H128,2)</f>
        <v>0</v>
      </c>
      <c r="K128" s="238" t="s">
        <v>21</v>
      </c>
      <c r="L128" s="73"/>
      <c r="M128" s="243" t="s">
        <v>21</v>
      </c>
      <c r="N128" s="244" t="s">
        <v>42</v>
      </c>
      <c r="O128" s="48"/>
      <c r="P128" s="245">
        <f>O128*H128</f>
        <v>0</v>
      </c>
      <c r="Q128" s="245">
        <v>0</v>
      </c>
      <c r="R128" s="245">
        <f>Q128*H128</f>
        <v>0</v>
      </c>
      <c r="S128" s="245">
        <v>0</v>
      </c>
      <c r="T128" s="246">
        <f>S128*H128</f>
        <v>0</v>
      </c>
      <c r="AR128" s="25" t="s">
        <v>166</v>
      </c>
      <c r="AT128" s="25" t="s">
        <v>161</v>
      </c>
      <c r="AU128" s="25" t="s">
        <v>78</v>
      </c>
      <c r="AY128" s="25" t="s">
        <v>158</v>
      </c>
      <c r="BE128" s="247">
        <f>IF(N128="základní",J128,0)</f>
        <v>0</v>
      </c>
      <c r="BF128" s="247">
        <f>IF(N128="snížená",J128,0)</f>
        <v>0</v>
      </c>
      <c r="BG128" s="247">
        <f>IF(N128="zákl. přenesená",J128,0)</f>
        <v>0</v>
      </c>
      <c r="BH128" s="247">
        <f>IF(N128="sníž. přenesená",J128,0)</f>
        <v>0</v>
      </c>
      <c r="BI128" s="247">
        <f>IF(N128="nulová",J128,0)</f>
        <v>0</v>
      </c>
      <c r="BJ128" s="25" t="s">
        <v>78</v>
      </c>
      <c r="BK128" s="247">
        <f>ROUND(I128*H128,2)</f>
        <v>0</v>
      </c>
      <c r="BL128" s="25" t="s">
        <v>166</v>
      </c>
      <c r="BM128" s="25" t="s">
        <v>702</v>
      </c>
    </row>
    <row r="129" spans="2:65" s="1" customFormat="1" ht="16.5" customHeight="1">
      <c r="B129" s="47"/>
      <c r="C129" s="236" t="s">
        <v>498</v>
      </c>
      <c r="D129" s="236" t="s">
        <v>161</v>
      </c>
      <c r="E129" s="237" t="s">
        <v>1230</v>
      </c>
      <c r="F129" s="238" t="s">
        <v>1151</v>
      </c>
      <c r="G129" s="239" t="s">
        <v>728</v>
      </c>
      <c r="H129" s="240">
        <v>1500</v>
      </c>
      <c r="I129" s="241"/>
      <c r="J129" s="242">
        <f>ROUND(I129*H129,2)</f>
        <v>0</v>
      </c>
      <c r="K129" s="238" t="s">
        <v>21</v>
      </c>
      <c r="L129" s="73"/>
      <c r="M129" s="243" t="s">
        <v>21</v>
      </c>
      <c r="N129" s="308" t="s">
        <v>42</v>
      </c>
      <c r="O129" s="306"/>
      <c r="P129" s="309">
        <f>O129*H129</f>
        <v>0</v>
      </c>
      <c r="Q129" s="309">
        <v>0</v>
      </c>
      <c r="R129" s="309">
        <f>Q129*H129</f>
        <v>0</v>
      </c>
      <c r="S129" s="309">
        <v>0</v>
      </c>
      <c r="T129" s="310">
        <f>S129*H129</f>
        <v>0</v>
      </c>
      <c r="AR129" s="25" t="s">
        <v>166</v>
      </c>
      <c r="AT129" s="25" t="s">
        <v>161</v>
      </c>
      <c r="AU129" s="25" t="s">
        <v>78</v>
      </c>
      <c r="AY129" s="25" t="s">
        <v>158</v>
      </c>
      <c r="BE129" s="247">
        <f>IF(N129="základní",J129,0)</f>
        <v>0</v>
      </c>
      <c r="BF129" s="247">
        <f>IF(N129="snížená",J129,0)</f>
        <v>0</v>
      </c>
      <c r="BG129" s="247">
        <f>IF(N129="zákl. přenesená",J129,0)</f>
        <v>0</v>
      </c>
      <c r="BH129" s="247">
        <f>IF(N129="sníž. přenesená",J129,0)</f>
        <v>0</v>
      </c>
      <c r="BI129" s="247">
        <f>IF(N129="nulová",J129,0)</f>
        <v>0</v>
      </c>
      <c r="BJ129" s="25" t="s">
        <v>78</v>
      </c>
      <c r="BK129" s="247">
        <f>ROUND(I129*H129,2)</f>
        <v>0</v>
      </c>
      <c r="BL129" s="25" t="s">
        <v>166</v>
      </c>
      <c r="BM129" s="25" t="s">
        <v>711</v>
      </c>
    </row>
    <row r="130" spans="2:12" s="1" customFormat="1" ht="6.95" customHeight="1">
      <c r="B130" s="68"/>
      <c r="C130" s="69"/>
      <c r="D130" s="69"/>
      <c r="E130" s="69"/>
      <c r="F130" s="69"/>
      <c r="G130" s="69"/>
      <c r="H130" s="69"/>
      <c r="I130" s="179"/>
      <c r="J130" s="69"/>
      <c r="K130" s="69"/>
      <c r="L130" s="73"/>
    </row>
  </sheetData>
  <sheetProtection password="CC35" sheet="1" objects="1" scenarios="1" formatColumns="0" formatRows="0" autoFilter="0"/>
  <autoFilter ref="C85:K129"/>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Věženský Karel, ing.</cp:lastModifiedBy>
  <dcterms:created xsi:type="dcterms:W3CDTF">2018-12-04T14:51:53Z</dcterms:created>
  <dcterms:modified xsi:type="dcterms:W3CDTF">2018-12-04T14:52:39Z</dcterms:modified>
  <cp:category/>
  <cp:version/>
  <cp:contentType/>
  <cp:contentStatus/>
</cp:coreProperties>
</file>