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2018-029-2-1-11 - D.1.1-A..." sheetId="2" r:id="rId2"/>
    <sheet name="2018-029-2-1-141 - D.1.4...." sheetId="3" r:id="rId3"/>
    <sheet name="2018-029-2-1-143 - D.1.4...." sheetId="4" r:id="rId4"/>
    <sheet name="2018-029-2-1-144 - D.1.4...." sheetId="5" r:id="rId5"/>
    <sheet name="2018-029-2-1-146 - D.1.4...." sheetId="6" r:id="rId6"/>
    <sheet name="2018-029-2-1-147 - D.1.4...." sheetId="7" r:id="rId7"/>
    <sheet name="2018-029-2-1-VON - Vedlej..." sheetId="8" r:id="rId8"/>
    <sheet name="Pokyny pro vyplnění" sheetId="9" r:id="rId9"/>
  </sheets>
  <definedNames>
    <definedName name="_xlnm.Print_Area" localSheetId="0">'Rekapitulace stavby'!$D$4:$AO$36,'Rekapitulace stavby'!$C$42:$AQ$65</definedName>
    <definedName name="_xlnm._FilterDatabase" localSheetId="1" hidden="1">'2018-029-2-1-11 - D.1.1-A...'!$C$115:$K$1470</definedName>
    <definedName name="_xlnm.Print_Area" localSheetId="1">'2018-029-2-1-11 - D.1.1-A...'!$C$4:$J$43,'2018-029-2-1-11 - D.1.1-A...'!$C$49:$J$93,'2018-029-2-1-11 - D.1.1-A...'!$C$99:$K$1470</definedName>
    <definedName name="_xlnm._FilterDatabase" localSheetId="2" hidden="1">'2018-029-2-1-141 - D.1.4....'!$C$97:$K$288</definedName>
    <definedName name="_xlnm.Print_Area" localSheetId="2">'2018-029-2-1-141 - D.1.4....'!$C$4:$J$43,'2018-029-2-1-141 - D.1.4....'!$C$49:$J$75,'2018-029-2-1-141 - D.1.4....'!$C$81:$K$288</definedName>
    <definedName name="_xlnm._FilterDatabase" localSheetId="3" hidden="1">'2018-029-2-1-143 - D.1.4....'!$C$100:$K$202</definedName>
    <definedName name="_xlnm.Print_Area" localSheetId="3">'2018-029-2-1-143 - D.1.4....'!$C$4:$J$43,'2018-029-2-1-143 - D.1.4....'!$C$49:$J$78,'2018-029-2-1-143 - D.1.4....'!$C$84:$K$202</definedName>
    <definedName name="_xlnm._FilterDatabase" localSheetId="4" hidden="1">'2018-029-2-1-144 - D.1.4....'!$C$108:$K$359</definedName>
    <definedName name="_xlnm.Print_Area" localSheetId="4">'2018-029-2-1-144 - D.1.4....'!$C$4:$J$43,'2018-029-2-1-144 - D.1.4....'!$C$49:$J$86,'2018-029-2-1-144 - D.1.4....'!$C$92:$K$359</definedName>
    <definedName name="_xlnm._FilterDatabase" localSheetId="5" hidden="1">'2018-029-2-1-146 - D.1.4....'!$C$108:$K$481</definedName>
    <definedName name="_xlnm.Print_Area" localSheetId="5">'2018-029-2-1-146 - D.1.4....'!$C$4:$J$43,'2018-029-2-1-146 - D.1.4....'!$C$49:$J$86,'2018-029-2-1-146 - D.1.4....'!$C$92:$K$481</definedName>
    <definedName name="_xlnm._FilterDatabase" localSheetId="6" hidden="1">'2018-029-2-1-147 - D.1.4....'!$C$93:$K$144</definedName>
    <definedName name="_xlnm.Print_Area" localSheetId="6">'2018-029-2-1-147 - D.1.4....'!$C$4:$J$43,'2018-029-2-1-147 - D.1.4....'!$C$49:$J$71,'2018-029-2-1-147 - D.1.4....'!$C$77:$K$144</definedName>
    <definedName name="_xlnm._FilterDatabase" localSheetId="7" hidden="1">'2018-029-2-1-VON - Vedlej...'!$C$97:$K$147</definedName>
    <definedName name="_xlnm.Print_Area" localSheetId="7">'2018-029-2-1-VON - Vedlej...'!$C$4:$J$43,'2018-029-2-1-VON - Vedlej...'!$C$49:$J$75,'2018-029-2-1-VON - Vedlej...'!$C$81:$K$147</definedName>
    <definedName name="_xlnm.Print_Area" localSheetId="8">'Pokyny pro vyplnění'!$B$2:$K$71,'Pokyny pro vyplnění'!$B$74:$K$118,'Pokyny pro vyplnění'!$B$121:$K$190,'Pokyny pro vyplnění'!$B$198:$K$218</definedName>
    <definedName name="_xlnm.Print_Titles" localSheetId="0">'Rekapitulace stavby'!$52:$52</definedName>
    <definedName name="_xlnm.Print_Titles" localSheetId="1">'2018-029-2-1-11 - D.1.1-A...'!$115:$115</definedName>
    <definedName name="_xlnm.Print_Titles" localSheetId="2">'2018-029-2-1-141 - D.1.4....'!$97:$97</definedName>
    <definedName name="_xlnm.Print_Titles" localSheetId="3">'2018-029-2-1-143 - D.1.4....'!$100:$100</definedName>
    <definedName name="_xlnm.Print_Titles" localSheetId="4">'2018-029-2-1-144 - D.1.4....'!$108:$108</definedName>
    <definedName name="_xlnm.Print_Titles" localSheetId="5">'2018-029-2-1-146 - D.1.4....'!$108:$108</definedName>
    <definedName name="_xlnm.Print_Titles" localSheetId="6">'2018-029-2-1-147 - D.1.4....'!$93:$93</definedName>
    <definedName name="_xlnm.Print_Titles" localSheetId="7">'2018-029-2-1-VON - Vedlej...'!$97:$97</definedName>
  </definedNames>
  <calcPr fullCalcOnLoad="1"/>
</workbook>
</file>

<file path=xl/sharedStrings.xml><?xml version="1.0" encoding="utf-8"?>
<sst xmlns="http://schemas.openxmlformats.org/spreadsheetml/2006/main" count="25350" uniqueCount="3445">
  <si>
    <t>Export Komplet</t>
  </si>
  <si>
    <t>VZ</t>
  </si>
  <si>
    <t>2.0</t>
  </si>
  <si>
    <t>ZAMOK</t>
  </si>
  <si>
    <t>False</t>
  </si>
  <si>
    <t>{06c5138d-66a3-4861-8b1f-0dbb43126a65}</t>
  </si>
  <si>
    <t>0,01</t>
  </si>
  <si>
    <t>21</t>
  </si>
  <si>
    <t>15</t>
  </si>
  <si>
    <t>REKAPITULACE STAVBY</t>
  </si>
  <si>
    <t>v ---  níže se nacházejí doplnkové a pomocné údaje k sestavám  --- v</t>
  </si>
  <si>
    <t>Návod na vyplnění</t>
  </si>
  <si>
    <t>0,001</t>
  </si>
  <si>
    <t>Kód:</t>
  </si>
  <si>
    <t>2018/029</t>
  </si>
  <si>
    <t>Měnit lze pouze buňky se žlutým podbarvením!
1) v Rekapitulaci stavby vyplňte údaje o Uchazeči (přenesou se do ostatních sestav i v jiných listech)
2) na vybraných listech vyplňte v sestavě Soupis prací ceny u položek</t>
  </si>
  <si>
    <t>Stavba:</t>
  </si>
  <si>
    <t>Výukový objekt FTK v Olomouci,Tř.Míru 117</t>
  </si>
  <si>
    <t>KSO:</t>
  </si>
  <si>
    <t>801 35</t>
  </si>
  <si>
    <t>CC-CZ:</t>
  </si>
  <si>
    <t/>
  </si>
  <si>
    <t>Místo:</t>
  </si>
  <si>
    <t xml:space="preserve"> </t>
  </si>
  <si>
    <t>Datum:</t>
  </si>
  <si>
    <t>12. 2. 2019</t>
  </si>
  <si>
    <t>Zadavatel:</t>
  </si>
  <si>
    <t>IČ:</t>
  </si>
  <si>
    <t>UPOL</t>
  </si>
  <si>
    <t>DIČ:</t>
  </si>
  <si>
    <t>Uchazeč:</t>
  </si>
  <si>
    <t>Vyplň údaj</t>
  </si>
  <si>
    <t>Projektant:</t>
  </si>
  <si>
    <t>HEXAPLAN INTERNATIONAL spol. s r.o.</t>
  </si>
  <si>
    <t>True</t>
  </si>
  <si>
    <t>Zpracovatel:</t>
  </si>
  <si>
    <t>Ing.A.Hejmalová</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</si>
  <si>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</si>
  <si>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</si>
  <si>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</si>
  <si>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</si>
  <si>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</si>
  <si>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</si>
  <si>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</si>
  <si>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</si>
  <si>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</si>
  <si>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</si>
  <si>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</si>
  <si>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</si>
  <si>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</si>
  <si>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</si>
  <si>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</si>
  <si>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</si>
  <si>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</si>
  <si>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</si>
  <si>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</si>
  <si>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</si>
  <si>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</si>
  <si>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</si>
  <si>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</si>
  <si>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</si>
  <si>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</si>
  <si>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</si>
  <si>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</si>
  <si>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</si>
  <si>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</si>
  <si>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</si>
  <si>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</si>
  <si>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</si>
  <si>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</si>
  <si>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</si>
  <si>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</si>
  <si>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</si>
  <si>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</si>
  <si>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</si>
  <si>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</si>
  <si>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</si>
  <si>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2018/029-2</t>
  </si>
  <si>
    <t>Výukový objekt FTK UP v Olomouci, Tř.Míru 117 (bez ÚT)</t>
  </si>
  <si>
    <t>STA</t>
  </si>
  <si>
    <t>1</t>
  </si>
  <si>
    <t>{d957429c-2ffb-4caf-8912-de1c20f65a19}</t>
  </si>
  <si>
    <t>2</t>
  </si>
  <si>
    <t>2018/029-2-1</t>
  </si>
  <si>
    <t>Výukový objekt FTK UP-1.podlaží</t>
  </si>
  <si>
    <t>Soupis</t>
  </si>
  <si>
    <t>{ea6310b6-f09e-40a3-9779-c137b72bc46b}</t>
  </si>
  <si>
    <t>/</t>
  </si>
  <si>
    <t>2018/029-2-1-11</t>
  </si>
  <si>
    <t>D.1.1-Architektonické a stavebně-technické řešení</t>
  </si>
  <si>
    <t>3</t>
  </si>
  <si>
    <t>{e4a2bba3-a864-4ac0-8f8f-b77cc22323ef}</t>
  </si>
  <si>
    <t>2018/029-2-1-14</t>
  </si>
  <si>
    <t>D.1.4-Technika prostředí staveb</t>
  </si>
  <si>
    <t>{0fa661ea-b133-447c-8d1c-035aca118eae}</t>
  </si>
  <si>
    <t>2018/029-2-1-141</t>
  </si>
  <si>
    <t>D.1.4.1-Zařízení zdravotně technických instalací</t>
  </si>
  <si>
    <t>4</t>
  </si>
  <si>
    <t>{db44b386-a01d-4b25-90d3-74f2512a9c76}</t>
  </si>
  <si>
    <t>2018/029-2-1-143</t>
  </si>
  <si>
    <t>D.1.4.3-Zařízení silnoproudé elektrotechniky</t>
  </si>
  <si>
    <t>{aa59ff3f-8914-4b0c-bd1f-5bea767f71db}</t>
  </si>
  <si>
    <t>2018/029-2-1-144</t>
  </si>
  <si>
    <t>D.1.4.4-Zařízení slaboproudé elektrotechniky</t>
  </si>
  <si>
    <t>{15b442b1-2038-4f01-802b-5bd470e09317}</t>
  </si>
  <si>
    <t>2018/029-2-1-146</t>
  </si>
  <si>
    <t>D.1.4.6-Zařízení vzduchotechniky</t>
  </si>
  <si>
    <t>{886f2f9f-47c5-472f-98ed-5f7f0ffa6490}</t>
  </si>
  <si>
    <t>2018/029-2-1-147</t>
  </si>
  <si>
    <t>D.1.4.7-Zařízení AVT-rozvody</t>
  </si>
  <si>
    <t>{d2cc2931-fbc8-48f2-b664-48e55b040330}</t>
  </si>
  <si>
    <t>2018/029-2-1-VON</t>
  </si>
  <si>
    <t>Vedlejší a ostatní náklady</t>
  </si>
  <si>
    <t>{bd80327e-02fb-4885-b48a-a32a54c756a5}</t>
  </si>
  <si>
    <t>A</t>
  </si>
  <si>
    <t>SDK podhled A 12,5mm</t>
  </si>
  <si>
    <t>m2</t>
  </si>
  <si>
    <t>55,565</t>
  </si>
  <si>
    <t>D1</t>
  </si>
  <si>
    <t>ker.dlažba</t>
  </si>
  <si>
    <t>252,44</t>
  </si>
  <si>
    <t>KRYCÍ LIST SOUPISU PRACÍ</t>
  </si>
  <si>
    <t>D2</t>
  </si>
  <si>
    <t>ker.dlažba-nové souvrství</t>
  </si>
  <si>
    <t>5,1</t>
  </si>
  <si>
    <t>H2</t>
  </si>
  <si>
    <t>SDK podhled H2 tl.12,5mm</t>
  </si>
  <si>
    <t>KO1</t>
  </si>
  <si>
    <t>ker.obklad 1.np</t>
  </si>
  <si>
    <t>54,913</t>
  </si>
  <si>
    <t>KS1</t>
  </si>
  <si>
    <t>ker.soklík v-80mm 1.np</t>
  </si>
  <si>
    <t>m</t>
  </si>
  <si>
    <t>227,97</t>
  </si>
  <si>
    <t>Objekt:</t>
  </si>
  <si>
    <t>KSS1</t>
  </si>
  <si>
    <t>ker.soklík schodiťový 1.np</t>
  </si>
  <si>
    <t>12</t>
  </si>
  <si>
    <t>2018/029-2 - Výukový objekt FTK UP v Olomouci, Tř.Míru 117 (bez ÚT)</t>
  </si>
  <si>
    <t>P1</t>
  </si>
  <si>
    <t>vinyl na stáv.souvrství</t>
  </si>
  <si>
    <t>466,988</t>
  </si>
  <si>
    <t>Soupis:</t>
  </si>
  <si>
    <t>P2</t>
  </si>
  <si>
    <t>vinyl nové souvrství</t>
  </si>
  <si>
    <t>20,433</t>
  </si>
  <si>
    <t>2018/029-2-1 - Výukový objekt FTK UP-1.podlaží</t>
  </si>
  <si>
    <t>VO</t>
  </si>
  <si>
    <t>vinylový obklad stěn</t>
  </si>
  <si>
    <t>49,557</t>
  </si>
  <si>
    <t>Úroveň 3:</t>
  </si>
  <si>
    <t>2018/029-2-1-11 - D.1.1-Architektonické a stavebně-technické řešení</t>
  </si>
  <si>
    <t>Nedílnou součástí výkazu výměr je projektová dokumentace zpracovaná firmou Hexaplan International spol.s r.o. v srpnu 2018. Pro sestavení SOUPISU PRACÍ v podrobnostech vymezených vyhláškou č. 169/2016 Sb. byla použita cenová soustava URS, která obsahuje veškeré údaje nezbytné pro soupis prací.     UCHAZEČ O VEŘEJNOU ZAKÁZKU JE POVINEN PŘI OCEŇOVÁNÍ SOUTĚŽNÍHO SOUPISU STAVEBNÍCH PRACÍ, DODÁVEK A SLUŽEB S VÝKAZEM VÝMĚR PROVÉST KONTROLU FUNKCE ARITMETICKÝCH VZORCŮ JEDNOTLIVÝCH SOUPISŮ VE VAZBĚ NA JEDNOTLIVÉ ODDÍLY, REKAPITULACE A KRYCÍ LIST.   Technické a materiálové specifikace jednotlivých navržených materiálů, prvků a výrobků jsou uvedeny v samostatných částech této projektové dokumentace jako je VÝKRESOVÁ ČÁST, VÝPIS PRVKŮ PSV, SKLADBY KONSTRUKCÍ A TECHNICKÁ ZPRÁVA.                                                                                                                                 Na základě těchto podkladů bude provedeno ocenění výše uvedených prací, dodávek a služeb. U veškerých dodávek budou v ceně zahrnuty náklady na doplňkový kotevní a spojovací materiál, zhotovení případné výrobní dokumentace nebo pořízení fyzických vzorků materiálů a vzorníků barev. Kde není výslovně uvedeno, bude pracovní postup a technologie provádění stanovena oprávněnou osobou zhotovitele. Dále je potřeba při stanovení ceny dle vykázané výměry započítat všechny předpokládané doplňkové prvky a činnosti s touto položkou související tak, aby cena byla kompletní a prvek funkční. TYTO PŘÍLOHY JSOU NEDÍLNOU SOUČÁSTÍ SOUTĚŽNÍHO SOUPISU STAVEBNÍCH PRACÍ, DODÁVEK A SLUŽEB S VÝKAZEM VÝMĚR.</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</si>
  <si>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</si>
  <si>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</si>
  <si>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</si>
  <si>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</si>
  <si>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</si>
  <si>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</si>
  <si>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</si>
  <si>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</si>
  <si>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</si>
  <si>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</si>
  <si>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8 - Trubní vedení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</si>
  <si>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</si>
  <si>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</si>
  <si>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</si>
  <si>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</si>
  <si>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</si>
  <si>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713 - Izolace tepelné</t>
  </si>
  <si>
    <t xml:space="preserve">    714 - Akustická a protiotřesová opatření</t>
  </si>
  <si>
    <t xml:space="preserve">    763 - Konstrukce suché výstavby</t>
  </si>
  <si>
    <t xml:space="preserve">    766 - Konstrukce truhlářské</t>
  </si>
  <si>
    <t xml:space="preserve">    767 - Konstrukce zámečnické</t>
  </si>
  <si>
    <t xml:space="preserve">    771 - Podlahy z dlaždic</t>
  </si>
  <si>
    <t xml:space="preserve">    776 - Podlahy povlakové</t>
  </si>
  <si>
    <t xml:space="preserve">    777 - Podlahy lité</t>
  </si>
  <si>
    <t xml:space="preserve">    781 - Dokončovací práce - obklady</t>
  </si>
  <si>
    <t xml:space="preserve">    783 - Dokončovací práce - nátěry</t>
  </si>
  <si>
    <t xml:space="preserve">    784 - Dokončovací práce - malby a tapety</t>
  </si>
  <si>
    <t>Ostatní - Ostatní</t>
  </si>
  <si>
    <t xml:space="preserve">    I-01 - Stávající zařízení interiéru</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</si>
  <si>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</si>
  <si>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</si>
  <si>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</si>
  <si>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</si>
  <si>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</si>
  <si>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</si>
  <si>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</si>
  <si>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</si>
  <si>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</si>
  <si>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</si>
  <si>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</si>
  <si>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</si>
  <si>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</si>
  <si>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</si>
  <si>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</si>
  <si>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</si>
  <si>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</si>
  <si>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</si>
  <si>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131203101</t>
  </si>
  <si>
    <t>Hloubení zapažených i nezapažených jam ručním nebo pneumatickým nářadím s urovnáním dna do předepsaného profilu a spádu v horninách tř. 3 soudržných</t>
  </si>
  <si>
    <t>m3</t>
  </si>
  <si>
    <t>CS ÚRS 2018 01</t>
  </si>
  <si>
    <t>-952627434</t>
  </si>
  <si>
    <t>PSC</t>
  </si>
  <si>
    <t xml:space="preserve">Poznámka k souboru cen:
1. V cenách jsou započteny i náklady na přehození výkopku na přilehlém terénu na vzdálenost do 3 m od okraje jámy nebo naložení na dopravní prostředek.
2. V cenách 10-3101 až 40-3102 jsou započteny i náklady na svislý přesun horniny po házečkách do 2 metrů.
</t>
  </si>
  <si>
    <t>VV</t>
  </si>
  <si>
    <t>"patky pro VZT"(1,0-0,15)*(0,4*0,4)*(12+4)</t>
  </si>
  <si>
    <t>131203109</t>
  </si>
  <si>
    <t>Hloubení zapažených i nezapažených jam ručním nebo pneumatickým nářadím s urovnáním dna do předepsaného profilu a spádu v horninách tř. 3 Příplatek k cenám za lepivost horniny tř. 3</t>
  </si>
  <si>
    <t>-1400491841</t>
  </si>
  <si>
    <t>"dtto jámy"2,176</t>
  </si>
  <si>
    <t>139711101</t>
  </si>
  <si>
    <t>Vykopávka v uzavřených prostorách s naložením výkopku na dopravní prostředek v hornině tř. 1 až 4</t>
  </si>
  <si>
    <t>-859001974</t>
  </si>
  <si>
    <t xml:space="preserve">Poznámka k souboru cen:
1. V cenách nejsou započteny náklady na podchycení stavebních konstrukcí a případné odvětrávání pracovního prostoru.
</t>
  </si>
  <si>
    <t>"rýhy pro ZTI"0,8*0,6*128</t>
  </si>
  <si>
    <t>"revizní šachty"1,5*1,2*1,5+1,0*1,2*1,5+0,8*1,2*1,5</t>
  </si>
  <si>
    <t>Mezisoučet</t>
  </si>
  <si>
    <t>5</t>
  </si>
  <si>
    <t>Součet</t>
  </si>
  <si>
    <t>162201211</t>
  </si>
  <si>
    <t>Vodorovné přemístění výkopku nebo sypaniny stavebním kolečkem s naložením a vyprázdněním kolečka na hromady nebo do dopravního prostředku na vzdálenost do 10 m z horniny tř. 1 až 4</t>
  </si>
  <si>
    <t>-1124718195</t>
  </si>
  <si>
    <t>"odvoz vykopané zeminy ven z objektu"72,38</t>
  </si>
  <si>
    <t>"zemina zpět na zásypy"29,33</t>
  </si>
  <si>
    <t>162201219</t>
  </si>
  <si>
    <t>Vodorovné přemístění výkopku nebo sypaniny stavebním kolečkem s naložením a vyprázdněním kolečka na hromady nebo do dopravního prostředku na vzdálenost do 10 m z horniny Příplatek k ceně za každých dalších 10 m</t>
  </si>
  <si>
    <t>686180225</t>
  </si>
  <si>
    <t>101,71*2 'Přepočtené koeficientem množství</t>
  </si>
  <si>
    <t>6</t>
  </si>
  <si>
    <t>162701105</t>
  </si>
  <si>
    <t>Vodorovné přemístění výkopku nebo sypaniny po suchu na obvyklém dopravním prostředku, bez naložení výkopku, avšak se složením bez rozhrnutí z horniny tř. 1 až 4 na vzdálenost přes 9 000 do 10 000 m</t>
  </si>
  <si>
    <t>-595627924</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</si>
  <si>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</si>
  <si>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"přebytečná zemina na odvoz"</t>
  </si>
  <si>
    <t>"výkopy celkem"72,38+2,176</t>
  </si>
  <si>
    <t>"odpočet zásypů"-29,33</t>
  </si>
  <si>
    <t>7</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</si>
  <si>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</si>
  <si>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</si>
  <si>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531139439</t>
  </si>
  <si>
    <t>45,226*5 'Přepočtené koeficientem množství</t>
  </si>
  <si>
    <t>8</t>
  </si>
  <si>
    <t>167101101</t>
  </si>
  <si>
    <t>Nakládání, skládání a překládání neulehlého výkopku nebo sypaniny nakládání, množství do 100 m3, z hornin tř. 1 až 4</t>
  </si>
  <si>
    <t>454967408</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</si>
  <si>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</si>
  <si>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"odvoz vykopané zeminy ven z objektu-nakládání na dopravní prostředek z koleček"72,38</t>
  </si>
  <si>
    <t>9</t>
  </si>
  <si>
    <t>171201201</t>
  </si>
  <si>
    <t>Uložení sypaniny na skládky</t>
  </si>
  <si>
    <t>-1211610933</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</si>
  <si>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</si>
  <si>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"zemina na zásypy"29,33</t>
  </si>
  <si>
    <t>10</t>
  </si>
  <si>
    <t>171201211</t>
  </si>
  <si>
    <t>Poplatek za uložení stavebního odpadu na skládce (skládkovné) zeminy a kameniva zatříděného do Katalogu odpadů pod kódem 170 504</t>
  </si>
  <si>
    <t>t</t>
  </si>
  <si>
    <t>-1989766955</t>
  </si>
  <si>
    <t xml:space="preserve">Poznámka k souboru cen:
1. Ceny uvedené v souboru cen lze po dohodě upravit podle místních podmínek.
</t>
  </si>
  <si>
    <t>P</t>
  </si>
  <si>
    <t>Poznámka k položce:
cenu za uložení zeminy upřesnit dle zvolené skládky</t>
  </si>
  <si>
    <t>"přebytečná zemina na odvoz (x přepočet na tuny)"45,226*1,8</t>
  </si>
  <si>
    <t>11</t>
  </si>
  <si>
    <t>174101102</t>
  </si>
  <si>
    <t>Zásyp sypaninou z jakékoliv horniny s uložením výkopku ve vrstvách se zhutněním v uzavřených prostorách s urovnáním povrchu zásypu</t>
  </si>
  <si>
    <t>-708200455</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</si>
  <si>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</si>
  <si>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"výkopy celkem"72,38</t>
  </si>
  <si>
    <t>"odpočet"</t>
  </si>
  <si>
    <t>"obsyp potrubí (viz.ZTI)"-0,4*0,6*128</t>
  </si>
  <si>
    <t>"podsyp štěrkopískem"-12,33</t>
  </si>
  <si>
    <t>Zakládání</t>
  </si>
  <si>
    <t>275313711</t>
  </si>
  <si>
    <t>Základy z betonu prostého patky a bloky z betonu kamenem neprokládaného tř. C 20/25</t>
  </si>
  <si>
    <t>-543371340</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</si>
  <si>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</si>
  <si>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"patky pod venkovní VZT jednotky"(1,0*0,4*0,4)*(12+4)</t>
  </si>
  <si>
    <t>2,56*0,1</t>
  </si>
  <si>
    <t>13</t>
  </si>
  <si>
    <t>275351121</t>
  </si>
  <si>
    <t>Bednění základů patek zřízení</t>
  </si>
  <si>
    <t>1277407241</t>
  </si>
  <si>
    <t xml:space="preserve">Poznámka k souboru cen:
1. Ceny jsou určeny pro bednění ve volném prostranství, ve volných nebo zapažených jamách, rýhách a šachtách.
2. Kruhové nebo obloukové bednění poloměru do 1 m se oceňuje individuálně.
</t>
  </si>
  <si>
    <t>"patky-část nad úrovní terénu (cca 150mm nad terénem)"(0,25*(0,4*4))*(12+4)</t>
  </si>
  <si>
    <t>14</t>
  </si>
  <si>
    <t>275351122</t>
  </si>
  <si>
    <t>Bednění základů patek odstranění</t>
  </si>
  <si>
    <t>2057198532</t>
  </si>
  <si>
    <t>"dtto zřízení bednění"6,4</t>
  </si>
  <si>
    <t>Svislé a kompletní konstrukce</t>
  </si>
  <si>
    <t>310239211</t>
  </si>
  <si>
    <t>Zazdívka otvorů ve zdivu nadzákladovém cihlami pálenými plochy přes 1 m2 do 4 m2 na maltu vápenocementovou</t>
  </si>
  <si>
    <t>-2138290657</t>
  </si>
  <si>
    <t>"zazdívky ve stěnách tl.200mm"</t>
  </si>
  <si>
    <t>"1.np"0,2*(1*2,1*4+3,*2,1)-0,2*(0,9*2,1*2)</t>
  </si>
  <si>
    <t>16</t>
  </si>
  <si>
    <t>317168022</t>
  </si>
  <si>
    <t>Překlady keramické ploché osazené do maltového lože, výšky překladu 71 mm šířky 145 mm, délky 1250 mm</t>
  </si>
  <si>
    <t>kus</t>
  </si>
  <si>
    <t>46685726</t>
  </si>
  <si>
    <t xml:space="preserve">Poznámka k souboru cen:
1. V cenách -80.. až – 82.. (překlady ploché, vysoké a roletové) jsou započteny i náklady na:
a) očištění podkladu pod překladem a jeho navlhčení vodou, rozprostření malty pod ložnou plochu, osazení překladu do vodorovné polohy a začištění vytlačené malty,
b) dodání příslušného překladu předepsané délky,
c) dočasné montážní podepření plochých překladů tak, aby vzdálenost mezi podporou a okrajem otvoru nebo mezi podporami byla maximálně 1 m.
2. V cenách -83.. (překlady složené roletové) jsou započteny i náklady na:
a) očištění podkladů pod překladem a jeho navlhčení vodou, rozprostření malty pod ložnou plochu, osazení překladu do vodorovné polohy a začištění vytlačené malty,
b) dodání vnitřního keramobetonového překladu a vnějšího tepelněizolačního dílu příslušné délky, včetně izolace z pěnového polystyrénu (u zdiva tl. 400 mm), případně vysokého překladu (u zdiva tl. 440 mm),
c) betonáž mezery mezi překladem a tepelněizolačním dílem z betonu třídy C 16/20; tato betonáž se provádí u překladů dlouhých 2000 mm a více zároveň s betonáží stropní konstrukce a ztužujícího věnce,
d) dočasné montážní podepření zespodu v celé světlé délce překladu s dvěma podporami ve třetinách šířky otvoru a dvěma podporami po krajích otvoru - platí pouze pro překlady delší než 2000 mm, včetně.
3. V cenách -84.. (překlady vysoké spřažené) jsou započteny i náklady na:
a) očištění podkladů pod překladem a jeho navlhčení vodou, rozprostření malty pod ložnou plochu, osazení překladu do vodorovné polohy a začištění vytlačené malty,
b) dodání keramických překladů příslušné délky,
c) uložení a dodávku výztuže
d) betonáž mezi překlady z betonu třídy C 20/25
e) oboustranné bednění překladu při betonáži
f) dočasné montážní podepření zespodu v celé světlé délce překladu
4. V cenách -82.. a -83.. (překlady roletové) nejsou započteny náklady na:
a) vysoký překlad a svislou izolaci v úrovni stropního věnce u složených roletových překladů; tyto se ocení samostatně,
b) dodávku a montáž rolet, případně žaluzií; tyto se ocení samostatně.
5. V cenách -84.. (překlady vysoké spřažené) nejsou započteny náklady na:
a) betonáž a bednění v úrovni stropního věnce; tyto se ocení samostatně,
6. Množství jednotek se určuje v kusech překladu podle jeho celkové délky. Minimální délka uložení je stanovena:
a) u plochých překladů na 120 mm na každé straně,
b) u vysokých a roletových překladů délky do 1750 mm na 125mm, délky 2000 a 2250 mm na 200 mm a u délky 2500 mm a větší na 250 mm na každé straně překladu.
c) u vysokých spřažených překladů 250 mm na každé straně překladu.
</t>
  </si>
  <si>
    <t>"viz.výpis prefa 1.np"3</t>
  </si>
  <si>
    <t>17</t>
  </si>
  <si>
    <t>317944321</t>
  </si>
  <si>
    <t>Válcované nosníky dodatečně osazované do připravených otvorů bez zazdění hlav do č. 12</t>
  </si>
  <si>
    <t>1544404114</t>
  </si>
  <si>
    <t xml:space="preserve">Poznámka k souboru cen:
1. V cenách jsou zahrnuty náklady na dodávku a montáž válcovaných nosníků.
2. Ceny jsou určeny pouze pro ocenění konstrukce překladů nad otvory.
</t>
  </si>
  <si>
    <t>"viz.výpis prefa"</t>
  </si>
  <si>
    <t>"1.np:L60/60/6mm"((1,0*6+1,1*14+1,9*2+2,1*2+1,6*2)*5,42)/1000</t>
  </si>
  <si>
    <t>"1.np:L80/80/8mm"((1,0*2)*9,63)/1000</t>
  </si>
  <si>
    <t>0,196*0,08</t>
  </si>
  <si>
    <t>18</t>
  </si>
  <si>
    <t>3400009-01</t>
  </si>
  <si>
    <t>Řezání příček tl. přes 100 do 200 mm</t>
  </si>
  <si>
    <t>1266613632</t>
  </si>
  <si>
    <t xml:space="preserve">Poznámka k souboru cen:
1. Řezání dílců ze železobetonu se oceňuje cenami souboru cen 977 21-11 části A02 katalogu 800-5 Sanace.
</t>
  </si>
  <si>
    <t>"pro nové otvory v příčkách"</t>
  </si>
  <si>
    <t>"1.np"2,1*10+3,35*20</t>
  </si>
  <si>
    <t>19</t>
  </si>
  <si>
    <t>342241161</t>
  </si>
  <si>
    <t>Příčky nebo přizdívky jednoduché z cihel nebo příčkovek pálených na maltu MVC nebo MC plných P7,5 až P15 dl. 290 mm (290x140x65 mm), tl. o tl. 65 mm</t>
  </si>
  <si>
    <t>-590666570</t>
  </si>
  <si>
    <t xml:space="preserve">Poznámka k souboru cen:
1. Dvojité příčky se oceňují jako dvě příčky jednoduché.
2. Izolační vložky vkládané do mezery dvojitých příček při zdění se oceňují samostatně.
3. V příčkách tl. 65 a 71 mm jsou započteny i náklady na konstrukční výztuž.
4. V cenách nejsou započteny případné náklady na:
a) úpravu líce; tyto se oceňují cenami souboru cen 310 90-11 Úprava líce při zdění režného zdiva.
b) spárování; tyto se oceňují cenami souboru cen 61. 63-10 Spárování vnitřních ploch pohledového zdiva, případně 62. 63-10 Spárování vnějších ploch pohledového zdiva.
</t>
  </si>
  <si>
    <t>"příčky z plných cihel tl.100mm"</t>
  </si>
  <si>
    <t>3,35*(1,62)-(0,7*1,97)</t>
  </si>
  <si>
    <t>"zazdívka"0,8*2,1</t>
  </si>
  <si>
    <t>"obezdívky stupaček ZTI 1.np"(0,15+0,25)*28+(0,15*2)*56</t>
  </si>
  <si>
    <t>20</t>
  </si>
  <si>
    <t>342241162</t>
  </si>
  <si>
    <t>Příčky nebo přizdívky jednoduché z cihel nebo příčkovek pálených na maltu MVC nebo MC plných P7,5 až P15 dl. 290 mm (290x140x65 mm), tl. o tl. 140 mm</t>
  </si>
  <si>
    <t>-1739818409</t>
  </si>
  <si>
    <t>"příčky z plných cihel tl.150mm"</t>
  </si>
  <si>
    <t>"příčky"0,9*2,1*2+0,7*2,1*2+3,35*2,15-(0,8*1,97)</t>
  </si>
  <si>
    <t>"přizdívky"1,5*0,9</t>
  </si>
  <si>
    <t>342244121</t>
  </si>
  <si>
    <t>Příčky jednoduché z cihel děrovaných klasických spojených na pero a drážku na maltu M5, pevnost cihel do P15, tl. příčky 140 mm</t>
  </si>
  <si>
    <t>-1252467987</t>
  </si>
  <si>
    <t xml:space="preserve">Poznámka k souboru cen:
1. Množství jednotek se určuje v m2 plochy konstrukce.
</t>
  </si>
  <si>
    <t>"příčky tl.140mm-děrované"</t>
  </si>
  <si>
    <t>"1.np"3,35*(4,85+3,3*2+1,75+6,69+5,6+2,7+5,6)-(0,8*1,97*6)</t>
  </si>
  <si>
    <t>22</t>
  </si>
  <si>
    <t>342291121</t>
  </si>
  <si>
    <t>Ukotvení příček plochými kotvami, do konstrukce cihelné</t>
  </si>
  <si>
    <t>347419507</t>
  </si>
  <si>
    <t xml:space="preserve">Poznámka k souboru cen:
1. V cenách -1111 a -1112 jsou započteny náklady na dodání a aplikaci polyuretanové pěny ve spreji a na odříznutí zatvrdlé pěny u líce příčky.
2. Ceny -1111 a -1112 lze použít i pro ukotvení příček ke stropu.
3. Množství jednotek se určuje v m styku příčky s konstrukcí (výšky příčky).
</t>
  </si>
  <si>
    <t>"1.np"2,1*18+3,35*12+2,1*2</t>
  </si>
  <si>
    <t>"obezdívky ZTI 1.np"28*2+56*2</t>
  </si>
  <si>
    <t>50</t>
  </si>
  <si>
    <t>23</t>
  </si>
  <si>
    <t>346244381</t>
  </si>
  <si>
    <t>Plentování ocelových válcovaných nosníků jednostranné cihlami na maltu, výška stojiny do 200 mm</t>
  </si>
  <si>
    <t>768125611</t>
  </si>
  <si>
    <t>"viz.prefa L60/60/6mm"0,2*2*(1*6+1,1*14+1,9*2+2,1*2+1,6*2)</t>
  </si>
  <si>
    <t>"L80/80/8mm"0,2*2*(1,0*2)</t>
  </si>
  <si>
    <t>Vodorovné konstrukce</t>
  </si>
  <si>
    <t>24</t>
  </si>
  <si>
    <t>411386611</t>
  </si>
  <si>
    <t>Zabetonování prostupů v instalačních šachtách ve stropech železobetonových ze suchých směsí, včetně bednění, odbednění, výztuže a zajištění potrubí skelnou vatou s folií (materiál v ceně), plochy do 0,09 m2</t>
  </si>
  <si>
    <t>-1910417227</t>
  </si>
  <si>
    <t>"pro profese"10</t>
  </si>
  <si>
    <t>25</t>
  </si>
  <si>
    <t>413232211</t>
  </si>
  <si>
    <t>Zazdívka zhlaví stropních trámů nebo válcovaných nosníků pálenými cihlami válcovaných nosníků, výšky do 150 mm</t>
  </si>
  <si>
    <t>-1538858039</t>
  </si>
  <si>
    <t>"viz.výpis prefa L60/60/6mm"(6+14+2+2+2)*2</t>
  </si>
  <si>
    <t>"L80/80/8mm"2*2</t>
  </si>
  <si>
    <t>Úpravy povrchů, podlahy a osazování výplní</t>
  </si>
  <si>
    <t>26</t>
  </si>
  <si>
    <t>611131121</t>
  </si>
  <si>
    <t>Podkladní a spojovací vrstva vnitřních omítaných ploch penetrace akrylát-silikonová nanášená ručně stropů</t>
  </si>
  <si>
    <t>-154191898</t>
  </si>
  <si>
    <t>"horní špalety měněných výplní"0,3*(3,6+2,4+3,9)</t>
  </si>
  <si>
    <t>"oprava omítek stropů 30%"56,36*0,3</t>
  </si>
  <si>
    <t>27</t>
  </si>
  <si>
    <t>611325422</t>
  </si>
  <si>
    <t>Oprava vápenocementové omítky vnitřních ploch štukové dvouvrstvé, tloušťky do 20 mm a tloušťky štuku do 3 mm stropů, v rozsahu opravované plochy přes 10 do 30%</t>
  </si>
  <si>
    <t>1770117694</t>
  </si>
  <si>
    <t xml:space="preserve">Poznámka k souboru cen:
1. Pro ocenění opravy omítek plochy do 1 m2 se použijí ceny souboru cen 61. 32-52.. Vápenocementová omítka jednotlivých malých ploch.
</t>
  </si>
  <si>
    <t>"stropy-bez podhledů"</t>
  </si>
  <si>
    <t>"1.np"</t>
  </si>
  <si>
    <t>"122-spodní líc schodiště"21,66</t>
  </si>
  <si>
    <t>"143-spodní líc schodiště"24,7</t>
  </si>
  <si>
    <t>28</t>
  </si>
  <si>
    <t>612131121</t>
  </si>
  <si>
    <t>Podkladní a spojovací vrstva vnitřních omítaných ploch penetrace akrylát-silikonová nanášená ručně stěn</t>
  </si>
  <si>
    <t>1756988933</t>
  </si>
  <si>
    <t>"boční špalety měněných výplní"0,3*2*(2,23+1,2+0,9)</t>
  </si>
  <si>
    <t>"omítky hrubé"54,913</t>
  </si>
  <si>
    <t>"omítky štukové"467,43</t>
  </si>
  <si>
    <t>"potažení štukem"VO</t>
  </si>
  <si>
    <t>"oprava omítek stěn 30%"1497,173*0,3</t>
  </si>
  <si>
    <t>29</t>
  </si>
  <si>
    <t>612135101</t>
  </si>
  <si>
    <t>Hrubá výplň rýh maltou jakékoli šířky rýhy ve stěnách</t>
  </si>
  <si>
    <t>-1014245826</t>
  </si>
  <si>
    <t xml:space="preserve">Poznámka k souboru cen:
1. V cenách nejsou započteny náklady na omítku rýh, tyto se ocení příšlušnými cenami tohoto katalogu.
</t>
  </si>
  <si>
    <t>"pro ZTI 1.np š-70mm"5*0,1</t>
  </si>
  <si>
    <t>"pro ZTI 1.np š-250mm"28*0,25</t>
  </si>
  <si>
    <t>"pro ZTI 1.np š-150mm"56*0,15</t>
  </si>
  <si>
    <t>30</t>
  </si>
  <si>
    <t>612142001</t>
  </si>
  <si>
    <t>Potažení vnitřních ploch pletivem v ploše nebo pruzích, na plném podkladu sklovláknitým vtlačením do tmelu stěn</t>
  </si>
  <si>
    <t>-134373750</t>
  </si>
  <si>
    <t xml:space="preserve">Poznámka k souboru cen:
1. V cenách -2001 jsou započteny i náklady na tmel.
</t>
  </si>
  <si>
    <t>"potažení zapravení rýh"25,9*1,25</t>
  </si>
  <si>
    <t>"plentování"15,84*1,25</t>
  </si>
  <si>
    <t>"styky materiálů"50</t>
  </si>
  <si>
    <t>31</t>
  </si>
  <si>
    <t>612311131</t>
  </si>
  <si>
    <t>Potažení vnitřních ploch štukem tloušťky do 3 mm svislých konstrukcí stěn</t>
  </si>
  <si>
    <t>-1956737269</t>
  </si>
  <si>
    <t>"vyrovnání podkladu pro vinyl obklad stěn"VO</t>
  </si>
  <si>
    <t>32</t>
  </si>
  <si>
    <t>612315122</t>
  </si>
  <si>
    <t>Vápenná omítka rýh štuková ve stěnách, šířky rýhy přes 150 do 300 mm</t>
  </si>
  <si>
    <t>-1041063614</t>
  </si>
  <si>
    <t>33</t>
  </si>
  <si>
    <t>612321111</t>
  </si>
  <si>
    <t>Omítka vápenocementová vnitřních ploch nanášená ručně jednovrstvá, tloušťky do 10 mm hrubá zatřená svislých konstrukcí stěn</t>
  </si>
  <si>
    <t>-272860788</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</si>
  <si>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</si>
  <si>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"dtto ker.obklady"KO1</t>
  </si>
  <si>
    <t>34</t>
  </si>
  <si>
    <t>612321141</t>
  </si>
  <si>
    <t>Omítka vápenocementová vnitřních ploch nanášená ručně dvouvrstvá, tloušťky jádrové omítky do 10 mm a tloušťky štuku do 3 mm štuková svislých konstrukcí stěn</t>
  </si>
  <si>
    <t>-349681128</t>
  </si>
  <si>
    <t>"nové zděné k-ce"</t>
  </si>
  <si>
    <t>"1.np"2*(1*2,1*4+3,*2,1)-2*(0,9*2,1*2)</t>
  </si>
  <si>
    <t>"příčky z plných cihel tl.100mm"53,728*2</t>
  </si>
  <si>
    <t>"příčky z plných cihel tl.150mm"18,697*2</t>
  </si>
  <si>
    <t>"příčky tl.140mm-děrované"123,741*2</t>
  </si>
  <si>
    <t>"odpočet zasahujících ker.obkladů (omítka hrubá)"</t>
  </si>
  <si>
    <t>"113"-(2,45*(1,6*2+2,19*2+0,9*2+1,6*2)+0,15*0,9-(0,7*1,97*2+0,8*1,97))</t>
  </si>
  <si>
    <t>35</t>
  </si>
  <si>
    <t>612325221</t>
  </si>
  <si>
    <t>Vápenocementová omítka jednotlivých malých ploch štuková na stěnách, plochy jednotlivě do 0,09 m2</t>
  </si>
  <si>
    <t>-1025328843</t>
  </si>
  <si>
    <t>"zapravení omítek 1.np po DMTZ konzol A držáků těles"48</t>
  </si>
  <si>
    <t>"zapravení omítek 2.-4.np po DMTZ konzol A držáků těles"121</t>
  </si>
  <si>
    <t>"zapravení po DMTZ oc.k-ce parapetů"</t>
  </si>
  <si>
    <t>"1.np"30</t>
  </si>
  <si>
    <t>"2.-3.np"60*2</t>
  </si>
  <si>
    <t>36</t>
  </si>
  <si>
    <t>612325223</t>
  </si>
  <si>
    <t>Vápenocementová omítka jednotlivých malých ploch štuková na stěnách, plochy jednotlivě přes 0,25 do 1 m2</t>
  </si>
  <si>
    <t>-199036676</t>
  </si>
  <si>
    <t>"dozdívky u pilířů"</t>
  </si>
  <si>
    <t>"1.np"56</t>
  </si>
  <si>
    <t>"2.-4.np"108+48</t>
  </si>
  <si>
    <t>37</t>
  </si>
  <si>
    <t>612325302</t>
  </si>
  <si>
    <t>Vápenocementová omítka ostění nebo nadpraží štuková</t>
  </si>
  <si>
    <t>2145008846</t>
  </si>
  <si>
    <t xml:space="preserve">Poznámka k souboru cen:
1. Ceny lze použít jen pro ocenění samostatně upravovaného ostění a nadpraží ( např. při dodatečné výměně oken nebo zárubní ) v šířce do 300 mm okolo upravovaného otvoru.
</t>
  </si>
  <si>
    <t>38</t>
  </si>
  <si>
    <t>612325422</t>
  </si>
  <si>
    <t>Oprava vápenocementové omítky vnitřních ploch štukové dvouvrstvé, tloušťky do 20 mm a tloušťky štuku do 3 mm stěn, v rozsahu opravované plochy přes 10 do 30%</t>
  </si>
  <si>
    <t>-1728333980</t>
  </si>
  <si>
    <t>"oprava stáv.omítek stěn (po podhled)"</t>
  </si>
  <si>
    <t>"101"2,25*(3,24*2+6,44*2)-(0,9*1,5*2+0,8*1,97)</t>
  </si>
  <si>
    <t>"103"2,6*(8,95*2+4,84*2+0,7*2)-(1,4*1,97+0,9*1,5*3)</t>
  </si>
  <si>
    <t>"104"3,0*(5,75*2+4,84*2+0,7*2)-(0,8*1,97+0,9*1,5*2+0,9*2,1*2+0,7*2,1*2)</t>
  </si>
  <si>
    <t>"105"2,9*(21,2*2+1,6*2+0,3*2+0,45*2)-(0,8*1,97*5+1,4*1,97*2+0,9*2,1*2+0,7*2,1*2)</t>
  </si>
  <si>
    <t>"106"3,275*(2,95*2+4,84*2)-(0,8*1,97+0,9*1,5)</t>
  </si>
  <si>
    <t>"108"3,0*(2,725*2+6,69)-(0,8*1,97+0,9*1,5)</t>
  </si>
  <si>
    <t>"109"3,0*(3,675*2+6,69)-(0,8*1,97*0,9*1,5)</t>
  </si>
  <si>
    <t>"110"2,45*1,54</t>
  </si>
  <si>
    <t>"111"2,45*1,5</t>
  </si>
  <si>
    <t>"112"3,0*(3,25*2+4,85)-(0,9*1,5*2)</t>
  </si>
  <si>
    <t>"113-nový obklad"0</t>
  </si>
  <si>
    <t>"114"3,0*(2,783*2+6,54*2)-(0,8*1,97+2,2*1,8)</t>
  </si>
  <si>
    <t>"115"3,0*(3,05*2+6,54*2)-(0,8*1,97+1,1*1,8)</t>
  </si>
  <si>
    <t>"116"3,0*(6,29*2+6,54*2)-(0,8*1,97+4,8*2,23)</t>
  </si>
  <si>
    <t>"117"2,6*(4,64*2+2,7*2)-(0,8*1,97+2,3*2,23)</t>
  </si>
  <si>
    <t>"118"3,0*(4,59*2+3,75*2)-(0,8*1,97*2+1,1*2,23+0,9*2,23)</t>
  </si>
  <si>
    <t>"119"3,0*(4,59*2+4,79*2)-(0,8*1,97*2+3,7*2,23)</t>
  </si>
  <si>
    <t>"120"2,45*(6,7*2+0,7*2)+2,8*(7,75+3,15+1,15)-(1,6*2,3+1,4*1,97+0,8*1,97*7+1*2,1)</t>
  </si>
  <si>
    <t>"121"2,45*(2,2*4)-(2,2*2,45+1,2*2,0)</t>
  </si>
  <si>
    <t>"122"3,275*(2,85*2+7,6*2)-(1,4*1,97)</t>
  </si>
  <si>
    <t>"123"2,25*(2,3*2+8,1*2)-(0,8*1,97+0,9*2,1)</t>
  </si>
  <si>
    <t>"125-mimo PVC obklad"2,8*(14,6*2+6,79+0,7*4)-(1,5*1,97+4,8*1,8*2+2,3*1,8+1,0*2,1*2)</t>
  </si>
  <si>
    <t>"126"2,9*(2,1*2+14,95*2)-(1,9*2,85+1,6*2,3+1,5*1,97+0,8*1,97*2+1*2,1*2+1,75*2,9+1,475*2,9)</t>
  </si>
  <si>
    <t>"127"2,9*(20,25*2+3,15*2+0,45*2)-(1,9*2,9+0,8*1,97*6+1,4*1,97+0,9*1,97+0,6*1,97+0,7*2,1)</t>
  </si>
  <si>
    <t>"128"3,0*(1,75*2+2,9)-(0,8*1,97)</t>
  </si>
  <si>
    <t>"129"3,0*(2,7+6,94)-(2,3*1,8)</t>
  </si>
  <si>
    <t>"130"3,0*(2,95*2+8,79)-(0,8*1,97*2+2,3*1,8)</t>
  </si>
  <si>
    <t>"143"3,275*(3,25*2+7,6*2)-(0,8*1,97+1,4*1,97)</t>
  </si>
  <si>
    <t>"144"2,5*(3,0*2+5,4*2)-(0,8*1,97*2+0,9*1,97*2)</t>
  </si>
  <si>
    <t>"145"3,0*(3,0*2+5,6*2)-(0,8*1,97*2+0,9*1,5)</t>
  </si>
  <si>
    <t>100</t>
  </si>
  <si>
    <t>39</t>
  </si>
  <si>
    <t>619991001</t>
  </si>
  <si>
    <t>Zakrytí vnitřních ploch před znečištěním včetně pozdějšího odkrytí podlah fólií přilepenou lepící páskou</t>
  </si>
  <si>
    <t>1226852078</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</si>
  <si>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</si>
  <si>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"plochy dotčené rekonstrukcí (viz.vyčištění odd.9)"2400,38</t>
  </si>
  <si>
    <t>40</t>
  </si>
  <si>
    <t>619991011</t>
  </si>
  <si>
    <t>Zakrytí vnitřních ploch před znečištěním včetně pozdějšího odkrytí konstrukcí a prvků obalením fólií a přelepením páskou</t>
  </si>
  <si>
    <t>315393225</t>
  </si>
  <si>
    <t>"otvory"</t>
  </si>
  <si>
    <t>"obvodové"</t>
  </si>
  <si>
    <t>"1.np"0,9*1,5*11+3,5*1,8+4,8*2,25*2+3,6*2,25+1,4*2+4,8*1,8*4+0,9*1,5*2</t>
  </si>
  <si>
    <t>"ostatní potřebné plochy"50</t>
  </si>
  <si>
    <t>41</t>
  </si>
  <si>
    <t>619995001</t>
  </si>
  <si>
    <t>Začištění omítek (s dodáním hmot) kolem oken, dveří, podlah, obkladů apod.</t>
  </si>
  <si>
    <t>-1622310298</t>
  </si>
  <si>
    <t xml:space="preserve">Poznámka k souboru cen:
1. Cenu -5001 lze použít pouze v případě provádění opravy nebo osazování nových oken, dveří, obkladů, podlah apod.; nelze ji použít v případech provádění opravy omítek nebo nové omítky v celé ploše.
</t>
  </si>
  <si>
    <t>"měněná plast.okna 1.np"3,6*2+2,23*2+2,4*2+1,2*2+3,9*2+0,9*2</t>
  </si>
  <si>
    <t>42</t>
  </si>
  <si>
    <t>619996115</t>
  </si>
  <si>
    <t>Ochrana stavebních konstrukcí a samostatných prvků včetně pozdějšího odstranění obedněním podlahy</t>
  </si>
  <si>
    <t>-622250114</t>
  </si>
  <si>
    <t xml:space="preserve">Poznámka k souboru cen:
1. Množství měrných jednotek se určuje v m2 rozvinuté plochy.
</t>
  </si>
  <si>
    <t>"přístupové prostory"</t>
  </si>
  <si>
    <t>"schodiště"21,66+24,7+21,66+24,7+21,66+24,7</t>
  </si>
  <si>
    <t>"chodby (50% plochy)"</t>
  </si>
  <si>
    <t>"2.np"(78,91+18,14+69,09)*0,5</t>
  </si>
  <si>
    <t>"3.np"(15,9+66,28+18,14+4,5+62,21)*0,5</t>
  </si>
  <si>
    <t>"4.np"(46,43+43,67)*0,5</t>
  </si>
  <si>
    <t>43</t>
  </si>
  <si>
    <t>619996145</t>
  </si>
  <si>
    <t>Ochrana stavebních konstrukcí a samostatných prvků včetně pozdějšího odstranění obalením geotextilií samostatných konstrukcí a prvků</t>
  </si>
  <si>
    <t>1317906044</t>
  </si>
  <si>
    <t>"chodby"</t>
  </si>
  <si>
    <t>"2.np"(78,91+18,14+69,09)</t>
  </si>
  <si>
    <t>"3.np"(15,9+66,28+18,14+4,5+62,21)</t>
  </si>
  <si>
    <t>"4.np"(46,43+43,67)</t>
  </si>
  <si>
    <t>"ostatní potřebné plochy"30*3</t>
  </si>
  <si>
    <t>44</t>
  </si>
  <si>
    <t>622143005</t>
  </si>
  <si>
    <t>Montáž omítkových profilů plastových nebo pozinkovaných, upevněných vtlačením do podkladní vrstvy nebo přibitím omítníků</t>
  </si>
  <si>
    <t>110625614</t>
  </si>
  <si>
    <t xml:space="preserve">Poznámka k souboru cen:
1. V cenách jsou započteny náklady na montáž profilů včetně úchytného materiálu.
2. V cenách nejsou započteny náklady na dodávku profilů, tyto se oceňují ve specifikaci, ztratné lze stanovit ve výši 5%.
3. V ceně -3004 nejsou započteny náklady na ochrannou fólii pro okna a dveře; tyto se oceňují cenou 629 99-1012 podle příslušné plochy otvoru.
</t>
  </si>
  <si>
    <t>"pro vnitřní omítky-nové"(54,913+467,43)/2</t>
  </si>
  <si>
    <t>45</t>
  </si>
  <si>
    <t>M</t>
  </si>
  <si>
    <t>56284233</t>
  </si>
  <si>
    <t>omítník PVC dl 250cm omítky tl 10mm</t>
  </si>
  <si>
    <t>-955390799</t>
  </si>
  <si>
    <t>261,172*1,05 'Přepočtené koeficientem množství</t>
  </si>
  <si>
    <t>46</t>
  </si>
  <si>
    <t>622225123</t>
  </si>
  <si>
    <t>Oprava kontaktního zateplení z desek z minerální vlny jednotlivých malých ploch tloušťky přes 80 do 120 mm stěn, plochy jednotlivě přes 0,25 do 0,5 m2</t>
  </si>
  <si>
    <t>1089255343</t>
  </si>
  <si>
    <t xml:space="preserve">Poznámka k souboru cen:
1. V cenách jsou započteny náklady na:
a) vyříznutí otvoru pro vložení opravované části,
b) upevnění vkládaných desek plochy do 0,1 m2 celoplošným lepením, desek přes 0,1 m2 lepením a talířovými hmoždinkami , včetně jejich dodávky,
c) přestěrkování vkládaných izolačních desek,
d) vložení sklovláknité tkaniny s přesahem.
2. Výměra opravy zateplení je rovna velikosti plochy vkládané části.
</t>
  </si>
  <si>
    <t>"zpravení VZT"3</t>
  </si>
  <si>
    <t>47</t>
  </si>
  <si>
    <t>622525104</t>
  </si>
  <si>
    <t>Omítka tenkovrstvá jednotlivých malých ploch silikátová, akrylátová, silikonová nebo silikonsilikátová stěn, plochy jednotlivě přes 0,5 do 1,0 m2</t>
  </si>
  <si>
    <t>977009691</t>
  </si>
  <si>
    <t>48</t>
  </si>
  <si>
    <t>63-001</t>
  </si>
  <si>
    <t xml:space="preserve">Příplatek k mazaninám za kotvení výztuže (sítě) do stávající mazaniny
</t>
  </si>
  <si>
    <t>794345584</t>
  </si>
  <si>
    <t>Poznámka k položce:
po vzdálenostech cca 0,4 m oboustranně navrtat  do desky otvory 12 mm, hloubky 15 cm, do otvorů vlepit pomocí chem. lepidla pruty armatury</t>
  </si>
  <si>
    <t>"rýhy v podkladní mazanině pro ZTI"128*2</t>
  </si>
  <si>
    <t>"rýhy v podlahách (rýhy ZTI)"128*2</t>
  </si>
  <si>
    <t>49</t>
  </si>
  <si>
    <t>631311135</t>
  </si>
  <si>
    <t>Mazanina z betonu prostého bez zvýšených nároků na prostředí tl. přes 120 do 240 mm tř. C 20/25</t>
  </si>
  <si>
    <t>706503098</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</si>
  <si>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</si>
  <si>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"podkladní mazanina-ZTI"</t>
  </si>
  <si>
    <t>"revizní šachty"(0,15*1,2*1,5)*3</t>
  </si>
  <si>
    <t>631312141</t>
  </si>
  <si>
    <t>Doplnění dosavadních mazanin prostým betonem s dodáním hmot, bez potěru, plochy jednotlivě rýh v dosavadních mazaninách</t>
  </si>
  <si>
    <t>1212399156</t>
  </si>
  <si>
    <t>"po vybouraných příčkách"</t>
  </si>
  <si>
    <t>0,1*0,15*(4,15+5,75+1,9*2+3,15+6,7+2,0*2+0,9+1,25+1,1+9,5+2,975+0,3+8,8+8,1+5,6+2,1+3,8)</t>
  </si>
  <si>
    <t>0,1*0,15*(0,9*2+1,05+0,8)</t>
  </si>
  <si>
    <t>"rýhy"0,15*0,6*128</t>
  </si>
  <si>
    <t>51</t>
  </si>
  <si>
    <t>631351101</t>
  </si>
  <si>
    <t>Bednění v podlahách rýh a hran zřízení</t>
  </si>
  <si>
    <t>-1730180829</t>
  </si>
  <si>
    <t>"pro vyrov.potěr-výměna plast.oken 1.np"0,1*2*(3,6+2,4+3,9)</t>
  </si>
  <si>
    <t>52</t>
  </si>
  <si>
    <t>631351102</t>
  </si>
  <si>
    <t>Bednění v podlahách rýh a hran odstranění</t>
  </si>
  <si>
    <t>-44876929</t>
  </si>
  <si>
    <t>"dtto zřízení bednění"1,98</t>
  </si>
  <si>
    <t>53</t>
  </si>
  <si>
    <t>631362021</t>
  </si>
  <si>
    <t>Výztuž mazanin ze svařovaných sítí z drátů typu KARI</t>
  </si>
  <si>
    <t>-837038909</t>
  </si>
  <si>
    <t>"v podlahách (nové souvrství) Kari síť prům.6mm oka 100/100mm vč.20% překrytí"((P2+D2)*5,328)/1000</t>
  </si>
  <si>
    <t>"v podlahách-rýhy ZTI"((0,6*128)*5,328)/1000</t>
  </si>
  <si>
    <t>"doplnění podkl.mazanin-ZTI"</t>
  </si>
  <si>
    <t>"rýhy"((0,6*128)*5,328)/1000</t>
  </si>
  <si>
    <t>"revizní šachty"(((1,2*1,5)*5,328)*3)/1000</t>
  </si>
  <si>
    <t>54</t>
  </si>
  <si>
    <t>632450123</t>
  </si>
  <si>
    <t>Potěr cementový vyrovnávací ze suchých směsí v pásu o průměrné (střední) tl. přes 30 do 40 mm</t>
  </si>
  <si>
    <t>-959382292</t>
  </si>
  <si>
    <t xml:space="preserve">Poznámka k souboru cen:
1. Ceny –0121 až –0124 jsou určeny pro vyrovnávací potěr v pásu vodorovný nebo ve spádu do 15° na zdivu jako podklad pod izolaci, pod parapety z prefabrikovaných dílců, pod oplechování, jako podklad pro uložení ocelových profilů, překladů, stropních nosníků, apod.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
3. Ceny –0131 až –0134 lze použít i pro podlévání provizorně podklínovaných patek usazených strojů a technologických zařízení, s náležitým zatemováním hutné malty.
4. V cenách jsou započteny i náklady na základní stržení povrchu potěru s urovnáním vibrační lištou nebo dřevěným hladítkem.
</t>
  </si>
  <si>
    <t>"pro nová plast.okna"0,3*(3,6+2,4+3,9)</t>
  </si>
  <si>
    <t>55</t>
  </si>
  <si>
    <t>632453351</t>
  </si>
  <si>
    <t>Potěr betonový samonivelační litý tl. přes 40 mm do 50 mm tř. C 25/30</t>
  </si>
  <si>
    <t>1750432522</t>
  </si>
  <si>
    <t xml:space="preserve">Poznámka k souboru cen:
1. Ceny jsou určeny pro potěr na betonových konstrukcích.
</t>
  </si>
  <si>
    <t>"viz.podlahy"P2</t>
  </si>
  <si>
    <t>"rýhy pro ZTI v podlahách"0,6*128</t>
  </si>
  <si>
    <t>56</t>
  </si>
  <si>
    <t>632453361</t>
  </si>
  <si>
    <t>Potěr betonový samonivelační litý tl. přes 50 mm do 60 mm tř. C 25/30</t>
  </si>
  <si>
    <t>-765832381</t>
  </si>
  <si>
    <t>"viz.podlahy"D2</t>
  </si>
  <si>
    <t>57</t>
  </si>
  <si>
    <t>6324812-01</t>
  </si>
  <si>
    <t>Separační vrstva z PE fólie-zesílená-D+M</t>
  </si>
  <si>
    <t>115344932</t>
  </si>
  <si>
    <t>"dtto nové souvrství"P2</t>
  </si>
  <si>
    <t>"rýhy pro ZTI"0,6*128</t>
  </si>
  <si>
    <t>58</t>
  </si>
  <si>
    <t>632683113</t>
  </si>
  <si>
    <t>Sešívání trhlin v betonových podlahách ocelovými sponkami se zálivkou pryskyřicí vzdálenosti sponek přes 15 do 20 cm</t>
  </si>
  <si>
    <t>2043584135</t>
  </si>
  <si>
    <t xml:space="preserve">Poznámka k souboru cen:
1. Množství měrných jednotek se určuje v m délky sešívané spáry.
2. V cenách jsou započteny i náklady na proříznutí trhliny, provedení kolmých řezů na směr trhliny ve vzdálenosti 10 až 20 cm, vyčištění spar, vložení ocelových sponek do řezů kolmých k trhlině včetně jejich dodání, zalití trhliny a sponek pryskyřicí a posyp křemičitým pískem.
</t>
  </si>
  <si>
    <t>"bude upřesněno po sejmutí nášlapných vrstev a provedení zkoušek podkladu (předpoklad 20m/místnost)"</t>
  </si>
  <si>
    <t>"1.np"22*20</t>
  </si>
  <si>
    <t>59</t>
  </si>
  <si>
    <t>632902-01</t>
  </si>
  <si>
    <t>Příprava bet.podkladu pro provádění nového souvrství podlah (očištění)</t>
  </si>
  <si>
    <t>CS ÚRS 2017 01</t>
  </si>
  <si>
    <t>-1958481226</t>
  </si>
  <si>
    <t>"pro podlahy na stáv.podkladu (ověřit dle výsledků zkoušek)"P1+D1</t>
  </si>
  <si>
    <t>"stupnice"60,5*0,3</t>
  </si>
  <si>
    <t>"podstupnice"66,0*0,2</t>
  </si>
  <si>
    <t>"nové souvrství"P2+D2</t>
  </si>
  <si>
    <t>60</t>
  </si>
  <si>
    <t>634112123</t>
  </si>
  <si>
    <t>Obvodová dilatace mezi stěnou a samonivelačním potěrem podlahovým páskem s fólií výšky 80 mm, šířky 5 mm</t>
  </si>
  <si>
    <t>855455284</t>
  </si>
  <si>
    <t>"nové souvrství (P2,D2)"</t>
  </si>
  <si>
    <t>"104"5,75+2,0*2</t>
  </si>
  <si>
    <t>"110"1,6*2+1,54*2</t>
  </si>
  <si>
    <t>"111"1,6*2+1,5*2</t>
  </si>
  <si>
    <t>"112"3,25+2,2*2</t>
  </si>
  <si>
    <t>"113"1,3*4+2,19*2+0,9*2</t>
  </si>
  <si>
    <t>61</t>
  </si>
  <si>
    <t>634661111</t>
  </si>
  <si>
    <t>Výplň dilatačních spar mazanin silikonovým tmelem, šířka spáry do 5 mm</t>
  </si>
  <si>
    <t>1832442351</t>
  </si>
  <si>
    <t xml:space="preserve">Poznámka k souboru cen:
1. V cenách jsou započteny i náklady na ochranu okrajů spáry papírovou páskou.
2. V cenách 634 66-21.. a 634 66-31.. jsou započteny i náklady na těsnící provazec z pěnového polyetylénu.
</t>
  </si>
  <si>
    <t>"nové souvrství (P2,D2)"3,25+1,9</t>
  </si>
  <si>
    <t>62</t>
  </si>
  <si>
    <t>634911114</t>
  </si>
  <si>
    <t>Řezání dilatačních nebo smršťovacích spár v čerstvé betonové mazanině nebo potěru šířky do 5 mm, hloubky přes 50 do 80 mm</t>
  </si>
  <si>
    <t>1244954232</t>
  </si>
  <si>
    <t xml:space="preserve">Poznámka k souboru cen:
1. V cenách jsou započteny i náklady na vyčištění spár po řezání.
</t>
  </si>
  <si>
    <t>"dtto výplň dilat.spar"5,15</t>
  </si>
  <si>
    <t>63</t>
  </si>
  <si>
    <t>635111215</t>
  </si>
  <si>
    <t>Násyp ze štěrkopísku, písku nebo kameniva pod podlahy se zhutněním ze štěrkopísku</t>
  </si>
  <si>
    <t>-351550265</t>
  </si>
  <si>
    <t xml:space="preserve">Poznámka k souboru cen:
1. Ceny jsou určeny pro násyp vodorovný nebo ve spádu pod podlahy, mazaniny, dlažby a pro násypy na plochých střechách.
</t>
  </si>
  <si>
    <t>"rýhy ZTI"0,15*0,6*128</t>
  </si>
  <si>
    <t>Trubní vedení</t>
  </si>
  <si>
    <t>64</t>
  </si>
  <si>
    <t>894215112</t>
  </si>
  <si>
    <t>Šachtice domovní kanalizační (revizní) se stěnami z betonu se základovou deskou (dnem) z betonu, s vyspravením s nerovností, obetonováním potrubí ve stěnách a nade dnem, s cementovým potěrem ve spádu k čisticí vložce, s dodáním a osazením poklopu vel. 500x500 mm obestavěného prostoru přes 1,30 do 5 m3 - vstupní</t>
  </si>
  <si>
    <t>-874454926</t>
  </si>
  <si>
    <t xml:space="preserve">Poznámka k souboru cen:
1. Množství měrných jednotek s určuje v m3 obestavěného prostoru daného vnějším obrysem neizolovaného líce šachtice.
2. Šachtice přes 5 m3 obestavěného prostoru se oceňují cenami jednotlivých konstrukčních prvků.
3. V cenách šachtic vstupních jsou započteny i náklady na strop ze železobetových stropních desek nebo monolitický strop s cementovým krycím potěrem ve spádu a na dodání a osazení litinových stupadel.
</t>
  </si>
  <si>
    <t>"revizní šachta pro ZTI-900x600mm"</t>
  </si>
  <si>
    <t>1,5*1,2*1,5+1,0*1,2*1,5+0,8*1,2*1,5</t>
  </si>
  <si>
    <t>Ostatní konstrukce a práce, bourání</t>
  </si>
  <si>
    <t>65</t>
  </si>
  <si>
    <t>949101111</t>
  </si>
  <si>
    <t>Lešení pomocné pracovní pro objekty pozemních staveb pro zatížení do 150 kg/m2, o výšce lešeňové podlahy do 1,9 m</t>
  </si>
  <si>
    <t>-1173783545</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</si>
  <si>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</si>
  <si>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"prostory dotčené rekonstrukcí"</t>
  </si>
  <si>
    <t>"1.np:101,103,104,105,106,108-123,125-130,143,144,145"</t>
  </si>
  <si>
    <t>20,29+43,25+27,55+32,78+14,11+17,69+23,01+2,46+2,4+15,76+5,1+18+19,36+40,49+10,64+16,27+21,51+47,56+4,36+21,66+18,14+127,95+35,75+54,05+5,03+18,74</t>
  </si>
  <si>
    <t>25,23+24,7+15,5+16,29</t>
  </si>
  <si>
    <t>"pro výpomoc ÚT 2.-4.np"50*4</t>
  </si>
  <si>
    <t>66</t>
  </si>
  <si>
    <t>949111121</t>
  </si>
  <si>
    <t>Montáž lešení lehkého kozového trubkového ve schodišti o výšce lešeňové podlahy do 1,5 m</t>
  </si>
  <si>
    <t>sada</t>
  </si>
  <si>
    <t>950393615</t>
  </si>
  <si>
    <t xml:space="preserve">Poznámka k souboru cen:
1. Množství měrných jednotek se určuje v počtu sad lešení (2 kozy a dřevěná podlaha).
2. V cenách nájmu jsou započteny i náklady na manipulaci s lešením.
</t>
  </si>
  <si>
    <t>"schodiště 122,143"2*2</t>
  </si>
  <si>
    <t>67</t>
  </si>
  <si>
    <t>949111221</t>
  </si>
  <si>
    <t>Montáž lešení lehkého kozového trubkového Příplatek za první a každý další den použití lešení k ceně -1121</t>
  </si>
  <si>
    <t>630010546</t>
  </si>
  <si>
    <t>"schodiště 122,143"(2*2)*5</t>
  </si>
  <si>
    <t>68</t>
  </si>
  <si>
    <t>949111821</t>
  </si>
  <si>
    <t>Demontáž lešení lehkého kozového trubkového ve schodišti o výšce lešeňové podlahy do 1,5 m</t>
  </si>
  <si>
    <t>-1470143172</t>
  </si>
  <si>
    <t xml:space="preserve">Poznámka k souboru cen:
1. Množství měrných jednotek se určuje v počtu sad lešení (2 kozy a dřevěná podlaha).
</t>
  </si>
  <si>
    <t>69</t>
  </si>
  <si>
    <t>95-01</t>
  </si>
  <si>
    <t>Zednická výpomoc pro profese (sekání,drážky) vč.jejich zpětného zapravení,odvozu,likvidace a poplatku za suť</t>
  </si>
  <si>
    <t>hod</t>
  </si>
  <si>
    <t>-1946057828</t>
  </si>
  <si>
    <t>70</t>
  </si>
  <si>
    <t>95-02</t>
  </si>
  <si>
    <t>Dodávka+montáž-hasící přístroj PHP 21A (viz.TZ požární ochrana)</t>
  </si>
  <si>
    <t>ks</t>
  </si>
  <si>
    <t>-853129540</t>
  </si>
  <si>
    <t>Poznámka k položce:
Všechny hasicí přístroje budou na volně přístupném a dobře viditelném místě v místě pravděpodobného vzniku požáru, zajištěný proti pádu s výškou rukojeti maximálně 1,5 ± 0,05 m nad podlahou. 
Hasicí přístroj umístěný na podlaze nebo na jiné vodorovné stavební konstrukci musí být vhodným způsobem zajištěn proti pádu.</t>
  </si>
  <si>
    <t>"dle PBŘ"5</t>
  </si>
  <si>
    <t>71</t>
  </si>
  <si>
    <t>95-05</t>
  </si>
  <si>
    <t>Náklady na stěhování stávajícího zařízení a nábytku vč.uložení na místo určené investorem</t>
  </si>
  <si>
    <t>1039585997</t>
  </si>
  <si>
    <t>Poznámka k položce:
v rozsahu smlouvy o dílo</t>
  </si>
  <si>
    <t>"v rozsahu požadavků investora"50</t>
  </si>
  <si>
    <t>"pro ÚT 2.-4.np"30*3</t>
  </si>
  <si>
    <t>72</t>
  </si>
  <si>
    <t>952901111</t>
  </si>
  <si>
    <t>Vyčištění budov nebo objektů před předáním do užívání budov bytové nebo občanské výstavby, světlé výšky podlaží do 4 m</t>
  </si>
  <si>
    <t>-1101398262</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</si>
  <si>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</si>
  <si>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"pro ÚT 2.-4.np"</t>
  </si>
  <si>
    <t>"pás u obvodu (rek-ce ÚT)"2,0*((61*2+17,8)*3+(47,0*2+16,4*2))</t>
  </si>
  <si>
    <t>73</t>
  </si>
  <si>
    <t>962031133</t>
  </si>
  <si>
    <t>Bourání příček z cihel, tvárnic nebo příčkovek z cihel pálených, plných nebo dutých na maltu vápennou nebo vápenocementovou, tl. do 150 mm</t>
  </si>
  <si>
    <t>-400588348</t>
  </si>
  <si>
    <t>"viz.bourání"</t>
  </si>
  <si>
    <t>3,35*(4,15+5,75+1,9*2+3,15+6,7+2,0*2+0,9+1,25+1,1+9,5+2,975+0,3+8,8+8,1+5,6+2,1+3,8)-(0,8*1,97*7+0,6*1,97*2+1,5*1,97)</t>
  </si>
  <si>
    <t>0,9*2,1*2+1,05*2,1+0,8*2,1</t>
  </si>
  <si>
    <t>"odbourání dozdění prostoru za pilíři pro ÚT"0,3*3,3*56</t>
  </si>
  <si>
    <t>"odbourání dozdění prostoru za pilíři-pro ÚT-2.-4.np"0,3*3,3*108+0,3*1,0*48</t>
  </si>
  <si>
    <t>74</t>
  </si>
  <si>
    <t>965042241</t>
  </si>
  <si>
    <t>Bourání mazanin betonových nebo z litého asfaltu tl. přes 100 mm, plochy přes 4 m2</t>
  </si>
  <si>
    <t>-2045184072</t>
  </si>
  <si>
    <t>"pro ZTI přes zákl.desku"0,15*0,6*128</t>
  </si>
  <si>
    <t>75</t>
  </si>
  <si>
    <t>965043341</t>
  </si>
  <si>
    <t>Bourání mazanin betonových s potěrem nebo teracem tl. do 100 mm, plochy přes 4 m2</t>
  </si>
  <si>
    <t>1610685111</t>
  </si>
  <si>
    <t>"viz.bourání-potěr v souvrství podlahy"</t>
  </si>
  <si>
    <t>0,1*(1,9*5,75+2,0*5,3)</t>
  </si>
  <si>
    <t>"pro ZTI v podlahách"0,1*0,6*128</t>
  </si>
  <si>
    <t>76</t>
  </si>
  <si>
    <t>965046111</t>
  </si>
  <si>
    <t>Broušení stávajících betonových podlah úběr do 3 mm</t>
  </si>
  <si>
    <t>767084064</t>
  </si>
  <si>
    <t xml:space="preserve">Poznámka k souboru cen:
1. Ceny jsou určeny pro zbroušení podlah před pokládkou zpevňovacích nátěrů, odfrézování zaolejovaných vrstev, odstranění starých nátěrů, lepidel dlažby, vyrovnání povrchu – odstranění nerovností, zarovnání nerovností v okolí dilatačních spar.
</t>
  </si>
  <si>
    <t>"podlahy na stáv. souvrství (brouš.podkladu pro P1-viz.776)"D1</t>
  </si>
  <si>
    <t>77</t>
  </si>
  <si>
    <t>965046119</t>
  </si>
  <si>
    <t>Broušení stávajících betonových podlah Příplatek k ceně za každý další 1 mm úběru</t>
  </si>
  <si>
    <t>1783575510</t>
  </si>
  <si>
    <t>"dtto broušení"283,79*3</t>
  </si>
  <si>
    <t>78</t>
  </si>
  <si>
    <t>965049111</t>
  </si>
  <si>
    <t>Bourání mazanin Příplatek k cenám za bourání mazanin betonových se svařovanou sítí, tl. do 100 mm</t>
  </si>
  <si>
    <t>-324588073</t>
  </si>
  <si>
    <t>79</t>
  </si>
  <si>
    <t>965049112</t>
  </si>
  <si>
    <t>Bourání mazanin Příplatek k cenám za bourání mazanin betonových se svařovanou sítí, tl. přes 100 mm</t>
  </si>
  <si>
    <t>-711291971</t>
  </si>
  <si>
    <t>"pro ZTI přes zákl.desku"0,12*0,6*128</t>
  </si>
  <si>
    <t>80</t>
  </si>
  <si>
    <t>965081213</t>
  </si>
  <si>
    <t>Bourání podlah z dlaždic bez podkladního lože nebo mazaniny, s jakoukoliv výplní spár keramických nebo xylolitových tl. do 10 mm, plochy přes 1 m2</t>
  </si>
  <si>
    <t>1003839204</t>
  </si>
  <si>
    <t xml:space="preserve">Poznámka k souboru cen:
1. Odsekání soklíků se oceňuje cenami souboru cen 965 08.
</t>
  </si>
  <si>
    <t>"106,107,114,115"2,85+2,85+6,38+4</t>
  </si>
  <si>
    <t>81</t>
  </si>
  <si>
    <t>968072455</t>
  </si>
  <si>
    <t>Vybourání kovových rámů oken s křídly, dveřních zárubní, vrat, stěn, ostění nebo obkladů dveřních zárubní, plochy do 2 m2</t>
  </si>
  <si>
    <t>925376364</t>
  </si>
  <si>
    <t xml:space="preserve">Poznámka k souboru cen:
1. V cenách -2244 až -2559 jsou započteny i náklady na vyvěšení křídel.
2. Cenou -2641 se oceňuje i vybourání nosné ocelové konstrukce pro sádrokartonové příčky.
</t>
  </si>
  <si>
    <t>"1.np"0,8*1,97*2+0,6*1,97*2+0,8*1,97*2+0,8*1,97*4</t>
  </si>
  <si>
    <t>82</t>
  </si>
  <si>
    <t>968072456</t>
  </si>
  <si>
    <t>Vybourání kovových rámů oken s křídly, dveřních zárubní, vrat, stěn, ostění nebo obkladů dveřních zárubní, plochy přes 2 m2</t>
  </si>
  <si>
    <t>1896209469</t>
  </si>
  <si>
    <t>"1.np"1,4*1,97*4+1,5*1,97*2</t>
  </si>
  <si>
    <t>83</t>
  </si>
  <si>
    <t>968072641</t>
  </si>
  <si>
    <t>Vybourání kovových rámů oken s křídly, dveřních zárubní, vrat, stěn, ostění nebo obkladů stěn jakýchkoliv, kromě výkladních jakékoliv plochy</t>
  </si>
  <si>
    <t>-458986459</t>
  </si>
  <si>
    <t>"1.np-chodby"3,275*(2,1+1,7)</t>
  </si>
  <si>
    <t>84</t>
  </si>
  <si>
    <t>968082017</t>
  </si>
  <si>
    <t>Vybourání plastových rámů oken s křídly, dveřních zárubní, vrat rámu oken s křídly, plochy přes 2 do 4 m2</t>
  </si>
  <si>
    <t>-1157476020</t>
  </si>
  <si>
    <t xml:space="preserve">Poznámka k souboru cen:
1. Ceny neplatí pro oceňování vybourání kovových rámů s plastovým povrchem; tyto práce lze oceňovat např. cenami souboru cen 968 07-2 . Vybourání kovových rámů.
2. V cenách - 2015 až -2018 jsou započteny i náklady na vyvěšení křídel.
</t>
  </si>
  <si>
    <t>"viz.bourání 1.np"2,4*1,2+3,9*0,9</t>
  </si>
  <si>
    <t>85</t>
  </si>
  <si>
    <t>968082018</t>
  </si>
  <si>
    <t>Vybourání plastových rámů oken s křídly, dveřních zárubní, vrat rámu oken s křídly, plochy přes 4 m2</t>
  </si>
  <si>
    <t>1205035313</t>
  </si>
  <si>
    <t>"viz.bourání 1.np"3,6*2,23</t>
  </si>
  <si>
    <t>86</t>
  </si>
  <si>
    <t>971033331</t>
  </si>
  <si>
    <t>Vybourání otvorů ve zdivu základovém nebo nadzákladovém z cihel, tvárnic, příčkovek z cihel pálených na maltu vápennou nebo vápenocementovou plochy do 0,09 m2, tl. do 150 mm</t>
  </si>
  <si>
    <t>-1941100609</t>
  </si>
  <si>
    <t>"pro profese přes příčku tl.150mm -100x250mm-1.np"36</t>
  </si>
  <si>
    <t>87</t>
  </si>
  <si>
    <t>971033561</t>
  </si>
  <si>
    <t>Vybourání otvorů ve zdivu základovém nebo nadzákladovém z cihel, tvárnic, příčkovek z cihel pálených na maltu vápennou nebo vápenocementovou plochy do 1 m2, tl. do 600 mm</t>
  </si>
  <si>
    <t>-612952037</t>
  </si>
  <si>
    <t>"pro VZT"</t>
  </si>
  <si>
    <t>"1.np"0,4*((0,64*0,45)*2+0,75*0,45)</t>
  </si>
  <si>
    <t>88</t>
  </si>
  <si>
    <t>974031142</t>
  </si>
  <si>
    <t>Vysekání rýh ve zdivu cihelném na maltu vápennou nebo vápenocementovou do hl. 70 mm a šířky do 70 mm</t>
  </si>
  <si>
    <t>1554557367</t>
  </si>
  <si>
    <t>"pro ZTI 1.np š-70mm"5</t>
  </si>
  <si>
    <t>89</t>
  </si>
  <si>
    <t>974031144</t>
  </si>
  <si>
    <t>Vysekání rýh ve zdivu cihelném na maltu vápennou nebo vápenocementovou do hl. 70 mm a šířky do 150 mm</t>
  </si>
  <si>
    <t>-1693682774</t>
  </si>
  <si>
    <t>"profese"</t>
  </si>
  <si>
    <t>"1.np š-150mm"20</t>
  </si>
  <si>
    <t>"drážka š-150mm-2.-4.np"40</t>
  </si>
  <si>
    <t>90</t>
  </si>
  <si>
    <t>974031147</t>
  </si>
  <si>
    <t>Vysekání rýh ve zdivu cihelném na maltu vápennou nebo vápenocementovou do hl. 70 mm a šířky do 300 mm</t>
  </si>
  <si>
    <t>-1738235486</t>
  </si>
  <si>
    <t>"pro ZTI 1.np š-250mm"28</t>
  </si>
  <si>
    <t>91</t>
  </si>
  <si>
    <t>974031164</t>
  </si>
  <si>
    <t>Vysekání rýh ve zdivu cihelném na maltu vápennou nebo vápenocementovou do hl. 150 mm a šířky do 150 mm</t>
  </si>
  <si>
    <t>337485882</t>
  </si>
  <si>
    <t>"pro ZTI 1.np š-150mm"56</t>
  </si>
  <si>
    <t>92</t>
  </si>
  <si>
    <t>974031664</t>
  </si>
  <si>
    <t>Vysekání rýh ve zdivu cihelném na maltu vápennou nebo vápenocementovou pro vtahování nosníků do zdí, před vybouráním otvoru do hl. 150 mm, při v. nosníku do 150 mm</t>
  </si>
  <si>
    <t>156908141</t>
  </si>
  <si>
    <t>"1.np:L60/60/6mm"(1,0*6+1,1*14+1,9*2+2,1*2+1,6*2)</t>
  </si>
  <si>
    <t>"L80/80/8mm"1,0*2</t>
  </si>
  <si>
    <t>34,6*0,1</t>
  </si>
  <si>
    <t>93</t>
  </si>
  <si>
    <t>976071111</t>
  </si>
  <si>
    <t>Vybourání kovových madel, zábradlí, dvířek, zděří, kotevních želez madel a zábradlí</t>
  </si>
  <si>
    <t>-1636008773</t>
  </si>
  <si>
    <t>"schodiště 1.np"4,1*4</t>
  </si>
  <si>
    <t>94</t>
  </si>
  <si>
    <t>977151112</t>
  </si>
  <si>
    <t>Jádrové vrty diamantovými korunkami do stavebních materiálů (železobetonu, betonu, cihel, obkladů, dlažeb, kamene) průměru přes 35 do 40 mm</t>
  </si>
  <si>
    <t>1338612177</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</si>
  <si>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</si>
  <si>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"pro profese"0,2*20</t>
  </si>
  <si>
    <t>95</t>
  </si>
  <si>
    <t>977151113</t>
  </si>
  <si>
    <t>Jádrové vrty diamantovými korunkami do stavebních materiálů (železobetonu, betonu, cihel, obkladů, dlažeb, kamene) průměru přes 40 do 50 mm</t>
  </si>
  <si>
    <t>-1324812695</t>
  </si>
  <si>
    <t>"pro profese"0,4*20</t>
  </si>
  <si>
    <t>96</t>
  </si>
  <si>
    <t>977151213</t>
  </si>
  <si>
    <t>Jádrové vrty diamantovými korunkami do stavebních materiálů (železobetonu, betonu, cihel, obkladů, dlažeb, kamene) dovrchní (směrem vzhůru), průměru přes 40 do 50 mm</t>
  </si>
  <si>
    <t>1273268179</t>
  </si>
  <si>
    <t>"pro ZTI 1.np (strop vč.podlahy)"0,325*38</t>
  </si>
  <si>
    <t>97</t>
  </si>
  <si>
    <t>977151223</t>
  </si>
  <si>
    <t>Jádrové vrty diamantovými korunkami do stavebních materiálů (železobetonu, betonu, cihel, obkladů, dlažeb, kamene) dovrchní (směrem vzhůru), průměru přes 130 do 150 mm</t>
  </si>
  <si>
    <t>-1857645526</t>
  </si>
  <si>
    <t>"pro ZTI 1.np (strop vč.podlahy)"0,325*20</t>
  </si>
  <si>
    <t>98</t>
  </si>
  <si>
    <t>977312112</t>
  </si>
  <si>
    <t>Řezání stávajících betonových mazanin s vyztužením hloubky přes 50 do 100 mm</t>
  </si>
  <si>
    <t>17776101</t>
  </si>
  <si>
    <t>"rýhy ZTI-v podlahách"128*2</t>
  </si>
  <si>
    <t>99</t>
  </si>
  <si>
    <t>977312113</t>
  </si>
  <si>
    <t>Řezání stávajících betonových mazanin s vyztužením hloubky přes 100 do 150 mm</t>
  </si>
  <si>
    <t>411584543</t>
  </si>
  <si>
    <t>"rýhy ZTI-v podkl.maz.(zákl.deska)"128*2</t>
  </si>
  <si>
    <t>978011191</t>
  </si>
  <si>
    <t>Otlučení vápenných nebo vápenocementových omítek vnitřních ploch stropů, v rozsahu přes 50 do 100 %</t>
  </si>
  <si>
    <t>1646074807</t>
  </si>
  <si>
    <t xml:space="preserve">Poznámka k souboru cen:
1. Položky lze použít i pro ocenění otlučení sádrových, hliněných apod. vnitřních omítek.
</t>
  </si>
  <si>
    <t>101</t>
  </si>
  <si>
    <t>978013191</t>
  </si>
  <si>
    <t>Otlučení vápenných nebo vápenocementových omítek vnitřních ploch stěn s vyškrabáním spar, s očištěním zdiva, v rozsahu přes 50 do 100 %</t>
  </si>
  <si>
    <t>1860414309</t>
  </si>
  <si>
    <t>102</t>
  </si>
  <si>
    <t>978059541</t>
  </si>
  <si>
    <t>Odsekání obkladů stěn včetně otlučení podkladní omítky až na zdivo z obkládaček vnitřních, z jakýchkoliv materiálů, plochy přes 1 m2</t>
  </si>
  <si>
    <t>-1531591811</t>
  </si>
  <si>
    <t>"viz.bourání obklady na nebouraných stěnách"</t>
  </si>
  <si>
    <t>"114"1,5*(3,19+0,6*2)</t>
  </si>
  <si>
    <t>"115"1,5*(2+2)</t>
  </si>
  <si>
    <t>"133"2,0*(1,4*2+1,075*2)-(0,6*1,97)</t>
  </si>
  <si>
    <t>"za umyvadly"1,5*(1,2*8+0,6*2)</t>
  </si>
  <si>
    <t>997</t>
  </si>
  <si>
    <t>Přesun sutě</t>
  </si>
  <si>
    <t>103</t>
  </si>
  <si>
    <t>997013211</t>
  </si>
  <si>
    <t>Vnitrostaveništní doprava suti a vybouraných hmot vodorovně do 50 m svisle ručně (nošením po schodech) pro budovy a haly výšky do 6 m</t>
  </si>
  <si>
    <t>-1855259620</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</si>
  <si>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</si>
  <si>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104</t>
  </si>
  <si>
    <t>997013501</t>
  </si>
  <si>
    <t>Odvoz suti a vybouraných hmot na skládku nebo meziskládku se složením, na vzdálenost do 1 km</t>
  </si>
  <si>
    <t>895256357</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</si>
  <si>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</si>
  <si>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105</t>
  </si>
  <si>
    <t>997013509</t>
  </si>
  <si>
    <t>Odvoz suti a vybouraných hmot na skládku nebo meziskládku se složením, na vzdálenost Příplatek k ceně za každý další i započatý 1 km přes 1 km</t>
  </si>
  <si>
    <t>427736697</t>
  </si>
  <si>
    <t>205,218*10 'Přepočtené koeficientem množství</t>
  </si>
  <si>
    <t>106</t>
  </si>
  <si>
    <t>997013831</t>
  </si>
  <si>
    <t>Poplatek za uložení stavebního odpadu na skládce (skládkovné) směsného stavebního a demoličního zatříděného do Katalogu odpadů pod kódem 170 904</t>
  </si>
  <si>
    <t>1813554485</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</si>
  <si>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</si>
  <si>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</si>
  <si>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</si>
  <si>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107</t>
  </si>
  <si>
    <t>998018001</t>
  </si>
  <si>
    <t>Přesun hmot pro budovy občanské výstavby, bydlení, výrobu a služby ruční - bez užití mechanizace vodorovná dopravní vzdálenost do 100 m pro budovy s jakoukoliv nosnou konstrukcí výšky do 6 m</t>
  </si>
  <si>
    <t>-986996126</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</si>
  <si>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</si>
  <si>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</si>
  <si>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</si>
  <si>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</si>
  <si>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</si>
  <si>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108</t>
  </si>
  <si>
    <t>711111001</t>
  </si>
  <si>
    <t>Provedení izolace proti zemní vlhkosti natěradly a tmely za studena na ploše vodorovné V nátěrem penetračním</t>
  </si>
  <si>
    <t>1050185013</t>
  </si>
  <si>
    <t xml:space="preserve">Poznámka k souboru cen:
1. Izolace plochy jednotlivě do 10 m2 se oceňují skladebně cenou příslušné izolace a cenou 711 19-9095 Příplatek za plochu do 10 m2.
</t>
  </si>
  <si>
    <t>"nové souvrství podlah"P2+D2</t>
  </si>
  <si>
    <t>109</t>
  </si>
  <si>
    <t>11163150</t>
  </si>
  <si>
    <t>lak asfaltový penetrační</t>
  </si>
  <si>
    <t>2018868405</t>
  </si>
  <si>
    <t>25,533*0,0003 'Přepočtené koeficientem množství</t>
  </si>
  <si>
    <t>110</t>
  </si>
  <si>
    <t>711112001</t>
  </si>
  <si>
    <t>Provedení izolace proti zemní vlhkosti natěradly a tmely za studena na ploše svislé S nátěrem penetračním</t>
  </si>
  <si>
    <t>-1958521251</t>
  </si>
  <si>
    <t>"nové souvrství podlah-napojení"(P2+D2)*0,3</t>
  </si>
  <si>
    <t>111</t>
  </si>
  <si>
    <t>-1340953476</t>
  </si>
  <si>
    <t>7,66*0,00035 'Přepočtené koeficientem množství</t>
  </si>
  <si>
    <t>112</t>
  </si>
  <si>
    <t>711141559</t>
  </si>
  <si>
    <t>Provedení izolace proti zemní vlhkosti pásy přitavením NAIP na ploše vodorovné V</t>
  </si>
  <si>
    <t>-1142472285</t>
  </si>
  <si>
    <t xml:space="preserve">Poznámka k souboru cen:
1. Izolace plochy jednotlivě do 10 m2 se oceňují skladebně cenou příslušné izolace a cenou 711 19-9097 Příplatek za plochu do 10 m2.
</t>
  </si>
  <si>
    <t>113</t>
  </si>
  <si>
    <t>62852015</t>
  </si>
  <si>
    <t>pásy s modifikovaným asfaltem vložka skelná tkanina</t>
  </si>
  <si>
    <t>-1095620774</t>
  </si>
  <si>
    <t>25,533*1,15 'Přepočtené koeficientem množství</t>
  </si>
  <si>
    <t>114</t>
  </si>
  <si>
    <t>711142559</t>
  </si>
  <si>
    <t>Provedení izolace proti zemní vlhkosti pásy přitavením NAIP na ploše svislé S</t>
  </si>
  <si>
    <t>583167914</t>
  </si>
  <si>
    <t>115</t>
  </si>
  <si>
    <t>-1011037804</t>
  </si>
  <si>
    <t>7,66*1,2 'Přepočtené koeficientem množství</t>
  </si>
  <si>
    <t>116</t>
  </si>
  <si>
    <t>7114931-01</t>
  </si>
  <si>
    <t>Izolace proti podpovrchové a tlakové vodě vodorovná těsnicí kaší vč.výztužné síťky a penetrace</t>
  </si>
  <si>
    <t>350025764</t>
  </si>
  <si>
    <t>"ker.dlažby"D1+D2</t>
  </si>
  <si>
    <t>(D1+D2)*0,1</t>
  </si>
  <si>
    <t>117</t>
  </si>
  <si>
    <t>7114931-02</t>
  </si>
  <si>
    <t>Izolace proti podpovrchové a tlakové vodě svislá těsnicí kaší vč.výztužné síťky a penetrace</t>
  </si>
  <si>
    <t>-15482504</t>
  </si>
  <si>
    <t>"ker.dlažby-vytažení na stěny"</t>
  </si>
  <si>
    <t>"ker.soklík"KS1*0,3</t>
  </si>
  <si>
    <t>"obklad"</t>
  </si>
  <si>
    <t>"113"(1,6*2+2,19*2+0,9*2+1,6*2)*0,3</t>
  </si>
  <si>
    <t>"131"0,3*(1,4*2+1,075*2)</t>
  </si>
  <si>
    <t>"přípočet na výšku obkladu ve sprchách A za umyvadly"(2,45-0,3)*(2,19+0,6+1,6)+(2,0-0,3)-(1,075+0,6*2)</t>
  </si>
  <si>
    <t>82,514*0,1</t>
  </si>
  <si>
    <t>118</t>
  </si>
  <si>
    <t>998711101</t>
  </si>
  <si>
    <t>Přesun hmot pro izolace proti vodě, vlhkosti a plynům stanovený z hmotnosti přesunovaného materiálu vodorovná dopravní vzdálenost do 50 m v objektech výšky do 6 m</t>
  </si>
  <si>
    <t>836410475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</si>
  <si>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</si>
  <si>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119</t>
  </si>
  <si>
    <t>998711181</t>
  </si>
  <si>
    <t>Přesun hmot pro izolace proti vodě, vlhkosti a plynům stanovený z hmotnosti přesunovaného materiálu Příplatek k cenám za přesun prováděný bez použití mechanizace pro jakoukoliv výšku objektu</t>
  </si>
  <si>
    <t>444672763</t>
  </si>
  <si>
    <t>713</t>
  </si>
  <si>
    <t>Izolace tepelné</t>
  </si>
  <si>
    <t>120</t>
  </si>
  <si>
    <t>713120821</t>
  </si>
  <si>
    <t>Odstranění tepelné izolace běžných stavebních konstrukcí z rohoží, pásů, dílců, desek, bloků podlah volně kladených nebo mezi trámy z polystyrenu, tloušťka izolace do 100 mm</t>
  </si>
  <si>
    <t>-1783525395</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</si>
  <si>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</si>
  <si>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(1,9*5,75+2,0*5,3)</t>
  </si>
  <si>
    <t>"pro ZTI v podlahách"0,6*128</t>
  </si>
  <si>
    <t>121</t>
  </si>
  <si>
    <t>713121111</t>
  </si>
  <si>
    <t>Montáž tepelné izolace podlah rohožemi, pásy, deskami, dílci, bloky (izolační materiál ve specifikaci) kladenými volně jednovrstvá</t>
  </si>
  <si>
    <t>544942782</t>
  </si>
  <si>
    <t xml:space="preserve">Poznámka k souboru cen:
1. Množství tepelné izolace podlah okrajovými pásky k ceně -1211 se určuje v m projektované délky obložení (bez přesahů) na obvodu podlahy.
</t>
  </si>
  <si>
    <t>"viz.podlahy"</t>
  </si>
  <si>
    <t>"EPS tl.20mm"P2</t>
  </si>
  <si>
    <t>122</t>
  </si>
  <si>
    <t>28372301</t>
  </si>
  <si>
    <t>deska EPS 100 pro trvalé zatížení v tlaku (max. 2000 kg/m2) tl 20mm</t>
  </si>
  <si>
    <t>251484084</t>
  </si>
  <si>
    <t>97,233*1,05 'Přepočtené koeficientem množství</t>
  </si>
  <si>
    <t>123</t>
  </si>
  <si>
    <t>998713101</t>
  </si>
  <si>
    <t>Přesun hmot pro izolace tepelné stanovený z hmotnosti přesunovaného materiálu vodorovná dopravní vzdálenost do 50 m v objektech výšky do 6 m</t>
  </si>
  <si>
    <t>-1516471783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</si>
  <si>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</si>
  <si>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124</t>
  </si>
  <si>
    <t>998713181</t>
  </si>
  <si>
    <t>Přesun hmot pro izolace tepelné stanovený z hmotnosti přesunovaného materiálu Příplatek k cenám za přesun prováděný bez použití mechanizace pro jakoukoliv výšku objektu</t>
  </si>
  <si>
    <t>1947012266</t>
  </si>
  <si>
    <t>714</t>
  </si>
  <si>
    <t>Akustická a protiotřesová opatření</t>
  </si>
  <si>
    <t>125</t>
  </si>
  <si>
    <t>714121011</t>
  </si>
  <si>
    <t>Montáž akustických minerálních panelů podstropních s rozšířenou pohltivostí zvuku zavěšených na rošt viditelný</t>
  </si>
  <si>
    <t>-866999896</t>
  </si>
  <si>
    <t xml:space="preserve">Poznámka k souboru cen:
1. V cenách jsou započteny i náklady na montáž a dodávku nosné konstrukce.
2. V cenách nejsou započteny náklady na dodávku panelů, jejich dodávka se oceňuje ve specifikaci. Ztratné lze stanovit ve výši 5%.
3. Cenami -1001 a -1002 se oceňuje montáž panelů nárazuvzdorných, určených např. pro sportovní haly apod. Zařazení do tříd dynamické zátěžové kapacity klasifikuje norma ČSN EN 13964.
4. Cenami -1011 až -1022 se oceňuje montáž panelů s různými typy absorpce zvuku v různých frekvencích, určených např. pro otevřené kanceláře, posluchárny konferenční sály, hudební místnosti. apod.
5. Cenami -1031 a -1032 se oceňuje montáž panelů omyvatelných, určených např. pro závody na zpracování potravin, farmaceutickou výrobu, nemocnice apod.
</t>
  </si>
  <si>
    <t>"viz.výkres podhledů"</t>
  </si>
  <si>
    <t>"POD1"</t>
  </si>
  <si>
    <t>"103,104"43,25+27,55</t>
  </si>
  <si>
    <t>"část 125"5,6*8,1</t>
  </si>
  <si>
    <t>"128,129,130"5,03+18,74+23,83</t>
  </si>
  <si>
    <t>POD1</t>
  </si>
  <si>
    <t>"POD2"</t>
  </si>
  <si>
    <t>"101,108,109,112,114-119"20,29+17,69+23,01+15,76+18+19,36+40,49+10,64+16,27+21,51</t>
  </si>
  <si>
    <t>"část 125"1,2*8,1+0,9*3,6+3,0*2,1+1,2*8,1+3,0*3,6+2,4*3,6</t>
  </si>
  <si>
    <t>"144,145"15,5+16,29</t>
  </si>
  <si>
    <t>POD2</t>
  </si>
  <si>
    <t>"POD3"</t>
  </si>
  <si>
    <t>"část 125"3,6*4,8+3,0*2,4</t>
  </si>
  <si>
    <t>POD3</t>
  </si>
  <si>
    <t>126</t>
  </si>
  <si>
    <t>590365-POD1</t>
  </si>
  <si>
    <t>kazetový akustický širokopásmový stropní podhled 24x600x600mm-POD1-plný popis viz.TZ</t>
  </si>
  <si>
    <t>1754637605</t>
  </si>
  <si>
    <t xml:space="preserve">Poznámka k položce:
Podhledová konstrukce s viditelnými nosnými profily šířky 24 mm provedená v souladu s ČSN EN 13964:2004, každá deska je vyměnitelná, desky vkládané jednoduše do nosného rastru jsou opatřeny ostrou nebo zahloubenou hranou.
Podhledové desky z biologicky odbouratelné minerální vlny, jílu a škrobu vyráběné technologií wet-felt neobsahující formaldehyd nebo podobné látky, s certifikátem osvědčujícím vhodnost použití ve vnitřním prostředí "Blue Engel/Blauer Engel/Modrý Anděl" opatřené finální povrchovou úpravou nakašírovanou netkanou textilií s nástřikem barvou hladká akustická deska ve formátu 600x600x24mm, provedení hrany s podélnou polozapuštěnou hranou, čelní polozapuštěnou hranou. Odrazivost světla&gt;=88%, reakce na oheň  A2s1,d0 podle EN 13501-1, odolnost vlhkosti až do 95 %, zvuková pohltivost podle EN ISO 11654 αw&gt;=1,00, NRC&gt;= 1,00, neprůzvučnost podle EN 20140-9 &gt;= 29 [dB],  barva bílá podobná RAL9010.
Nosná konstrukce podhledu se skládá z viditelných, bíle lakovaných kovových hlavních a příčných profilů širokých 24 mm. Hlavní profily jsou na nosný strop zavěšeny pomocí kotvících prostředků odsouhlasených pro příslušný typ nosné konstrukce, jako závěsy jsou použity rychlozávěsy S10 apod.. Napojení na svislé konstrukce je provedeno prostřednictvím stupňovitých okrajových profilů 25/15/8/15 mm v bílé barvě. Při montáži je nutno dbát na všeobecné podmínky montáže určené výrobcem a odborné technické posudky.
</t>
  </si>
  <si>
    <t>"POD1"POD1</t>
  </si>
  <si>
    <t>163,76*1,05 'Přepočtené koeficientem množství</t>
  </si>
  <si>
    <t>127</t>
  </si>
  <si>
    <t>590365-POD2</t>
  </si>
  <si>
    <t>kazetový akustický zvukově pohltivý stropní podhled 19x600x600mm-POD2-plný popis viz.TZ</t>
  </si>
  <si>
    <t>-813236733</t>
  </si>
  <si>
    <t xml:space="preserve">Poznámka k položce:
Podhledová konstrukce s viditelnými nosnými profily šířky 24 mm provedená  v souladu s ČSN EN 13964, každá deska je vyměnitelná, desky vkládané jednoduše do nosného rastru jsou opatřeny ostrou nebo zahloubenou hranou.
Podhledové desky z biologicky odbouratelné minerální vlny, jílu a škrobu vyráběné technologií wet-felt neobsahující formaldehyd nebo podobné látky,  s certifikátem osvědčujícím vhodnost použití ve vnitřním prostředí "Blue Engel/Blauer Engel/Modrý Anděl" opatřené finální povrchovou úpravou nakašírovanou netkanou textilií s nástřikem barvou hladká akustická deska ve formátu 600x600x19mm, provedení  hrany s podélnou polozapuštěnou hranou, čelní polozapuštěnou hranou. Odrazivost světla&gt;=88%, reakce na oheň  A2s1,d0 podle EN 13501-1, odolnost vlhkosti až do 95 %, zvuková pohltivost podle EN ISO 11654 αw&gt;=0,95, NRC&gt;= 0,90, neprůzvučnost podle EN 20140-9 &gt;= 28 [dB], barva bílá podobná RAL9010.
Nosná konstrukce podhledu se skládá z viditelných, bíle lakovaných kovových hlavních a příčných profilů širokých 24 mm. Hlavní profily jsou na nosný strop zavěšeny pomocí kotvících prostředků odsouhlasených pro příslušný typ nosné konstrukce, jako závěsy jsou použity rychlozávěsy S10 apod.. Napojení na svislé konstrukce je provedeno prostřednictvím stupňovitých okrajových profilů 25/15/8/15 mm v bílé barvě. Při montáži je nutno dbát na všeobecné podmínky montáže určené výrobcem a odborné technické posudky.
</t>
  </si>
  <si>
    <t>"POD2"POD2</t>
  </si>
  <si>
    <t>283,23*1,05 'Přepočtené koeficientem množství</t>
  </si>
  <si>
    <t>128</t>
  </si>
  <si>
    <t>590365-POD3</t>
  </si>
  <si>
    <t>kazetový akustický zvukově odrazivý stropní podhled 19x600x600mm-POD3-plný popis viz.TZ</t>
  </si>
  <si>
    <t>27205971</t>
  </si>
  <si>
    <t xml:space="preserve">Poznámka k položce:
Podhledová konstrukce se skrytými nosnými profily provedená  v souladu s ČSN EN 13964, každá deska je vyměnitelná, desky vkládané do nosného rastru jsou opatřeny skrytou asymetrickou hranou.. 
Podhledové desky z biologicky odbouratelné minerální vlny, jílu a škrobu vyráběné technologií wet-felt neobsahující formaldehyd nebo podobné látky,  s certifikátem osvědčujícím vhodnost použití ve vnitřním prostředí "Blue Engel/Blauer Engel/Modrý Anděl" opatřené finální povrchovou úpravou nakašírovanou netkanou textilií s nástřikem barvou hladká akustická deska ve formátu 600x600x19mm, provedení  hrany s podélnou polozapuštěnou hranou, čelní polozapuštěnou hranou. Odrazivost světla&gt;=88%, reakce na oheň  A2s1,d0 podle EN 13501-1, odolnost vlhkosti až do 95 %, zvuková pohltivost podle EN ISO 11654 αw&gt;=0,15, NRC&gt;= 0,15, neprůzvučnost podle EN 20140-9 &gt;= 38 [dB],  barva bílá podobná RAL9010.
Nosná konstrukce podhledu se skládá ze skrytých bíle lakovaných kovových hlavních profilů širokých 24 mm. Hlavní profily jsou na nosný strop zavěšeny pomocí kotvících prostředků odsouhlasených pro příslušný typ nosné konstrukce, jako závěsy jsou použity rychlozávěsy S10 apod.. Příčné L-profily se vkládají do hran desek, vzdálenost hlavních profilů je vymezena distančními profily. Napojení na svislé konstrukce je provedeno prostřednictvím stupňovitých okrajových profilů 25/15/8/15 mm v bílé barvě. Při montáži je nutno dbát na všeobecné podmínky montáže určené výrobcem a odborné technické posudky.
</t>
  </si>
  <si>
    <t>"POD3"POD3</t>
  </si>
  <si>
    <t>24,48*1,05 'Přepočtené koeficientem množství</t>
  </si>
  <si>
    <t>129</t>
  </si>
  <si>
    <t>714121013</t>
  </si>
  <si>
    <t>Montáž akustických minerálních panelů podstropních s rozšířenou pohltivostí zvuku zavěšených na rošt skrytý</t>
  </si>
  <si>
    <t>-1104980591</t>
  </si>
  <si>
    <t>"POD5"</t>
  </si>
  <si>
    <t>"105,123,126 (bez SDK)"32,78+18,14+2,1*14,85</t>
  </si>
  <si>
    <t>"část 120"5,3*2,4+2,3*6,5</t>
  </si>
  <si>
    <t>"část 127"2,1*8,85+2,4*11,4</t>
  </si>
  <si>
    <t>POD5</t>
  </si>
  <si>
    <t>130</t>
  </si>
  <si>
    <t>590365-POD5</t>
  </si>
  <si>
    <t>akustický pohltivý minerální stropní podhled se skrytou příčnou k-cí 19x300x2400mm-POD5-plný popis viz.TZ</t>
  </si>
  <si>
    <t>-2013891551</t>
  </si>
  <si>
    <t xml:space="preserve">Poznámka k položce:
Podhledová konstrukce se skrytými příčnými nosnými profily 24/75 mm provedená  v souladu s ČSN EN 13964, každá deska je vyměnitelná, desky uložené na okrajových profilech  jsou v čele opatřeny ostrou hranou. 
Podhledové desky z biologicky odbouratelné minerální vlny, jílu a škrobu vyráběné technologií wet-felt neobsahující formaldehyd nebo podobné látky,  s certifikátem osvědčujícím vhodnost použití ve vnitřním prostředí "Blue Engel/Blauer Engel/Modrý Anděl" opatřené finální povrchovou úpravou nakašírovanou netkanou textilií s nástřikem barvou hladká akustická deska ve formátu 300x2400x19mm, provedení  hrany s podélnou polozapuštěnou hranou (příčný profil), čelní kolmou hranou (okrajový profil). Odrazivost světla&gt;=88%, reakce na oheň A2s1,d0 podle EN 13501-1, odolnost vlhkosti až do 95 %, zvuková pohltivost podle EN ISO 11654 αw&gt;=0,65, NRC&gt;= 0,7, neprůzvučnost podle EN 20140-9 &gt;= 38 [dB], barva bílá podobná RAL9010.
Nosná konstrukce podhledu se skládá z příčných skrytých kovových nosných profilů (např.24/75 mm). Příčné nosné profily nejsou zavěšeny. Napojení na svislé konstrukce je provedeno prostřednictvím stupňovitých okrajových profilů 20/20/20/20/0,7 mm v bílé barvě, napojovaných v rozích nakoso. Při montáži je nutno dbát na všeobecné podmínky montáže určené výrobcem a odborné technické posudky.
</t>
  </si>
  <si>
    <t>155,72*1,05 'Přepočtené koeficientem množství</t>
  </si>
  <si>
    <t>131</t>
  </si>
  <si>
    <t>714121041</t>
  </si>
  <si>
    <t>Montáž akustických minerálních panelů napojení na stěnu lištou obvodovou</t>
  </si>
  <si>
    <t>2127448280</t>
  </si>
  <si>
    <t>"viz.podhledy"</t>
  </si>
  <si>
    <t>"101"3,24*2+6,44*2</t>
  </si>
  <si>
    <t>"103"9*2+4,84*2+0,7*2</t>
  </si>
  <si>
    <t>"104"5,75*2+4,84*2</t>
  </si>
  <si>
    <t>"105"1,55*2+21,1*2+0,45*2+0,3*2</t>
  </si>
  <si>
    <t>"108"2,725*2+6,5*2</t>
  </si>
  <si>
    <t>"109"3,675*2+6,5*2</t>
  </si>
  <si>
    <t>"112"3,25*2+4,85*2</t>
  </si>
  <si>
    <t>"114"2,785*2+6,54*2</t>
  </si>
  <si>
    <t>"115"3,02*2+6,54*2</t>
  </si>
  <si>
    <t>"116"5,6*26,54*2</t>
  </si>
  <si>
    <t>"117"3,95*2+2,7*2</t>
  </si>
  <si>
    <t>"118"3,9*2+3,75*2</t>
  </si>
  <si>
    <t>"119"3,9*2+4,8*2</t>
  </si>
  <si>
    <t>"120"5,3*2+2,4*2+2,3*2+6,45*2</t>
  </si>
  <si>
    <t>"123"2,3*2+7,7*2</t>
  </si>
  <si>
    <t>"125"14,6*2+8,1*2+0,45*8</t>
  </si>
  <si>
    <t>"126"2,1*2+14,83*2</t>
  </si>
  <si>
    <t>"127"2,4*2+20,25*2</t>
  </si>
  <si>
    <t>"128"2,9*2+1,7*2</t>
  </si>
  <si>
    <t>"129"2,7*2+6,25*2</t>
  </si>
  <si>
    <t>"130"2,95*2+8,1*2</t>
  </si>
  <si>
    <t>"144"3*2+5,4*2</t>
  </si>
  <si>
    <t>"145"3*2+5,6*2</t>
  </si>
  <si>
    <t>132</t>
  </si>
  <si>
    <t>59036253</t>
  </si>
  <si>
    <t>lišta obvodová rastru nosného pro kazetové minerální podhledy Pz lakovaná v 22mm dl 3m</t>
  </si>
  <si>
    <t>1070338944</t>
  </si>
  <si>
    <t>836,698*1,05 'Přepočtené koeficientem množství</t>
  </si>
  <si>
    <t>133</t>
  </si>
  <si>
    <t>998714101</t>
  </si>
  <si>
    <t>Přesun hmot pro akustická a protiotřesová opatření stanovený z hmotnosti přesunovaného materiálu vodorovná dopravní vzdálenost do 50 m v objektech výšky do 6 m</t>
  </si>
  <si>
    <t>-1112210400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</si>
  <si>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</si>
  <si>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134</t>
  </si>
  <si>
    <t>998714181</t>
  </si>
  <si>
    <t>Přesun hmot pro akustická a protiotřesová opatření stanovený z hmotnosti přesunovaného materiálu Příplatek k cenám za přesun prováděný bez použití mechanizace pro jakoukoliv výšku objektu</t>
  </si>
  <si>
    <t>-643036912</t>
  </si>
  <si>
    <t>763</t>
  </si>
  <si>
    <t>Konstrukce suché výstavby</t>
  </si>
  <si>
    <t>135</t>
  </si>
  <si>
    <t>763131411</t>
  </si>
  <si>
    <t>Podhled ze sádrokartonových desek dvouvrstvá zavěšená spodní konstrukce z ocelových profilů CD, UD jednoduše opláštěná deskou standardní A, tl. 12,5 mm, bez TI</t>
  </si>
  <si>
    <t>-161309769</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</si>
  <si>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</si>
  <si>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"110,111,121"2,35+2,4+4,36</t>
  </si>
  <si>
    <t>"část 120,126,127"0,9*5,3+2,45*2,4+1,35*3,3+0,75*11,4</t>
  </si>
  <si>
    <t>"čela akust.podhledů"</t>
  </si>
  <si>
    <t>0,5*(5,6+2,7+3,2+4,1+14,6+2,7+2,7)</t>
  </si>
  <si>
    <t>136</t>
  </si>
  <si>
    <t>763131451</t>
  </si>
  <si>
    <t>Podhled ze sádrokartonových desek dvouvrstvá zavěšená spodní konstrukce z ocelových profilů CD, UD jednoduše opláštěná deskou impregnovanou H2, tl. 12,5 mm, bez TI</t>
  </si>
  <si>
    <t>910265817</t>
  </si>
  <si>
    <t>"113"5,1</t>
  </si>
  <si>
    <t>137</t>
  </si>
  <si>
    <t>763131712</t>
  </si>
  <si>
    <t>Podhled ze sádrokartonových desek ostatní práce a konstrukce na podhledech ze sádrokartonových desek napojení na jiný druh podhledu</t>
  </si>
  <si>
    <t>2132754387</t>
  </si>
  <si>
    <t>"napojení SDk na akust.podhledy"</t>
  </si>
  <si>
    <t>11,4+1,35+5,3+2,3</t>
  </si>
  <si>
    <t>"čela"5,6+2,7+3,2+4,1+14,6+2,7+2,7</t>
  </si>
  <si>
    <t>138</t>
  </si>
  <si>
    <t>763131713</t>
  </si>
  <si>
    <t>Podhled ze sádrokartonových desek ostatní práce a konstrukce na podhledech ze sádrokartonových desek napojení na obvodové konstrukce profilem</t>
  </si>
  <si>
    <t>-274713756</t>
  </si>
  <si>
    <t>"SDK podhledy"</t>
  </si>
  <si>
    <t>0,75*2+11,4+1,35+3,3*2+1,6*2+1,5*2+1,6*2+1,55*2+1,6*4+2,2*2+0,9*2+2,45+2,4+0,4+0,15+0,75*2+5,3+2,2*2+2,2*2</t>
  </si>
  <si>
    <t>139</t>
  </si>
  <si>
    <t>763131714</t>
  </si>
  <si>
    <t>Podhled ze sádrokartonových desek ostatní práce a konstrukce na podhledech ze sádrokartonových desek základní penetrační nátěr</t>
  </si>
  <si>
    <t>564415725</t>
  </si>
  <si>
    <t>"dtto SDK podhledy"A+H2</t>
  </si>
  <si>
    <t>140</t>
  </si>
  <si>
    <t>763131721</t>
  </si>
  <si>
    <t>Podhled ze sádrokartonových desek ostatní práce a konstrukce na podhledech ze sádrokartonových desek skokové změny výšky podhledu do 0,5 m</t>
  </si>
  <si>
    <t>463258580</t>
  </si>
  <si>
    <t>(5,6+2,7+3,2+4,1+14,6+2,7+2,7)</t>
  </si>
  <si>
    <t>141</t>
  </si>
  <si>
    <t>763131761</t>
  </si>
  <si>
    <t>Podhled ze sádrokartonových desek Příplatek k cenám za plochu do 3 m2 jednotlivě</t>
  </si>
  <si>
    <t>-1736801397</t>
  </si>
  <si>
    <t>142</t>
  </si>
  <si>
    <t>763131765</t>
  </si>
  <si>
    <t>Podhled ze sádrokartonových desek Příplatek k cenám za výšku zavěšení přes 0,5 do 1,0 m</t>
  </si>
  <si>
    <t>-331520691</t>
  </si>
  <si>
    <t>143</t>
  </si>
  <si>
    <t>7634121-01</t>
  </si>
  <si>
    <t>Sanitární příčky vhodné do suchého prostředí dělící z dřevotřískových desek laminovaných tl. 28 mm-D+M</t>
  </si>
  <si>
    <t>1557792353</t>
  </si>
  <si>
    <t xml:space="preserve">Poznámka k souboru cen:
1. Množství měrných jednotek se u cen -1111 až -1116, -1211 až -1216, -2111 až -2114, -2211 až -2214 určuje v m2 plochy příčky bez výškově stavitelných nožek a dveří.
2. U cen -1111, -1121, -1211 je dřevotřísková deska tl. 18 mm opatřena z obou stran vysokotlakým laminátem tl. 0,8 mm.
</t>
  </si>
  <si>
    <t xml:space="preserve">Poznámka k položce:
MONTOVANÉ STĚNY KABIN - M. Č. 1.03     
- VÝŠKA STĚNY (VČETNĚ NOŽEK) 2200 MM, BARVA RAL
- STĚNY, NADPRAŽÍ  A DVEŘE Z KOMBIDESKY TL. 28 MM (DŘEVOTŘÍSKA KVALITY V20/E1, S OBOUSTRANNĚ ZALISOVANÝM LAMINÁTEM 0,8 MM).
ODSTÍN RAL RŮZNÝCH BAREVNOSTÍ, ODSOUHLASÍ ARCHITEKT NA ZÁKLADĚ PŘEDLOŽENÝCH VZORNÍKŮ
- LEMOVACÍ "U" PROFILY Z ELOXOVANÉHO HLINÍKU
- NOŽKY VÝŠKY 150 MM, ZÁVĚSY, VRCHNÍ ROZETOVÉ KOVÁNÍ A KLIKY V PROVEDENÍ NEREZ
- DVEŘE 700/1970MM, KOVÁNÍ ŠTÍTKOVÉ KLIKA-KLIKA, WC PEVNÉ UZAMYKÁNÍ (BEZKLÍČOVÉ), PROVEDENÍ KARTÁČ NEREZ
- VĚŠÁK Z NEREZ OCELI NA VNITŘNÍ STRANĚ DVEŘÍ.
-viz.výkres-schemata zámečnických výrobků list.č.9
</t>
  </si>
  <si>
    <t>"č.m.103"</t>
  </si>
  <si>
    <t>2,05*(2,59*2+0,5+5,7+1,9+3,35+3,09)</t>
  </si>
  <si>
    <t>"odpočet dveří"-(0,7*1,97*5)</t>
  </si>
  <si>
    <t>144</t>
  </si>
  <si>
    <t>7634121-02</t>
  </si>
  <si>
    <t>Sanitární příčky vhodné do suchého prostředí dveře vnitřní do sanitárních příček šířky do 800 mm, výšky do 2 000 mm z dřevotřískových desek laminovaných včetně nerezového kování tl. 28mm-D+M</t>
  </si>
  <si>
    <t>456598744</t>
  </si>
  <si>
    <t xml:space="preserve">Poznámka k položce:
- DVEŘE 700/1970MM, KOVÁNÍ ŠTÍTKOVÉ KLIKA-KLIKA, WC PEVNÉ UZAMYKÁNÍ (BEZKLÍČOVÉ), PROVEDENÍ KARTÁČ NEREZ
- VĚŠÁK Z NEREZ OCELI NA VNITŘNÍ STRANĚ DVEŘÍ.
</t>
  </si>
  <si>
    <t>"dveře pro sanitární příčky (č.m.103)"5</t>
  </si>
  <si>
    <t>145</t>
  </si>
  <si>
    <t>763431801</t>
  </si>
  <si>
    <t>Demontáž podhledu minerálního na zavěšeném na roštu viditelném</t>
  </si>
  <si>
    <t>10807527</t>
  </si>
  <si>
    <t xml:space="preserve">Poznámka k souboru cen:
1. V cenách demontáže podhledu -1801 až -1821 jsou započteny náklady na kompletní demontáž podhledu, tj. nosné konstrukce i panelů.
</t>
  </si>
  <si>
    <t>"1.np:105,110"15,85+32,78</t>
  </si>
  <si>
    <t>146</t>
  </si>
  <si>
    <t>998763301</t>
  </si>
  <si>
    <t>Přesun hmot pro konstrukce montované z desek sádrokartonových, sádrovláknitých, cementovláknitých nebo cementových stanovený z hmotnosti přesunovaného materiálu vodorovná dopravní vzdálenost do 50 m v objektech výšky do 6 m</t>
  </si>
  <si>
    <t>1341162471</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</si>
  <si>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</si>
  <si>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147</t>
  </si>
  <si>
    <t>998763381</t>
  </si>
  <si>
    <t>Přesun hmot pro konstrukce montované z desek sádrokartonových, sádrovláknitých, cementovláknitých nebo cementových Příplatek k cenám za přesun prováděný bez použití mechanizace pro jakoukoliv výšku objektu</t>
  </si>
  <si>
    <t>655239558</t>
  </si>
  <si>
    <t>766</t>
  </si>
  <si>
    <t>Konstrukce truhlářské</t>
  </si>
  <si>
    <t>148</t>
  </si>
  <si>
    <t>766-201</t>
  </si>
  <si>
    <t>201-Dveře vnitř.hl.pl.s polodr.900/1970mm HPL,kování,bezp.zámek,celoobvod.těsnění,do stáv.oc.zárubně-D+M(plný popis viz.výpis truhlář)</t>
  </si>
  <si>
    <t>-556727413</t>
  </si>
  <si>
    <t>Poznámka k položce:
Rw-27dB,vysokotlaký laminát HPL dřevodekor fleetwodd šampaňský,klika-klika,kování:broušená nerez,rozetové provedení,závěs 3x na křídlo</t>
  </si>
  <si>
    <t>149</t>
  </si>
  <si>
    <t>766-202</t>
  </si>
  <si>
    <t>202-Dveře vnitř.hl.pl.s polodr.800/1970mm HPL,kování,bezp.zámek,celoobvod.těsnění,do stáv.oc.zárubně-D+M(plný popis viz.výpis truhlář)</t>
  </si>
  <si>
    <t>-1216193583</t>
  </si>
  <si>
    <t>150</t>
  </si>
  <si>
    <t>766-203</t>
  </si>
  <si>
    <t>203-Dveře vnitř.hl.pl.s polodr.600/1970mm HPL,kování,bezp.zámek,celoobvod.těsnění,do stáv.oc.zárubně-D+M(plný popis viz.výpis truhlář)</t>
  </si>
  <si>
    <t>-1614064302</t>
  </si>
  <si>
    <t>151</t>
  </si>
  <si>
    <t>766-204</t>
  </si>
  <si>
    <t>204-Dveře vnitř.hl.pl.s polodr.700/1970mm HPL,kování,bezp.zámek,celoobvod.těsnění,oc.dvoudílná zárubeň DZD do zdi tl.150mm vč.nátěru-D+M(plný popis viz.výpis truhlář)</t>
  </si>
  <si>
    <t>258513656</t>
  </si>
  <si>
    <t>152</t>
  </si>
  <si>
    <t>766-205</t>
  </si>
  <si>
    <t>205-Dveře vnitř.hl.pl.s polodr.800/1970mm HPL,kování,bezp.zámek,celoobvod.těsnění,oc.dvoudílná zárubeň DZD do zdi tl.100mm vč.nátěru-D+M(plný popis viz.výpis truhlář)</t>
  </si>
  <si>
    <t>-810877181</t>
  </si>
  <si>
    <t>153</t>
  </si>
  <si>
    <t>766-206</t>
  </si>
  <si>
    <t>206-Dveře vnitř.hl.pl.s polodr.700/1970mm HPL,kování,WC zámek,celoobvod.těsnění,oc.dvoudílná zárubeň DZD do zdi tl.100mm vč.nátěru-D+M(plný popis viz.výpis truhlář)</t>
  </si>
  <si>
    <t>-609978718</t>
  </si>
  <si>
    <t>154</t>
  </si>
  <si>
    <t>766-207</t>
  </si>
  <si>
    <t>207-Dveře vnitř.hl.pl.s polodr.1400/1970mm HPL,kování,bezp.zámek,celoobvod.těsnění,do stáv.oc.zárubně-D+M(plný popis viz.výpis truhlář)</t>
  </si>
  <si>
    <t>-2140980086</t>
  </si>
  <si>
    <t>155</t>
  </si>
  <si>
    <t>766-208</t>
  </si>
  <si>
    <t>208-Dveře vnitř.hl.pl.s polodr.1500/1970mm HPL,kování,bezp.zámek,celoobvod.těsnění,do stáv.oc.zárubně-D+M(plný popis viz.výpis truhlář)</t>
  </si>
  <si>
    <t>-1246927139</t>
  </si>
  <si>
    <t>156</t>
  </si>
  <si>
    <t>766-209</t>
  </si>
  <si>
    <t>209-Dveře vnitř.hl.pl.posuvné 800/1970mm HPL,kování,vložk.zámek,celoobvod.těsnění,dř.mont.zárubeň-dýha do zdi tl.150mm,pouzdro vč.kolejnice-D+M(plný popis viz.výpis truhlář)</t>
  </si>
  <si>
    <t>1948527088</t>
  </si>
  <si>
    <t>Poznámka k položce:
Rw-27dB,vysokotlaký laminát HPL dřevodekor fleetwodd šampaňský,koule-koule,kování:broušená nerez,rozetové provedení,závěs 3x na křídlo</t>
  </si>
  <si>
    <t>157</t>
  </si>
  <si>
    <t>766-215</t>
  </si>
  <si>
    <t>215-Dveře vnitř.hl.pl.s polodr.800/1970mm HPL,kování,bezp.zámek,celoobvod.těsnění,oc.dvoudílná zárubeň DZD do zdi tl.150mm vč.nátěru,pož.odolné EI30DP3-C,samozavírač-D+M(plný popis viz.výpis truhlář)</t>
  </si>
  <si>
    <t>-881299912</t>
  </si>
  <si>
    <t>158</t>
  </si>
  <si>
    <t>766411811</t>
  </si>
  <si>
    <t>Demontáž obložení stěn panely, plochy do 1,5 m2</t>
  </si>
  <si>
    <t>-1386240732</t>
  </si>
  <si>
    <t xml:space="preserve">Poznámka k souboru cen:
1. Cenami nelze oceňovat demontáž obložení stěn výšky přes 2,5 m; tyto práce se oceňují cenami souboru cen 766 42-18 Demontáž obložení podhledů.
</t>
  </si>
  <si>
    <t>"parapetní desky"</t>
  </si>
  <si>
    <t>"1.np"0,7*(5,6+2,7)</t>
  </si>
  <si>
    <t>"2.np"0,7*(5,6+2,1+5,6+2,7+2,7+5,6+5,6+2,6+2,8+1,5+2,3+2,8+3,15)</t>
  </si>
  <si>
    <t>"3.np"0,7*(1,6+1,25+3,95+2,7*8+5,05+5,6+5,5+2,7)</t>
  </si>
  <si>
    <t>159</t>
  </si>
  <si>
    <t>766441821</t>
  </si>
  <si>
    <t>Demontáž parapetních desek dřevěných nebo plastových šířky do 300 mm délky přes 1m</t>
  </si>
  <si>
    <t>-274375626</t>
  </si>
  <si>
    <t>"1.np-měněné plast.okna"3</t>
  </si>
  <si>
    <t>160</t>
  </si>
  <si>
    <t>998766201</t>
  </si>
  <si>
    <t>Přesun hmot pro konstrukce truhlářské stanovený procentní sazbou (%) z ceny vodorovná dopravní vzdálenost do 50 m v objektech výšky do 6 m</t>
  </si>
  <si>
    <t>%</t>
  </si>
  <si>
    <t>280714825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</si>
  <si>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</si>
  <si>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</si>
  <si>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</si>
  <si>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161</t>
  </si>
  <si>
    <t>767-101</t>
  </si>
  <si>
    <t>101-Látkové rolety 5100/2530mm mot.ovl.nehořlavé,omyvatelné,UNI blackout,vč.zátěž.lišty,dvě rolety sdružené-D+M(plný popis viz.výpis zámečník)</t>
  </si>
  <si>
    <t>1900123750</t>
  </si>
  <si>
    <t>Poznámka k položce:
prům.hřídele 55mm,motor pro drátové ovládání,el.relé,tlačítkový spínač</t>
  </si>
  <si>
    <t>162</t>
  </si>
  <si>
    <t>767-102</t>
  </si>
  <si>
    <t>102-Látkové rolety 2450/2530mm mot.ovl.nehořlavé,omyvatelné,UNI blackout,vč.zátěž.lišty,jedna roleta-D+M(plný popis viz.výpis zámečník)</t>
  </si>
  <si>
    <t>267947757</t>
  </si>
  <si>
    <t>163</t>
  </si>
  <si>
    <t>767-103</t>
  </si>
  <si>
    <t>103-Vnitř.celoproskl.AL dveře 1400/1970mm,zaskl.bezp.sklem,bez.zámek,vč.zárubně,zaskl.dle vyhl.398/2009Sb.,pož.odol.EI30DP3-C-KZ,samozavírač,koordinátor zavírání-D+M(plný popis viz.výpis zámečník)</t>
  </si>
  <si>
    <t>-1186614252</t>
  </si>
  <si>
    <t>164</t>
  </si>
  <si>
    <t>767-104</t>
  </si>
  <si>
    <t>104-Vnitř.celoproskl.AL stěna 2100/3275mm,zaskl.bezp.sklem,bez.zámek,vč.zárubně,zaskl.dle vyhl.398/2009Sb.,pevný nadsvětlík v-500mm,dveře 1900/2100mm-D+M(plný popis viz.výpis zámečník)</t>
  </si>
  <si>
    <t>364529744</t>
  </si>
  <si>
    <t>165</t>
  </si>
  <si>
    <t>767-105</t>
  </si>
  <si>
    <t>105-Vnitř.celoproskl.AL dveře 1700/2300mm,zaskl.bezp.sklem,bez.zámek,vč.zárubně,zaskl.dle vyhl.398/2009Sb.,pož.odol.EI30DP3-C-KZ,samozavírač,koordinátor zavírání-D+M(plný popis viz.výpis zámečník)</t>
  </si>
  <si>
    <t>-134800854</t>
  </si>
  <si>
    <t>166</t>
  </si>
  <si>
    <t>767-106</t>
  </si>
  <si>
    <t>106-Vnitř.celoproskl.AL dveře 1400/1970mm,zaskl.bezp.sklem,bez.zámek,vč.zárubně,zaskl.dle vyhl.398/2009Sb.-D+M(plný popis viz.výpis zámečník)</t>
  </si>
  <si>
    <t>612674472</t>
  </si>
  <si>
    <t>167</t>
  </si>
  <si>
    <t>767-107</t>
  </si>
  <si>
    <t>107-Vnitř.celoproskl.AL stěna 2200/3275mm,zaskl.bezp.sklem,bez.zámek,vč.zárubně,zaskl.dle vyhl.398/2009Sb.,pevný nadsvětlík v-650mm,dveře 1200/2300mm-D+M(plný popis viz.výpis zámečník)</t>
  </si>
  <si>
    <t>-733969462</t>
  </si>
  <si>
    <t>168</t>
  </si>
  <si>
    <t>767-108</t>
  </si>
  <si>
    <t>108-Poklop reviz.šachty 900/600mm pro bet.výplň,vodotěsný,plynotěsný,vč.osza.rámu,žár.pozinkD+M(plný popis viz výpis zámečník)</t>
  </si>
  <si>
    <t>1010228060</t>
  </si>
  <si>
    <t>169</t>
  </si>
  <si>
    <t>767-109</t>
  </si>
  <si>
    <t>109-Vnitř.celokovový kryt UPS a rozvaděče 1800/2450mm vč.osaz.rámečku a dvoukř.otoč.dveří 1800/2000mm,horní část pevný díl,zámek s vložkou,nátěr RAL,výplň Tahokov-D+M(plný popis viz.výpis zámečník)</t>
  </si>
  <si>
    <t>-1980849627</t>
  </si>
  <si>
    <t>Poznámka k položce:
vč.zpracování dílenské dokumentace (viz.VON)</t>
  </si>
  <si>
    <t>170</t>
  </si>
  <si>
    <t>767-110</t>
  </si>
  <si>
    <t>110-Vnitř.celokov.zábradlí v-1m dl.7,4m,kotveno zboku,sloupky Jackl 50/20mm,madlo a spodní rám 50/20mm,výplň Jackl 50/20mm,nátěr RAL,vč.kotvících prvků-D+M(plný popis viz.výpis zámečník)</t>
  </si>
  <si>
    <t>-429486801</t>
  </si>
  <si>
    <t>171</t>
  </si>
  <si>
    <t>767-111</t>
  </si>
  <si>
    <t>111-Vnějš.vchod.AL dveře celoprosklené 1400/2000mm,zaskl.bezp.izol.sklo,kování,bezp.zámek,madla,zárubeň,panikové kování na obou křídlech,zaskl.dle vyhl.398/2009Sb.-D+M(plný popis viz.výpis zámečník)</t>
  </si>
  <si>
    <t>1488118107</t>
  </si>
  <si>
    <t>Poznámka k položce:
kování klika-koule</t>
  </si>
  <si>
    <t>172</t>
  </si>
  <si>
    <t>767-112</t>
  </si>
  <si>
    <t>112-Vnějš.plast okno 3600/2230mm,tříkřídlové,O+S,část okna řešená jako VZT mřížka,izol.sklo,vnitřní parapet,kování,syst.osazení (parozabr.,těsnění,APU lišty)-D+M(plný popis viz.výpis zámečník)</t>
  </si>
  <si>
    <t>-1717011558</t>
  </si>
  <si>
    <t>173</t>
  </si>
  <si>
    <t>767-113</t>
  </si>
  <si>
    <t>113-Vnějš.plast okno 2400/1200mm,dvoukřídlové,O+S,část okna řešená jako VZT mřížka,izol.sklo,vnitřní parapet,kování,syst.osazení (parozabr.,těsnění,APU lišty)-D+M(plný popis viz.výpis zámečník)</t>
  </si>
  <si>
    <t>-818968776</t>
  </si>
  <si>
    <t>174</t>
  </si>
  <si>
    <t>767-114</t>
  </si>
  <si>
    <t>114-Vnějš.plast okno 3900/900mm,tříkřídlové,O+S,část okna řešená jako VZT mřížka,izol.sklo,vnitřní parapet,kování,syst.osazení (parozabr.,těsnění,APU lišty)-D+M(plný popis viz.výpis zámečník)</t>
  </si>
  <si>
    <t>1005825114</t>
  </si>
  <si>
    <t>175</t>
  </si>
  <si>
    <t>767-115</t>
  </si>
  <si>
    <t>115-Text.pož.uzávěr 1150/1100mm ze skelných vláken EI30DP3-C,vč.pohon.syst.,el.motor,vodící lišty,ukonč.lišty,ovl.EPS,řídící jednotka-D+M(plný popis viz.výpis zámečník)</t>
  </si>
  <si>
    <t>352040206</t>
  </si>
  <si>
    <t>Poznámka k položce:
trubkový elekt.motor,vodící lišty v pozink.provedení</t>
  </si>
  <si>
    <t>176</t>
  </si>
  <si>
    <t>767-116</t>
  </si>
  <si>
    <t>116-Kovový rošt 7000/800mm pro vynesení VZT jednotek vč.nosné oc.k-ce-válc.nosníky HEA 100,oc.sloupky tr.88,9x4mm,celk.hmotnost 1650kg,žár.pozink,vč.kotvení-D+M(plný popis viz.výpis zámečník)</t>
  </si>
  <si>
    <t>-1229939255</t>
  </si>
  <si>
    <t>177</t>
  </si>
  <si>
    <t>767-117</t>
  </si>
  <si>
    <t>117-Kovový rošt 5800/800mm pro vynesení VZT jednotek vč.nosné oc.k-ce-válc.nosníky HEA 100,oc.sloupky tr.88,9x4mm,celk.hmotnost 1200kg,žár.pozink,vč.kotvení-D+M(plný popis viz.výpis zámečník)</t>
  </si>
  <si>
    <t>-1749643678</t>
  </si>
  <si>
    <t>178</t>
  </si>
  <si>
    <t>767-118</t>
  </si>
  <si>
    <t>118-Kovový rošt 3150/800mm pro vynesení VZT jednotek vč.nosné oc.k-ce-válc.nosníky HEA 100,oc.sloupky tr.88,9x4mm,celk.hmotnost 570kg,žár.pozink,vč.kotvení-D+M(plný popis viz.výpis zámečník)</t>
  </si>
  <si>
    <t>-2019272882</t>
  </si>
  <si>
    <t>179</t>
  </si>
  <si>
    <t>767-119</t>
  </si>
  <si>
    <t>119-Kovový rošt 1500/2600mm pro vynesení VZT jednotek pod stropem-oc.nosníky UPE100,vč.závěsných tyčí prům.20mm+plotny P10-100/100+matky,vč.kotvení-D+M(plný popis viz.výpis zámečník)</t>
  </si>
  <si>
    <t>-54738745</t>
  </si>
  <si>
    <t>180</t>
  </si>
  <si>
    <t>767581802</t>
  </si>
  <si>
    <t>Demontáž podhledů lamel</t>
  </si>
  <si>
    <t>754193666</t>
  </si>
  <si>
    <t>"1.np:101,103,112,113,119-123,126,128-132,145,147,148"</t>
  </si>
  <si>
    <t>20,29+43,25+44,67+41,83+31,54+20,72+47,62+16,27+21,51+18,14+22,95+25,37+76,37+25,29+23,83+43,29+15,5+16,29</t>
  </si>
  <si>
    <t>181</t>
  </si>
  <si>
    <t>767582800</t>
  </si>
  <si>
    <t>Demontáž podhledů roštů</t>
  </si>
  <si>
    <t>260459208</t>
  </si>
  <si>
    <t>182</t>
  </si>
  <si>
    <t>767996801</t>
  </si>
  <si>
    <t>Demontáž ostatních zámečnických konstrukcí o hmotnosti jednotlivých dílů rozebráním do 50 kg</t>
  </si>
  <si>
    <t>kg</t>
  </si>
  <si>
    <t>1433189056</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</si>
  <si>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</si>
  <si>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"nosná k-ce parapetních desek (odhad 5kg/m délky parapetu)"</t>
  </si>
  <si>
    <t>"1.np"5,0*(5,6+2,7)</t>
  </si>
  <si>
    <t>"2.np"5,0*(5,6+2,1+5,6+2,7+2,7+5,6+5,6+2,6+2,8+1,5+2,3+2,8+3,15)</t>
  </si>
  <si>
    <t>"3.np"5,0*(1,6+1,25+3,95+2,7*8+5,05+5,6+5,5+2,7)</t>
  </si>
  <si>
    <t>183</t>
  </si>
  <si>
    <t>998767201</t>
  </si>
  <si>
    <t>Přesun hmot pro zámečnické konstrukce stanovený procentní sazbou (%) z ceny vodorovná dopravní vzdálenost do 50 m v objektech výšky do 6 m</t>
  </si>
  <si>
    <t>1269132207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</si>
  <si>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</si>
  <si>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</si>
  <si>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</si>
  <si>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184</t>
  </si>
  <si>
    <t>771-02</t>
  </si>
  <si>
    <t>Izolace koutu-spár (styk dlažba-soklík alt.obklad) impregnovanými provazci</t>
  </si>
  <si>
    <t>544120380</t>
  </si>
  <si>
    <t>"dtto silokonování"267,55</t>
  </si>
  <si>
    <t>185</t>
  </si>
  <si>
    <t>28376-01</t>
  </si>
  <si>
    <t>provazec těsnící impregnovaný</t>
  </si>
  <si>
    <t>168593355</t>
  </si>
  <si>
    <t>267,55*1,05 'Přepočtené koeficientem množství</t>
  </si>
  <si>
    <t>186</t>
  </si>
  <si>
    <t>771274123</t>
  </si>
  <si>
    <t>Montáž obkladů schodišť z dlaždic keramických lepených flexibilním lepidlem stupnic protiskluzných nebo reliefovaných šířky přes 250 do 300 mm</t>
  </si>
  <si>
    <t>-223885307</t>
  </si>
  <si>
    <t xml:space="preserve">Poznámka k souboru cen:
1. Montáž obkladů schodnic, schodišťových ramen a boků podest se oceňuje skladebně cenami příslušných obkladů stěn a cenami položky čís. 781 . . -9192 Příplatek k cenám za obklady v omezeném prostoru, katalogu 781 Obklady keramické – montáž části A01.
</t>
  </si>
  <si>
    <t>"schodiště 1.np"</t>
  </si>
  <si>
    <t>"122"1,25*(11+11)</t>
  </si>
  <si>
    <t>"143"1,5*(11+11)</t>
  </si>
  <si>
    <t>187</t>
  </si>
  <si>
    <t>597613-02</t>
  </si>
  <si>
    <t>schodovka podlahy (barevné)-plný popis viz.TZ</t>
  </si>
  <si>
    <t>-788307717</t>
  </si>
  <si>
    <t>Poznámka k položce:
Schodovka s drážkami gradino 37,5x75,5cm
- kalibrované, rektifikované
-mrazuvzdorné
- neglazované 
- slinutý střep 
- nasákavost UGL: GL: E ≤ 0,1%
- pevnost v ohybu min. 45 N/mm2 ) 
- odolné proti vzniku vlasových trhlin 
- protiskluznost R10
- odolnost proti chemikáliím 
- odolnost proti kys. a louhům o nízké koncentraci tř. ULA 
- odolnost proti tvorbě skvrn min. tř. 5 
(první a poslední stupeň v barvě dark)</t>
  </si>
  <si>
    <t>"schodovka 1,3ks/m"60,5*1,3</t>
  </si>
  <si>
    <t>78,65*1,1 'Přepočtené koeficientem množství</t>
  </si>
  <si>
    <t>188</t>
  </si>
  <si>
    <t>771274242</t>
  </si>
  <si>
    <t>Montáž obkladů schodišť z dlaždic keramických lepených flexibilním lepidlem podstupnic protiskluzných nebo reliefovaných výšky přes 150 do 200 mm</t>
  </si>
  <si>
    <t>-1473671715</t>
  </si>
  <si>
    <t>"122"1,25*(12+12)</t>
  </si>
  <si>
    <t>"143"1,5*(12+12)</t>
  </si>
  <si>
    <t>189</t>
  </si>
  <si>
    <t>597613-01</t>
  </si>
  <si>
    <t>dlažba velkoformátová keramická  přes 0,5 do 2 ks/m2-plný popis viz.TZ</t>
  </si>
  <si>
    <t>462139292</t>
  </si>
  <si>
    <t xml:space="preserve">Poznámka k položce:
dlažba 75,5x75,5 cm, tl. 10mm
- kalibrované, rektifikované 
-mrazuvzdorné
- neglazované 
- slinutý střep 
- nasákavost UGL: GL: E ≤ 0,1%
- pevnost v ohybu min. 45 N/mm2 ) 
- odolné proti vzniku vlasových trhlin 
- protiskluznost R10
- odolnost proti chemikáliím 
- odolnost proti kys. a louhům o nízké koncentraci tř. ULA 
- odolnost proti tvorbě skvrn min. tř. 5 
</t>
  </si>
  <si>
    <t>"podstupnice"66*0,2</t>
  </si>
  <si>
    <t>13,2*1,15 'Přepočtené koeficientem množství</t>
  </si>
  <si>
    <t>190</t>
  </si>
  <si>
    <t>771474112</t>
  </si>
  <si>
    <t>Montáž soklíků z dlaždic keramických lepených flexibilním lepidlem rovných výšky přes 65 do 90 mm</t>
  </si>
  <si>
    <t>376575766</t>
  </si>
  <si>
    <t>"ker.soklíky v-80mm"</t>
  </si>
  <si>
    <t>"105"21,2*2+1,6*2+0,3*2+0,45*2-(0,8*5+1,4*2)</t>
  </si>
  <si>
    <t>"120"7,75*2+8,85*2+0,8*2+1,15*2-(0,8*7+1,4*1,7)</t>
  </si>
  <si>
    <t>"121"2,2*2+2,2*2-(1,25+0,8)</t>
  </si>
  <si>
    <t>"122-pod schodištěm+mezipodesta"2,85*2+7,6*2+2,85+2,05*2-(1,4)</t>
  </si>
  <si>
    <t>"123"2,3*2+8,1*2++0,45*2-(0,9+0,9)</t>
  </si>
  <si>
    <t>"126"14,85*2+2,1*2+3,3*2-(1,9+1,7+1,5+0,8*6)</t>
  </si>
  <si>
    <t>"127"20,25*2+3,15*2+0,4*2+0,45*2-(1,9+1,4*2+0,9+0,8*6+0,6*2)</t>
  </si>
  <si>
    <t>"143-pod schodištěm+mezipodesta"3,25*2+7,6*2+3,25+2,2*2-(1,4)</t>
  </si>
  <si>
    <t>191</t>
  </si>
  <si>
    <t>-1280630285</t>
  </si>
  <si>
    <t>KS1*0,08</t>
  </si>
  <si>
    <t>18,238*1,15 'Přepočtené koeficientem množství</t>
  </si>
  <si>
    <t>192</t>
  </si>
  <si>
    <t>771474132</t>
  </si>
  <si>
    <t>Montáž soklíků z dlaždic keramických lepených flexibilním lepidlem schodišťových stupňovitých výšky přes 65 do 90 mm</t>
  </si>
  <si>
    <t>-1936499226</t>
  </si>
  <si>
    <t>"schodiště 1.np"(0,3+0,2)*(12+12)</t>
  </si>
  <si>
    <t>193</t>
  </si>
  <si>
    <t>-478587399</t>
  </si>
  <si>
    <t>KSS1*0,08</t>
  </si>
  <si>
    <t>0,96*1,15 'Přepočtené koeficientem množství</t>
  </si>
  <si>
    <t>194</t>
  </si>
  <si>
    <t>771574152</t>
  </si>
  <si>
    <t>Montáž podlah z dlaždic keramických lepených flexibilním lepidlem režných nebo glazovaných velkoformátových s rozlivovým lepidlem přes 0,5 do 2 ks/ m2</t>
  </si>
  <si>
    <t>-1360718345</t>
  </si>
  <si>
    <t>"D1"</t>
  </si>
  <si>
    <t>"105,120,121,122 (pod schody+mezipodesta),123,126,127,143 (pod schody+mezipodesta)"</t>
  </si>
  <si>
    <t>32,78+47,56+4,36+(21,66+2,85*2,2)+18,14+35,75+54,07+(24,7+3,25*2,2)</t>
  </si>
  <si>
    <t>"D2"</t>
  </si>
  <si>
    <t>195</t>
  </si>
  <si>
    <t>1612204327</t>
  </si>
  <si>
    <t>D1+D2</t>
  </si>
  <si>
    <t>257,54*1,15 'Přepočtené koeficientem množství</t>
  </si>
  <si>
    <t>196</t>
  </si>
  <si>
    <t>771579191</t>
  </si>
  <si>
    <t>Montáž podlah z dlaždic keramických Příplatek k cenám za plochu do 5 m2 jednotlivě</t>
  </si>
  <si>
    <t>-1614683496</t>
  </si>
  <si>
    <t>4,36+2,85*2,2+3,25*2,2</t>
  </si>
  <si>
    <t>197</t>
  </si>
  <si>
    <t>771579196</t>
  </si>
  <si>
    <t>Montáž podlah z dlaždic keramických Příplatek k cenám za dvousložkový spárovací tmel</t>
  </si>
  <si>
    <t>-511467792</t>
  </si>
  <si>
    <t>"dtto soklíky"(KS1+KSS1)*0,08</t>
  </si>
  <si>
    <t>"ker.dlažba"D1+D2</t>
  </si>
  <si>
    <t>198</t>
  </si>
  <si>
    <t>7715911-01</t>
  </si>
  <si>
    <t>Podlahy - ostatní práce řezání dlaždic keramických</t>
  </si>
  <si>
    <t>-1751595314</t>
  </si>
  <si>
    <t>"dtto soklíky"KS1+KSS1</t>
  </si>
  <si>
    <t>199</t>
  </si>
  <si>
    <t>771591111</t>
  </si>
  <si>
    <t>Podlahy - ostatní práce penetrace podkladu</t>
  </si>
  <si>
    <t>-1446138102</t>
  </si>
  <si>
    <t xml:space="preserve">Poznámka k souboru cen:
1. Množství měrných jednotek u ceny -1185 se stanoví podle počtu řezaných dlaždic, nezávisle na jejich velikosti.
2. Položkou -1185 lze ocenit provádění více řezů na jednom kusu dlažby.
</t>
  </si>
  <si>
    <t>200</t>
  </si>
  <si>
    <t>771591115</t>
  </si>
  <si>
    <t>Podlahy - ostatní práce spárování silikonem</t>
  </si>
  <si>
    <t>2037744728</t>
  </si>
  <si>
    <t>"styk dlažba-soklík"KS1+KSS1</t>
  </si>
  <si>
    <t>"styk dlažba-obklad"</t>
  </si>
  <si>
    <t>"113"(1,6*2+2,19*2+0,9*2+1,6*2)</t>
  </si>
  <si>
    <t>201</t>
  </si>
  <si>
    <t>771591161</t>
  </si>
  <si>
    <t>Podlahy - ostatní práce montáž profilu dilatační spáry v rovině dlažby</t>
  </si>
  <si>
    <t>-556751723</t>
  </si>
  <si>
    <t>"1.np"1,55*6+2+3,15+2,3+1,5+2,3+2,1*2+2,1+3,15</t>
  </si>
  <si>
    <t>202</t>
  </si>
  <si>
    <t>59054164</t>
  </si>
  <si>
    <t>profil dilatační s bočními díly z PVC/CPE tl 10mm</t>
  </si>
  <si>
    <t>1530037124</t>
  </si>
  <si>
    <t>35*1,1 'Přepočtené koeficientem množství</t>
  </si>
  <si>
    <t>203</t>
  </si>
  <si>
    <t>771591171</t>
  </si>
  <si>
    <t>Podlahy - ostatní práce montáž ukončujícího profilu pro plynulý přechod (dlažba-koberec apod.)</t>
  </si>
  <si>
    <t>1285565298</t>
  </si>
  <si>
    <t>"1.np"0,8+1,25+0,8*19+1,9+1,7+1,5+1,4*3</t>
  </si>
  <si>
    <t>204</t>
  </si>
  <si>
    <t>59054101</t>
  </si>
  <si>
    <t>profil přechodový Al s pohyblivým ramenem 10 x 20mm</t>
  </si>
  <si>
    <t>1217561716</t>
  </si>
  <si>
    <t>31,55*1,1 'Přepočtené koeficientem množství</t>
  </si>
  <si>
    <t>205</t>
  </si>
  <si>
    <t>771591172</t>
  </si>
  <si>
    <t>Podlahy - ostatní práce montáž ukončujícího profilu pro schodové hrany</t>
  </si>
  <si>
    <t>1002249161</t>
  </si>
  <si>
    <t>206</t>
  </si>
  <si>
    <t>59054140</t>
  </si>
  <si>
    <t>profil schodový protiskluzový ušlechtilá ocel V2A, R 10 V 6 (2 x 1000 mm)</t>
  </si>
  <si>
    <t>-910637458</t>
  </si>
  <si>
    <t>66*1,1 'Přepočtené koeficientem množství</t>
  </si>
  <si>
    <t>207</t>
  </si>
  <si>
    <t>771990112</t>
  </si>
  <si>
    <t>Vyrovnání podkladní vrstvy samonivelační stěrkou tl. 4 mm, min. pevnosti 30 MPa</t>
  </si>
  <si>
    <t>560325200</t>
  </si>
  <si>
    <t xml:space="preserve">Poznámka k souboru cen:
1. V cenách souboru cen 771 99-01 jsou započteny i náklady na dodání samonivelační stěrky.
</t>
  </si>
  <si>
    <t>"dlažba na stáv.podklad"D1</t>
  </si>
  <si>
    <t>208</t>
  </si>
  <si>
    <t>771990192</t>
  </si>
  <si>
    <t>Vyrovnání podkladní vrstvy samonivelační stěrkou tl. 4 mm, min. pevnosti Příplatek k cenám za každý další 1 mm tloušťky, min. pevnosti 30 MPa</t>
  </si>
  <si>
    <t>2078003175</t>
  </si>
  <si>
    <t>"dlažba na stáv.podklad"D1*2</t>
  </si>
  <si>
    <t>209</t>
  </si>
  <si>
    <t>998771101</t>
  </si>
  <si>
    <t>Přesun hmot pro podlahy z dlaždic stanovený z hmotnosti přesunovaného materiálu vodorovná dopravní vzdálenost do 50 m v objektech výšky do 6 m</t>
  </si>
  <si>
    <t>-1505711747</t>
  </si>
  <si>
    <t>210</t>
  </si>
  <si>
    <t>998771181</t>
  </si>
  <si>
    <t>Přesun hmot pro podlahy z dlaždic stanovený z hmotnosti přesunovaného materiálu Příplatek k ceně za přesun prováděný bez použití mechanizace pro jakoukoliv výšku objektu</t>
  </si>
  <si>
    <t>1724776664</t>
  </si>
  <si>
    <t>776</t>
  </si>
  <si>
    <t>Podlahy povlakové</t>
  </si>
  <si>
    <t>211</t>
  </si>
  <si>
    <t>776111111</t>
  </si>
  <si>
    <t>Příprava podkladu broušení podlah nového podkladu anhydritového</t>
  </si>
  <si>
    <t>-552925347</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</si>
  <si>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</si>
  <si>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"dtto vinyl podlahy"P1+P2</t>
  </si>
  <si>
    <t>"dtto vinyl obklad stěn (broušení podkladu)"VO</t>
  </si>
  <si>
    <t>212</t>
  </si>
  <si>
    <t>776111116</t>
  </si>
  <si>
    <t>Příprava podkladu broušení podlah stávajícího podkladu pro odstranění lepidla (po starých krytinách)</t>
  </si>
  <si>
    <t>687597142</t>
  </si>
  <si>
    <t>"dtto DMTZ povlak.krytin"710,765</t>
  </si>
  <si>
    <t>213</t>
  </si>
  <si>
    <t>776111117</t>
  </si>
  <si>
    <t>Příprava podkladu broušení podlah stávajícího podkladu pro odstranění nerovností (diamantovým kotoučem)</t>
  </si>
  <si>
    <t>-534620609</t>
  </si>
  <si>
    <t>"vinyl na stáv.podkladu"P1</t>
  </si>
  <si>
    <t>214</t>
  </si>
  <si>
    <t>776111311</t>
  </si>
  <si>
    <t>Příprava podkladu vysátí podlah</t>
  </si>
  <si>
    <t>1462117442</t>
  </si>
  <si>
    <t>"dtto vinyl podlahy"(P1+P2)*3</t>
  </si>
  <si>
    <t>"dtto vinyl obklad stěn (broušení podkladu)"VO*3</t>
  </si>
  <si>
    <t>215</t>
  </si>
  <si>
    <t>776121111</t>
  </si>
  <si>
    <t>Příprava podkladu penetrace vodou ředitelná na savý podklad (válečkováním) ředěná v poměru 1:3 podlah</t>
  </si>
  <si>
    <t>1253234218</t>
  </si>
  <si>
    <t>216</t>
  </si>
  <si>
    <t>776141122</t>
  </si>
  <si>
    <t>Příprava podkladu vyrovnání samonivelační stěrkou podlah min.pevnosti 30 MPa, tloušťky přes 3 do 5 mm</t>
  </si>
  <si>
    <t>-1170352008</t>
  </si>
  <si>
    <t>217</t>
  </si>
  <si>
    <t>776201812</t>
  </si>
  <si>
    <t>Demontáž povlakových podlahovin lepených ručně s podložkou</t>
  </si>
  <si>
    <t>1670903015</t>
  </si>
  <si>
    <t>"1.np-PVC"</t>
  </si>
  <si>
    <t>"101,103-105,108,110,112,116-123,126,128-132,145,147,148"</t>
  </si>
  <si>
    <t>20,29+43,25+2,28+15,85+2,28+32,78+44,67+17,79+18,1+6,59+31,54+20,72+47,62+16,27+21,51+18,14+22,95+25,37+76,37+22,29+23,83+43,29+15,5+16,29</t>
  </si>
  <si>
    <t>"schodiště (pod schodištěm+mezipodesta)"21,66+24,84+2,85*2,05+3,25*2,05</t>
  </si>
  <si>
    <t>"1.np-koberce"</t>
  </si>
  <si>
    <t>"113,124"41,83+4,36</t>
  </si>
  <si>
    <t>218</t>
  </si>
  <si>
    <t>776241111</t>
  </si>
  <si>
    <t>Montáž podlahovin ze sametového vinylu lepením pásů hladkých (bez vzoru)</t>
  </si>
  <si>
    <t>-744655964</t>
  </si>
  <si>
    <t>"viz.podlahy-1.np"</t>
  </si>
  <si>
    <t>"P1"</t>
  </si>
  <si>
    <t>"101,103,část 104,108,109,část 112,114-119,125,128-130,144,145"</t>
  </si>
  <si>
    <t>20,29+43,25+2,85*5,75+17,69+23,01+(15,76-(2,1*2,1))+18+19,36+40,49+10,64+16,27+21,51+127,95+5,03+18,74+25,23+15,5+16,29</t>
  </si>
  <si>
    <t>"P2"</t>
  </si>
  <si>
    <t>"část 104,110,111,část 112"(27,55-(2,85*5,75))+2,46+2,4+(2,1*2,1)</t>
  </si>
  <si>
    <t>219</t>
  </si>
  <si>
    <t>284110-01</t>
  </si>
  <si>
    <t>vysocezátěžová hybridní vinylová podlahovina tl.2,0 mm-plný popis viz.TZ</t>
  </si>
  <si>
    <t>-1479850551</t>
  </si>
  <si>
    <t>Poznámka k položce:
Vysocezátěžová hybridní vinylová podlahová krytina. Rubová vrstva z recyklovaného vinylu, výztuha ze sklené sítě, silně lisovaná nášlapná vrstva probarvená v celkové tloušťce tvořená čipsy čistého vinylu bez plniv, lejzrem tvrzená povrchová úprava s vysokou odolností vůči chemikáliím nevyžadující aplikaci ochranných emulzí. Celková tloušťka 2mm s atibakteriální přísadou, tlouška nášlapné vrstvy min. 1 mm, kluznost za mokra R10, reakce na oheň Bfl-s1, kročejová neprůzvučnost 8dB, součinitel smykového tření dle ČSN 744507 min. 0,5. TVOC po 28 dnech &lt; 10μg/ m3 dle ISO 16000-6. Bez obsahu těžkých kovů a ftalátů spadajících do skupiny CMR (karcinogeny, mutageny, reprotoxika dle REACH)</t>
  </si>
  <si>
    <t>487,421*1,1 'Přepočtené koeficientem množství</t>
  </si>
  <si>
    <t>220</t>
  </si>
  <si>
    <t>776251411</t>
  </si>
  <si>
    <t>Montáž podlahovin z přírodního linolea (marmolea) spoj podlah svařováním za tepla</t>
  </si>
  <si>
    <t>-1495389343</t>
  </si>
  <si>
    <t>Poznámka k položce:
vč.dodávky svař.šňůry</t>
  </si>
  <si>
    <t>"dtto vinyl"(P1+P2)*0,75</t>
  </si>
  <si>
    <t>"dtto vinyl na stěnu"VO*0,75</t>
  </si>
  <si>
    <t>221</t>
  </si>
  <si>
    <t>776301812</t>
  </si>
  <si>
    <t>Demontáž povlakových podlahovin ze schodišťových stupňů s podložkou</t>
  </si>
  <si>
    <t>1824581164</t>
  </si>
  <si>
    <t>"125"1,25*(12+12)</t>
  </si>
  <si>
    <t>"146"1,5*(12+12)</t>
  </si>
  <si>
    <t>222</t>
  </si>
  <si>
    <t>776410811</t>
  </si>
  <si>
    <t>Demontáž soklíků nebo lišt pryžových nebo plastových</t>
  </si>
  <si>
    <t>122880951</t>
  </si>
  <si>
    <t>"soklíky pro PVC A koberce"790</t>
  </si>
  <si>
    <t>223</t>
  </si>
  <si>
    <t>776421111</t>
  </si>
  <si>
    <t>Montáž lišt obvodových lepených</t>
  </si>
  <si>
    <t>-1426352617</t>
  </si>
  <si>
    <t>"1.np-pro vinyl"</t>
  </si>
  <si>
    <t>"101"3,24*2+6,44*2-0,8</t>
  </si>
  <si>
    <t>"103"9*2+4,84*2-1,4</t>
  </si>
  <si>
    <t>"104"5,75*2+4,84*2+0,7*2-0,8</t>
  </si>
  <si>
    <t>"108"2,725*2+6,69*2-0,8</t>
  </si>
  <si>
    <t>"109"3,675*2+6,69*2-0,8</t>
  </si>
  <si>
    <t>"110"1,6*2+1,54*2-0,8</t>
  </si>
  <si>
    <t>"111"1,6*2+1,5*2-0,8</t>
  </si>
  <si>
    <t>"112"4,85*2+3,25*2-0,8</t>
  </si>
  <si>
    <t>"114"2,785*2+6,54*2-0,8</t>
  </si>
  <si>
    <t>"115"3,02*2+6,54*2-0,8</t>
  </si>
  <si>
    <t>"116"6,3*2+6,54*2-0,8</t>
  </si>
  <si>
    <t>"117"4,64*2+2,7*2-0,8</t>
  </si>
  <si>
    <t>"118"4,59*2+3,75*2+0,7*2-0,8*2</t>
  </si>
  <si>
    <t>"119"4,59*2+4,79*2-0,8*2</t>
  </si>
  <si>
    <t>"125"14,5*2+8,79*2+0,45*8+0,7*4-1,5</t>
  </si>
  <si>
    <t>"128"2,9*2+1,7*2-(0,8*2)</t>
  </si>
  <si>
    <t>"129"2,7*2+6,94*2-(0,8*2)</t>
  </si>
  <si>
    <t>"130"2,95*2+8,79*2-(0,8*2+0,7)</t>
  </si>
  <si>
    <t>"144"3,0*2+5,4*2-(0,9*2+0,8*2)</t>
  </si>
  <si>
    <t>"145"3,0*2+5,59*2-0,8</t>
  </si>
  <si>
    <t>L</t>
  </si>
  <si>
    <t>224</t>
  </si>
  <si>
    <t>697512-01</t>
  </si>
  <si>
    <t>lišta pro PVC krytiny vč.rohů</t>
  </si>
  <si>
    <t>1955809966</t>
  </si>
  <si>
    <t>367,15*1,05 'Přepočtené koeficientem množství</t>
  </si>
  <si>
    <t>225</t>
  </si>
  <si>
    <t>776421711</t>
  </si>
  <si>
    <t>Montáž lišt vložení pásků z podlahoviny do lišt včetně nařezání</t>
  </si>
  <si>
    <t>-453207139</t>
  </si>
  <si>
    <t>"vložení do obvod.lišty"L</t>
  </si>
  <si>
    <t>226</t>
  </si>
  <si>
    <t>-940684139</t>
  </si>
  <si>
    <t>Poznámka k položce:
Vysocezátěžová hybridní vinylová podlahová krytina. Rubová vrstva z recyklovaného vinylu, výztuha ze sklené sítě, silně lisovaná nášlapná vrstva probarvená v celkové tloušťce tvořená čipsy čistého vinylu bez plniv, lejzrem tvrzená povrchová úprava s vysokou odolností vůči chemikáliím nevyžadující aplikaci ochranných emulzí. Celková tloušťka 2mm s atibakteriální přísadou Sanosol, tlouška nášlapné vrstvy min. 1 mm, kluznost za mokra R10, reakce na oheň Bfl-s1, kročejová neprůzvučnost 8dB, součinitel smykového tření dle ČSN 744507 min. 0,5. TVOC po 28 dnech &lt; 10μg/ m3 dle ISO 16000-6. Bez obsahu těžkých kovů a ftalátů spadajících do skupiny CMR (karcinogeny, mutageny, reprotoxika dle REACH)</t>
  </si>
  <si>
    <t>"vložení do obvod.lišty"L*0,1</t>
  </si>
  <si>
    <t>36,715*1,1 'Přepočtené koeficientem množství</t>
  </si>
  <si>
    <t>227</t>
  </si>
  <si>
    <t>776430811</t>
  </si>
  <si>
    <t>Demontáž soklíků nebo lišt hran schodišťových</t>
  </si>
  <si>
    <t>1036692563</t>
  </si>
  <si>
    <t>228</t>
  </si>
  <si>
    <t>7765511-01</t>
  </si>
  <si>
    <t>Montáž podlahovin z vinylu na stěnu lepením pásů, výšky přes 2 do 3,8 m</t>
  </si>
  <si>
    <t>-1379375401</t>
  </si>
  <si>
    <t>"vinyl obklad stěn"</t>
  </si>
  <si>
    <t>"125-po podhled"2,8*(0,45*10+0,7*4+8,79)</t>
  </si>
  <si>
    <t>45,052*0,1</t>
  </si>
  <si>
    <t>229</t>
  </si>
  <si>
    <t>284110-02</t>
  </si>
  <si>
    <t>ochranný panel z vinylu tl.-plný popis viz.TZ</t>
  </si>
  <si>
    <t>-1220436274</t>
  </si>
  <si>
    <t xml:space="preserve">Poznámka k položce:
Ochranný panel z pevného a antibakteriálního vinylu probarveného v celkové tloušťce s mírně texturovaným povrchem určený pro zdravotnická zařízení. Rozměry panelu 3.0x1.3m, tloušťka 2mm, index šíření plamene is méně než 40 mm/min. Reakce na oheň dle ASTM 84 třída A. Panel je opatřen ochranným filmem, který je odstraněn těsně před uvedením do užívání, aby zajistil dokonalou ochranu a čistotu panelu po skončení stavebních prací. 
Panel musí splňovat požadavky na čistitelnost v prostorách s vysokým rizikem infekce doložené příslušným certifikátem (např. Pasteur Institute). Produkt musí být odolný vůči desinfekcím, čisticím prostředkům a antiseptickým přípravkům (podloženo Anios a Bioquell protokolem). Odolnost vůči chemikáliím musí odpovídat minimálně standardu dle EN423.
Panely nesmí obsahovat žádné těžké kovy, jedovaté ftaláty či jiné karcinogenní, mutagenní a reprotoxické látky dle REACH. Celkové emise dle ISO 16000 musí být menší než 15μg/m3. Produkt musí být 100% recyklovatelný.
Podklad pod panely musí být čistý, rovný, hladký, kompaktní, bez mastnot a prasklin. Rovinatost podkladu 2mm na 2m.
Panely jsou spolu svařovány pomocí horkovzdušné pistole a provazce v barvě panelu, aby bylo dosaženo maximální hygieny a bezesparosti povrchu. Panely jsou celoplošně lepeny na podklad pomocí nízko emisního akrylátového lepidla.
</t>
  </si>
  <si>
    <t>49,557*1,1 'Přepočtené koeficientem množství</t>
  </si>
  <si>
    <t>230</t>
  </si>
  <si>
    <t>776991111</t>
  </si>
  <si>
    <t>Ostatní práce spárování silikonem</t>
  </si>
  <si>
    <t>-809591086</t>
  </si>
  <si>
    <t xml:space="preserve">Poznámka k souboru cen:
1. V ceně 776 99-1121 jsou započteny náklady na vysátí podlahy a setření vlhkým mopem.
2. V ceně 776 99-1141 jsou započteny i náklady na dodání pasty.
</t>
  </si>
  <si>
    <t>"dtto obvod.lišta"L</t>
  </si>
  <si>
    <t>231</t>
  </si>
  <si>
    <t>776991121</t>
  </si>
  <si>
    <t>Ostatní práce údržba nových podlahovin po pokládce čištění základní</t>
  </si>
  <si>
    <t>-1154926780</t>
  </si>
  <si>
    <t>"dtto vinyl obklad stěn"VO</t>
  </si>
  <si>
    <t>232</t>
  </si>
  <si>
    <t>776991811</t>
  </si>
  <si>
    <t>Ostatní práce odstranění přibité kovové pásky ze spoje</t>
  </si>
  <si>
    <t>-1976487702</t>
  </si>
  <si>
    <t>"1.np"20</t>
  </si>
  <si>
    <t>233</t>
  </si>
  <si>
    <t>998776101</t>
  </si>
  <si>
    <t>Přesun hmot pro podlahy povlakové stanovený z hmotnosti přesunovaného materiálu vodorovná dopravní vzdálenost do 50 m v objektech výšky do 6 m</t>
  </si>
  <si>
    <t>-1864877817</t>
  </si>
  <si>
    <t>234</t>
  </si>
  <si>
    <t>998776181</t>
  </si>
  <si>
    <t>Přesun hmot pro podlahy povlakové stanovený z hmotnosti přesunovaného materiálu Příplatek k cenám za přesun prováděný bez použití mechanizace pro jakoukoliv výšku objektu</t>
  </si>
  <si>
    <t>-2076213791</t>
  </si>
  <si>
    <t>777</t>
  </si>
  <si>
    <t>Podlahy lité</t>
  </si>
  <si>
    <t>235</t>
  </si>
  <si>
    <t>7779919-01</t>
  </si>
  <si>
    <t>Sanace betonových podlah prolitím speciální hmotou na bázi epoxidů vč.penetrace-D+M (viz.TZ)</t>
  </si>
  <si>
    <t>-802571000</t>
  </si>
  <si>
    <t>Poznámka k položce:
bude provedeno v případě nepříznivých výsledků odtrhových a tlakových zkoušek (viz.TZ)</t>
  </si>
  <si>
    <t>236</t>
  </si>
  <si>
    <t>998777101</t>
  </si>
  <si>
    <t>Přesun hmot pro podlahy lité stanovený z hmotnosti přesunovaného materiálu vodorovná dopravní vzdálenost do 50 m v objektech výšky do 6 m</t>
  </si>
  <si>
    <t>-1809272408</t>
  </si>
  <si>
    <t>237</t>
  </si>
  <si>
    <t>998777181</t>
  </si>
  <si>
    <t>Přesun hmot pro podlahy lité stanovený z hmotnosti přesunovaného materiálu Příplatek k cenám za přesun prováděný bez použití mechanizace pro jakoukoliv výšku objektu</t>
  </si>
  <si>
    <t>867581305</t>
  </si>
  <si>
    <t>781</t>
  </si>
  <si>
    <t>Dokončovací práce - obklady</t>
  </si>
  <si>
    <t>238</t>
  </si>
  <si>
    <t>781-01</t>
  </si>
  <si>
    <t>Izolace koutu obkladu impregnovanými provazci</t>
  </si>
  <si>
    <t>268066242</t>
  </si>
  <si>
    <t>"dtto silikonování"41,2</t>
  </si>
  <si>
    <t>239</t>
  </si>
  <si>
    <t>944923300</t>
  </si>
  <si>
    <t>41,2*1,05 'Přepočtené koeficientem množství</t>
  </si>
  <si>
    <t>240</t>
  </si>
  <si>
    <t>781474154</t>
  </si>
  <si>
    <t>Montáž obkladů vnitřních stěn z dlaždic keramických lepených flexibilním lepidlem velkoformátových s vysokopevnostním lepidlem přes 4 do 6 ks/m2</t>
  </si>
  <si>
    <t>2136082178</t>
  </si>
  <si>
    <t>"103"1,5*(2,2+0,6)</t>
  </si>
  <si>
    <t>"113"2,45*(1,6*2+2,19*2+0,9*2+1,6*2)+0,15*0,9-(0,7*1,97*2+0,8*1,97)</t>
  </si>
  <si>
    <t>"131"2,0*(1,4*2+1,075*2)-(0,6*1,97+0,7*1,97)</t>
  </si>
  <si>
    <t>"117-za linkou"0,8*(4,64+0,6*2)</t>
  </si>
  <si>
    <t>"118-za linkou"0,8*(2,25+0,6)</t>
  </si>
  <si>
    <t>"125-za umyvadlem"1,5*(1+0,6)</t>
  </si>
  <si>
    <t>"129-za linkou"0,8*(2,4+0,6)</t>
  </si>
  <si>
    <t>241</t>
  </si>
  <si>
    <t>597610-01</t>
  </si>
  <si>
    <t>obkládačky keramické koupelnové (barevné) přes 4 do 12 ks/m2</t>
  </si>
  <si>
    <t>-915133785</t>
  </si>
  <si>
    <t xml:space="preserve">Poznámka k položce:
specifikace a plný popis  viz.TZ
Rozměr 30x60 cm
Za sucha lisovaný obklad jen pro vnitřní obložení stěn-rektifikovaný
Planarita +/-0,3%
Nasákavost E≤10
Pevnost v ohybu 600 N/mm2
Odolný proti popraskání
</t>
  </si>
  <si>
    <t>54,913*1,15 'Přepočtené koeficientem množství</t>
  </si>
  <si>
    <t>242</t>
  </si>
  <si>
    <t>781479191</t>
  </si>
  <si>
    <t>Montáž obkladů vnitřních stěn z dlaždic keramických Příplatek k cenám za plochu do 10 m2 jednotlivě</t>
  </si>
  <si>
    <t>1148803019</t>
  </si>
  <si>
    <t>"dtto ker.obklad"KO1</t>
  </si>
  <si>
    <t>243</t>
  </si>
  <si>
    <t>781479194</t>
  </si>
  <si>
    <t>Montáž obkladů vnitřních stěn z dlaždic keramických Příplatek k cenám za vyrovnání nerovného povrchu</t>
  </si>
  <si>
    <t>-453823428</t>
  </si>
  <si>
    <t>"dtto ker.obklad-dle stáv (133)"</t>
  </si>
  <si>
    <t>244</t>
  </si>
  <si>
    <t>781479196</t>
  </si>
  <si>
    <t>Montáž obkladů vnitřních stěn z dlaždic keramických Příplatek k cenám za dvousložkový spárovací tmel</t>
  </si>
  <si>
    <t>-1544093904</t>
  </si>
  <si>
    <t>245</t>
  </si>
  <si>
    <t>7814941-R</t>
  </si>
  <si>
    <t>Ostatní prvky nerezové profily lepené flexibilním lepidlem rohové-D+M</t>
  </si>
  <si>
    <t>600836330</t>
  </si>
  <si>
    <t xml:space="preserve">Poznámka k souboru cen:
1. Množství měrných jednotek u ceny -5185 se stanoví podle počtu řezaných obkladaček, nezávisle na jejich velikosti.
2. Položkou -5185 lze ocenit provádění více řezů na jednom kusu obkladu.
</t>
  </si>
  <si>
    <t>"rohy"</t>
  </si>
  <si>
    <t>"1.np"0,9</t>
  </si>
  <si>
    <t>0,5</t>
  </si>
  <si>
    <t>246</t>
  </si>
  <si>
    <t>7814942-V</t>
  </si>
  <si>
    <t>Ostatní prvky nerezové profily lepené flexibilním lepidlem vanové-D+M</t>
  </si>
  <si>
    <t>599145084</t>
  </si>
  <si>
    <t>"1.np"0,9*2</t>
  </si>
  <si>
    <t>247</t>
  </si>
  <si>
    <t>7814945-U</t>
  </si>
  <si>
    <t>Ostatní prvky nerezové profily lepené flexibilním lepidlem ukončovací-D+M</t>
  </si>
  <si>
    <t>132475940</t>
  </si>
  <si>
    <t>"ukončení soklíků"KS1+KSS1</t>
  </si>
  <si>
    <t>"ukončení boků obkladů"1,5*4+0,8*6</t>
  </si>
  <si>
    <t>"za umyvadly v-1,5m"</t>
  </si>
  <si>
    <t>"103"(2,2+0,6)</t>
  </si>
  <si>
    <t>"125-za umyvadlem"(1+0,6)</t>
  </si>
  <si>
    <t>"131"(1,4*2+1,075*2)-(0,6+0,7)</t>
  </si>
  <si>
    <t>248</t>
  </si>
  <si>
    <t>781495111</t>
  </si>
  <si>
    <t>Ostatní prvky ostatní práce penetrace podkladu</t>
  </si>
  <si>
    <t>2034723948</t>
  </si>
  <si>
    <t>249</t>
  </si>
  <si>
    <t>781495115</t>
  </si>
  <si>
    <t>Ostatní prvky ostatní práce spárování silikonem</t>
  </si>
  <si>
    <t>-226333349</t>
  </si>
  <si>
    <t>"kouty"</t>
  </si>
  <si>
    <t>"1.np"2,45*8+0,9+0,8*3</t>
  </si>
  <si>
    <t>2,1*2+0,8+0,7*2+2,1*4+1,5+2,1*4+0,6+0,7</t>
  </si>
  <si>
    <t>250</t>
  </si>
  <si>
    <t>998781101</t>
  </si>
  <si>
    <t>Přesun hmot pro obklady keramické stanovený z hmotnosti přesunovaného materiálu vodorovná dopravní vzdálenost do 50 m v objektech výšky do 6 m</t>
  </si>
  <si>
    <t>1607232562</t>
  </si>
  <si>
    <t>251</t>
  </si>
  <si>
    <t>998781181</t>
  </si>
  <si>
    <t>Přesun hmot pro obklady keramické stanovený z hmotnosti přesunovaného materiálu Příplatek k cenám za přesun prováděný bez použití mechanizace pro jakoukoliv výšku objektu</t>
  </si>
  <si>
    <t>-965488001</t>
  </si>
  <si>
    <t>783</t>
  </si>
  <si>
    <t>Dokončovací práce - nátěry</t>
  </si>
  <si>
    <t>252</t>
  </si>
  <si>
    <t>783-01</t>
  </si>
  <si>
    <t>Nový nátěr syntetický oc.dveřních zárubní 600,700,800,900/1970mm vč.přípravy podkladu (obroušení stáv.nátěru,očištění)</t>
  </si>
  <si>
    <t>571327327</t>
  </si>
  <si>
    <t>"pro nové dveře do stáv.zárubní"</t>
  </si>
  <si>
    <t>"201"2</t>
  </si>
  <si>
    <t>"202"10</t>
  </si>
  <si>
    <t>"203"1</t>
  </si>
  <si>
    <t>253</t>
  </si>
  <si>
    <t>783-02</t>
  </si>
  <si>
    <t>Nový nátěr syntetický oc.dveřních zárubní 1400,1500/1970mm vč.přípravy podkladu (obroušení stáv.nátěru,očištění)</t>
  </si>
  <si>
    <t>-1645471460</t>
  </si>
  <si>
    <t>"207"2</t>
  </si>
  <si>
    <t>"208"1</t>
  </si>
  <si>
    <t>254</t>
  </si>
  <si>
    <t>783314201</t>
  </si>
  <si>
    <t>Základní antikorozní nátěr zámečnických konstrukcí jednonásobný syntetický standardní</t>
  </si>
  <si>
    <t>-640145692</t>
  </si>
  <si>
    <t>"viz.výpis prefa 60/60/6mm"</t>
  </si>
  <si>
    <t>"1.np"(0,06*4)*(1,0*6+1,1*14+1,9*2+2,1*2+1,6*2)</t>
  </si>
  <si>
    <t>"L80/80/8mm"(0,08*4)*(1,0*2)</t>
  </si>
  <si>
    <t>255</t>
  </si>
  <si>
    <t>783901453</t>
  </si>
  <si>
    <t>Příprava podkladu betonových podlah před provedením nátěru vysátím</t>
  </si>
  <si>
    <t>-726627818</t>
  </si>
  <si>
    <t>"dlažby"</t>
  </si>
  <si>
    <t>"nové souvrství"D2*3</t>
  </si>
  <si>
    <t>"dlažba na stáv.podklad"D1*3</t>
  </si>
  <si>
    <t>"stupnice"60,5*0,3*3</t>
  </si>
  <si>
    <t>256</t>
  </si>
  <si>
    <t>783923171</t>
  </si>
  <si>
    <t>Penetrační nátěr betonových podlah hrubých akrylátový</t>
  </si>
  <si>
    <t>1473917610</t>
  </si>
  <si>
    <t>"penetrace pro vyrov.stěrku-dlažby"</t>
  </si>
  <si>
    <t>"penetrace pro samoniv.stěrku vinyl.podlah"P1+P2</t>
  </si>
  <si>
    <t>784</t>
  </si>
  <si>
    <t>Dokončovací práce - malby a tapety</t>
  </si>
  <si>
    <t>257</t>
  </si>
  <si>
    <t>784121001</t>
  </si>
  <si>
    <t>Oškrabání malby v místnostech výšky do 3,80 m</t>
  </si>
  <si>
    <t>1945026323</t>
  </si>
  <si>
    <t xml:space="preserve">Poznámka k souboru cen:
1. Cenami souboru cen se oceňuje jakýkoli počet současně škrabaných vrstev barvy.
</t>
  </si>
  <si>
    <t>"101"2,25*(3,24*2+6,44*2)</t>
  </si>
  <si>
    <t>"103"2,6*(8,95*2+4,84*2+0,7*2)</t>
  </si>
  <si>
    <t>"104"3,0*(5,75*2+4,84*2+0,7*2)</t>
  </si>
  <si>
    <t>"105"2,9*(21,2*2+1,6*2+0,3*2+0,45*2)</t>
  </si>
  <si>
    <t>"106"3,275*(2,95*2+4,84*2)</t>
  </si>
  <si>
    <t>"108"3,0*(2,725*2+6,69)</t>
  </si>
  <si>
    <t>"109"3,0*(3,675*2+6,69)</t>
  </si>
  <si>
    <t>"112"3,0*(3,25*2+4,85)</t>
  </si>
  <si>
    <t>"114"3,0*(2,783*2+6,54*2)</t>
  </si>
  <si>
    <t>"115"3,0*(3,05*2+6,54*2)</t>
  </si>
  <si>
    <t>"116"3,0*(6,29*2+6,54*2)-(4,8*2,23)</t>
  </si>
  <si>
    <t>"117"2,6*(4,64*2+2,7*2)-(2,3*2,23)</t>
  </si>
  <si>
    <t>"118"3,0*(4,59*2+3,75*2)</t>
  </si>
  <si>
    <t>"119"3,0*(4,59*2+4,79*2)-(3,7*2,23)</t>
  </si>
  <si>
    <t>"120"2,45*(6,7*2+0,7*2)+2,8*(7,75+3,15+1,15)</t>
  </si>
  <si>
    <t>"121"2,45*(2,2*4)-(2,2*2,45)</t>
  </si>
  <si>
    <t>"122"3,275*(2,85*2+7,6*2)</t>
  </si>
  <si>
    <t>"123"2,25*(2,3*2+8,1*2)</t>
  </si>
  <si>
    <t>"125-mimo PVC obklad"2,8*(14,6*2+6,79+0,7*4)</t>
  </si>
  <si>
    <t>"126"2,9*(2,1*2+14,95*2)</t>
  </si>
  <si>
    <t>"127"2,9*(20,25*2+3,15*2+0,45*2)-(1,9*2,9)</t>
  </si>
  <si>
    <t>"128"3,0*(1,75*2+2,9)</t>
  </si>
  <si>
    <t>"130"3,0*(2,95*2+8,79)-(2,3*1,8)</t>
  </si>
  <si>
    <t>"143"3,275*(3,25*2+7,6*2)</t>
  </si>
  <si>
    <t>"144"2,5*(3,0*2+5,4*2)</t>
  </si>
  <si>
    <t>"145"3,0*(3,0*2+5,6*2)</t>
  </si>
  <si>
    <t>258</t>
  </si>
  <si>
    <t>784121011</t>
  </si>
  <si>
    <t>Rozmývání podkladu po oškrabání malby v místnostech výšky do 3,80 m</t>
  </si>
  <si>
    <t>2037430091</t>
  </si>
  <si>
    <t>"dtto oškrabání malby"1741,841</t>
  </si>
  <si>
    <t>259</t>
  </si>
  <si>
    <t>784181101</t>
  </si>
  <si>
    <t>Penetrace podkladu jednonásobná základní akrylátová v místnostech výšky do 3,80 m</t>
  </si>
  <si>
    <t>-1106951864</t>
  </si>
  <si>
    <t>"otěruvzdorná (stropy-mimo SDK podhledy)"107,025-(A+H2)</t>
  </si>
  <si>
    <t>"omyvatelná (stěny)"1688,65</t>
  </si>
  <si>
    <t>"omítka štuk. plocha do 1m2"212</t>
  </si>
  <si>
    <t>"ostatní plochy (rýhy, malé opravy omítek)"200*3+150</t>
  </si>
  <si>
    <t>260</t>
  </si>
  <si>
    <t>784211011</t>
  </si>
  <si>
    <t>Malby z malířských směsí otěruvzdorných za mokra jednonásobné, bílé za mokra otěruvzdorné velmi dobře v místnostech výšky do 3,80 m</t>
  </si>
  <si>
    <t>-779964935</t>
  </si>
  <si>
    <t>"omyvatelná (stěny)"2650,65</t>
  </si>
  <si>
    <t>261</t>
  </si>
  <si>
    <t>784211111</t>
  </si>
  <si>
    <t>Malby z malířských směsí otěruvzdorných za mokra dvojnásobné, bílé za mokra otěruvzdorné velmi dobře v místnostech výšky do 3,80 m</t>
  </si>
  <si>
    <t>-550765956</t>
  </si>
  <si>
    <t>"stěny (po podhled)"</t>
  </si>
  <si>
    <t>"108"3,0*(2,725*2+6,69*2)</t>
  </si>
  <si>
    <t>"109"3,0*(3,675*2+6,69*2)</t>
  </si>
  <si>
    <t>"110"2,45*(1,54*2+1,6*2)</t>
  </si>
  <si>
    <t>"111"2,45*(1,5*2+1,6*2)</t>
  </si>
  <si>
    <t>"112"3,0*(3,25*2+4,85*2)</t>
  </si>
  <si>
    <t>"113"2,45*(1,6*4+2,19*2+0,9*2)</t>
  </si>
  <si>
    <t>"116"3,0*(6,29*2+6,54*2)</t>
  </si>
  <si>
    <t>"117"2,6*(4,64*2+2,7*2)</t>
  </si>
  <si>
    <t>"125"2,8*(14,6*2+6,79*2+0,7*4+0,45*8)-(4,8*1,8*2)</t>
  </si>
  <si>
    <t>"126"2,9*(2,1*2+14,95*2)-(1,9*2,85+1,6*2,3)</t>
  </si>
  <si>
    <t>"128"3,0*(1,75*2+2,9*2)</t>
  </si>
  <si>
    <t>"129"3,0*(2,7*2+6,94*2)</t>
  </si>
  <si>
    <t>"130"3,0*(2,95*2+8,79*2)</t>
  </si>
  <si>
    <t>"ker.obklady"-KO1</t>
  </si>
  <si>
    <t>"PVC obklad stěn"-VO</t>
  </si>
  <si>
    <t>"dekorační stěrka"-101,82</t>
  </si>
  <si>
    <t>262</t>
  </si>
  <si>
    <t>784211165</t>
  </si>
  <si>
    <t>Malby z malířských směsí otěruvzdorných za mokra Příplatek k cenám dvojnásobných maleb za provádění barevné malby tónované na tónovacích automatech, v odstínu sytém</t>
  </si>
  <si>
    <t>955572078</t>
  </si>
  <si>
    <t>"upřesnit dle architekta-předpoklad 50%"</t>
  </si>
  <si>
    <t>"omyvatelná (stěny)"2650,65*0,5</t>
  </si>
  <si>
    <t>263</t>
  </si>
  <si>
    <t>784221101</t>
  </si>
  <si>
    <t>Malby z malířských směsí otěruvzdorných za sucha dvojnásobné, bílé za sucha otěruvzdorné dobře v místnostech výšky do 3,80 m</t>
  </si>
  <si>
    <t>-1235034429</t>
  </si>
  <si>
    <t>"SDK podhledy"A+H2</t>
  </si>
  <si>
    <t>264</t>
  </si>
  <si>
    <t>7846616-02</t>
  </si>
  <si>
    <t xml:space="preserve">Dekorační techniky-imitace pohledového betonu stěn </t>
  </si>
  <si>
    <t>-1407378395</t>
  </si>
  <si>
    <t xml:space="preserve">Poznámka k položce:
plný popis a specifikace viz.TZ a interiérové řešení
Skladba povrchu se sestává ze čtyř vrstev:
1.) Stěrkovací hmota na vodní bázi pro dekorace podlah a stěn v interiéru a exteriéru
měs syntetických polymerů ve vodní emulzi s obsahem minerálních plniv. Výrobek je připraven k použití, pro vytvoření základní dekorativní vrstvy. Neobsahuje vápno, sádru a cement. Je paropropustný, s vynikající odolností vůči vodě, roztokům kyselin a alkalickým látkám. Vykazuje vysokou pevnost v tahu při zachování dobré elasticity.
2.) Dekorativní ochranný nátěr s polokrycím efektem pro podlahy a stěny v interiéru a exteriéru
dekorativní nátěr na vodní bázi s polokrycím efektem, který umožňuje ve specifické barevnosti originálních odstínů vytvářet jedinečné a neopakovatelné dekorativní úpravy. Použité speciální pigmenty jsou vysoce odolné. Výrobek je paropropustný, zajišťuje přirozené „dýchání“ povrchu, neobsahuje rozpouštědla,  je bez zápachu, šetrný k lidem a životnímu prostředí.
3.) Ochranný jednosložkový lak na vodní bázi, bez rozpouštědel, pro interiér a exteriér
ochranný jednosložkový lak na vodní bázi, bez rozpouštědel. Speciální vysoce odolná polymerová emulze vytváří transparentní film, který v průběhu času nežloutne. Výrobek vykazuje vysokou tvrdost a současně vynikající pružnost. Jednoduchá aplikace, snadná přetíratelnost. Jednosložkový výrobek je připraven k použití (neředit vodou). Je vysoce odolný vodě, roztokům kyselin, alkalickým látkám a olejům.  Vykazuje vynikající odolnost proti opotřebení. Dodává se v provedení: lesk a  mat.  
4.) Ochranný dvousložkový lak na vodní bázi, bez rozpouštědel, pro interiér a exteriér
speciální dvousložkový disperzní lak na vodní bázi, s obsahem alifatického isokyanátu. Vykazuje vynikající odolnost proti opotřebení, v průběhu času nežloutne. Vytváří celistvý transparentní film, vykazuje vysokou tvrdost, přitom zachovává vynikající elasticitu. Snadno se aplikuje a snadno se přetírá. Vykazuje vynikající odolnost proti dlouhodobému působení vody, roztokům kyselin, alkalickým látkám a olejům. Dodává se v provedení: lesk, pololesk, mat.
</t>
  </si>
  <si>
    <t>"1.np-po podhled"</t>
  </si>
  <si>
    <t>"126"2,9*11,75-(0,8*1,97*2)</t>
  </si>
  <si>
    <t>"127"2,9*(20,35+0,4*4)-(1,4*1,97)</t>
  </si>
  <si>
    <t>Ostatní</t>
  </si>
  <si>
    <t>I-01</t>
  </si>
  <si>
    <t>Stávající zařízení interiéru</t>
  </si>
  <si>
    <t>265</t>
  </si>
  <si>
    <t>DMTZ interiér</t>
  </si>
  <si>
    <t>Celkové náklady na demontáž,odvoz a ekologickou likvidaci stávajícího zařízení interiéru (rozsah viz.popis)</t>
  </si>
  <si>
    <t>kpl</t>
  </si>
  <si>
    <t>512</t>
  </si>
  <si>
    <t>-1192684174</t>
  </si>
  <si>
    <t>Poznámka k položce:
1.np:DMTZ tabule 2x,DMTZ stahovacího plátna</t>
  </si>
  <si>
    <t>Úroveň 4:</t>
  </si>
  <si>
    <t>2018/029-2-1-141 - D.1.4.1-Zařízení zdravotně technických instalací</t>
  </si>
  <si>
    <t>G.Přikryl</t>
  </si>
  <si>
    <t>Textová, výkresová i tabulková část projektové dokumentace tvoří jeden vzájemně se doplňující a provázaný celek. Jednotliví účastníci výběrového řízení se musí seznámit s projektojektovou dokumentací v návaznosti na soupis prací a na základě těchto informací části díla nacenit. Dále je potřeba při stanovení ceny dle vykázané výměry započítat všechny předpokládané doplňkové prvky a činnosti s touto položkou související tak, aby cena byla kompletní a prvek funkční.</t>
  </si>
  <si>
    <t>713 - Izolace tepelné</t>
  </si>
  <si>
    <t>721 - Vnitřní kanalizace</t>
  </si>
  <si>
    <t>722 - Vnitřní vodovod</t>
  </si>
  <si>
    <t>724 - Strojní vybavení</t>
  </si>
  <si>
    <t>725 - Zařizovací předměty</t>
  </si>
  <si>
    <t>726 - Instalační prefabrikáty</t>
  </si>
  <si>
    <t>767 - Konstrukce doplňkové stavební (zámečnické)</t>
  </si>
  <si>
    <t>713-2111 PC</t>
  </si>
  <si>
    <t>Izolační potrubní pouzdra s Alu folií 18- 22/25 mm</t>
  </si>
  <si>
    <t>651668286</t>
  </si>
  <si>
    <t>Poznámka k položce:
výkres č.3, 207x1</t>
  </si>
  <si>
    <t>713-2113 PC</t>
  </si>
  <si>
    <t>Izolační potrubní pouzdra s Alu folií 32/30 mm</t>
  </si>
  <si>
    <t>-688198913</t>
  </si>
  <si>
    <t>Poznámka k položce:
výkres č.3, 138x1</t>
  </si>
  <si>
    <t>713-2214 PC</t>
  </si>
  <si>
    <t>Izolační potrubní pouzdra s Alu folií 40/30 mm</t>
  </si>
  <si>
    <t>-1235282832</t>
  </si>
  <si>
    <t>Poznámka k položce:
výkres č.3, 62x1</t>
  </si>
  <si>
    <t>713-2215 PC</t>
  </si>
  <si>
    <t>Izolační potrubní pouzdra s Alu folií 50/40 mm</t>
  </si>
  <si>
    <t>1441664850</t>
  </si>
  <si>
    <t>Poznámka k položce:
výkres č.3, 71x1</t>
  </si>
  <si>
    <t>722181214</t>
  </si>
  <si>
    <t>Izolace návleková tl. stěny 20 mm</t>
  </si>
  <si>
    <t>-737296662</t>
  </si>
  <si>
    <t>Poznámka k souboru cen:
V položce je kalkulována dodávka izolační trubice, spon a lepicí pásky.</t>
  </si>
  <si>
    <t>Poznámka k položce:
vnitřní průměr 22 mm, výkres č.3,11,12, generováno počítačem, 29x1</t>
  </si>
  <si>
    <t>722181214.1</t>
  </si>
  <si>
    <t>1567955492</t>
  </si>
  <si>
    <t>Poznámka k položce:
vnitřní průměr 25 mm, výkres č,3,11,12, generováno počítačem, 81x1</t>
  </si>
  <si>
    <t>998713203</t>
  </si>
  <si>
    <t>Přesun hmot pro izolace tepelné, výšky do 24 m</t>
  </si>
  <si>
    <t>-973745766</t>
  </si>
  <si>
    <t>721</t>
  </si>
  <si>
    <t>Vnitřní kanalizace</t>
  </si>
  <si>
    <t>721-1000 PC</t>
  </si>
  <si>
    <t>Montáž plastových tvarovek HL</t>
  </si>
  <si>
    <t>532315279</t>
  </si>
  <si>
    <t>Poznámka k položce:
výkres č.2,7,8,9,10,11, 7X1</t>
  </si>
  <si>
    <t>721-1004 PC</t>
  </si>
  <si>
    <t>Mřířka plastová 150/150-bílá do stěny</t>
  </si>
  <si>
    <t>1228725458</t>
  </si>
  <si>
    <t>Poznámka k položce:
výkres č.7,8,9,10, 2x1</t>
  </si>
  <si>
    <t>721-1020 PC</t>
  </si>
  <si>
    <t>Připojovací koleno WC,DN 100</t>
  </si>
  <si>
    <t>1941485968</t>
  </si>
  <si>
    <t>Poznámka k položce:
výkres č.2,7,8,9,10, 1x1</t>
  </si>
  <si>
    <t>721-1302 PC</t>
  </si>
  <si>
    <t>Požární uzávěr kanal.potrubí DN 125</t>
  </si>
  <si>
    <t>825585800</t>
  </si>
  <si>
    <t>Poznámka k položce:
výkres č..7,8,9,10,, 3x1</t>
  </si>
  <si>
    <t>721140802</t>
  </si>
  <si>
    <t>Demontáž potrubí litinového do DN 100</t>
  </si>
  <si>
    <t>-502916162</t>
  </si>
  <si>
    <t>721140916</t>
  </si>
  <si>
    <t>Oprava-propoj.dosavadního potrubí litinového DN125</t>
  </si>
  <si>
    <t>-1574452903</t>
  </si>
  <si>
    <t>Poznámka k položce:
výkres č.3,7,8,9,10, generováno počítačem, 27x1</t>
  </si>
  <si>
    <t>721170962</t>
  </si>
  <si>
    <t>Oprava - propojení dosavadního potrubí PVC D 63</t>
  </si>
  <si>
    <t>-1972504405</t>
  </si>
  <si>
    <t>Poznámka k položce:
výkres č.7,8,9,10, 10x1</t>
  </si>
  <si>
    <t>721170963</t>
  </si>
  <si>
    <t>Oprava - propojení dosavadního potrubí PVC D 75</t>
  </si>
  <si>
    <t>406799340</t>
  </si>
  <si>
    <t>Poznámka k položce:
výkres č.7,8,9,10, 9x1</t>
  </si>
  <si>
    <t>721170965</t>
  </si>
  <si>
    <t>Oprava - propojení dosavadního potrubí PVC D 110</t>
  </si>
  <si>
    <t>-1696072572</t>
  </si>
  <si>
    <t>Poznámka k položce:
výkres č.7,8,9,10, 4x1</t>
  </si>
  <si>
    <t>721170966</t>
  </si>
  <si>
    <t>Oprava - propojení dosavadního potrubí PVC D 125</t>
  </si>
  <si>
    <t>297240171</t>
  </si>
  <si>
    <t>Poznámka k položce:
výkres č.7,8,9,10, 1x1</t>
  </si>
  <si>
    <t>721171803</t>
  </si>
  <si>
    <t>Demontáž potrubí z PVC do D 75 mm</t>
  </si>
  <si>
    <t>-1493379030</t>
  </si>
  <si>
    <t>721176101</t>
  </si>
  <si>
    <t>Potrubí HT připojovací D 32 x 1,8 mm</t>
  </si>
  <si>
    <t>1795475338</t>
  </si>
  <si>
    <t>Poznámka k položce:
výkres č.3,7,8,9,10, generováno počítačem, 10x1</t>
  </si>
  <si>
    <t>721176102</t>
  </si>
  <si>
    <t>Potrubí HT připojovací D 40 x 1,8 mm</t>
  </si>
  <si>
    <t>870671757</t>
  </si>
  <si>
    <t>Poznámka k položce:
výkres č.3,7,8,9,10, generováno počítačem, 3x1</t>
  </si>
  <si>
    <t>721176103</t>
  </si>
  <si>
    <t>Potrubí HT připojovací D 50 x 1,8 mm</t>
  </si>
  <si>
    <t>1761424468</t>
  </si>
  <si>
    <t>Poznámka k položce:
výkres č.3,7,8,9,10, generováno počítačem, 25x1</t>
  </si>
  <si>
    <t>721176114</t>
  </si>
  <si>
    <t>Potrubí HT odpadní svislé D 75 x 1,9 mm</t>
  </si>
  <si>
    <t>1993857208</t>
  </si>
  <si>
    <t>Poznámka k položce:
výkres č.3,7,8,9,10, generováno počítačem, 55x1</t>
  </si>
  <si>
    <t>721176115</t>
  </si>
  <si>
    <t>Potrubí HT odpadní svislé D 110 x 2,7 mm</t>
  </si>
  <si>
    <t>1239104528</t>
  </si>
  <si>
    <t>721176116</t>
  </si>
  <si>
    <t>Potrubí HT odpadní svislé D 125 x 3,1 mm</t>
  </si>
  <si>
    <t>-105106758</t>
  </si>
  <si>
    <t>Poznámka k položce:
výkres č.3,6,7,8,9,10, generováno počítačem, 12x1</t>
  </si>
  <si>
    <t>721176146</t>
  </si>
  <si>
    <t>Potrubí HT dešťové (svislé) D 125 x 3,1 mm</t>
  </si>
  <si>
    <t>295005609</t>
  </si>
  <si>
    <t>Poznámka k položce:
výkres č.2,3,8, 18x1</t>
  </si>
  <si>
    <t>721176222</t>
  </si>
  <si>
    <t>Potrubí KG svodné (ležaté) v zemi D 110 x 3,2 mm</t>
  </si>
  <si>
    <t>911369015</t>
  </si>
  <si>
    <t>Poznámka k položce:
výkres č.2, generováno počítačem, 81x1</t>
  </si>
  <si>
    <t>721176223</t>
  </si>
  <si>
    <t>Potrubí KG svodné (ležaté) v zemi D 125 x 3,2 mm</t>
  </si>
  <si>
    <t>1641242178</t>
  </si>
  <si>
    <t>Poznámka k položce:
výkres č.2, generováno počítačem, 74x1</t>
  </si>
  <si>
    <t>721176224</t>
  </si>
  <si>
    <t>Potrubí KG svodné (ležaté) v zemi D 160 x 4,0 mm</t>
  </si>
  <si>
    <t>454034841</t>
  </si>
  <si>
    <t>Poznámka k položce:
výkres č.2, generováno počítačem, 22x1</t>
  </si>
  <si>
    <t>721194104</t>
  </si>
  <si>
    <t>Vyvedení odpadních výpustek D 40 x 1,8</t>
  </si>
  <si>
    <t>1622961316</t>
  </si>
  <si>
    <t>Poznámka k položce:
výkres č.3,7,8,9,10, 4x1</t>
  </si>
  <si>
    <t>721194105</t>
  </si>
  <si>
    <t>Vyvedení odpadních výpustek D 50 x 1,8</t>
  </si>
  <si>
    <t>-1821223752</t>
  </si>
  <si>
    <t>Poznámka k položce:
výkres č.3,7,8,9,10, 7x1</t>
  </si>
  <si>
    <t>721194109</t>
  </si>
  <si>
    <t>Vyvedení odpadních výpustek D 110 x 2,3</t>
  </si>
  <si>
    <t>-2130158322</t>
  </si>
  <si>
    <t>Poznámka k položce:
výkres č.3,7,8,9,10, 1x1</t>
  </si>
  <si>
    <t>721234104</t>
  </si>
  <si>
    <t>Vtok střešní PP HL62.1H pro plochou střechu</t>
  </si>
  <si>
    <t>1506797786</t>
  </si>
  <si>
    <t>Poznámka k položce:
výkres č.8,, 5x1</t>
  </si>
  <si>
    <t>721273150</t>
  </si>
  <si>
    <t>Hlavice ventilační přivětrávací HL900</t>
  </si>
  <si>
    <t>19222488</t>
  </si>
  <si>
    <t>Poznámka k souboru cen:
S masivní pryžovou membránou pro vedlejší svodná potrubí s odnímatelnou mřížkou proti hmyzu.</t>
  </si>
  <si>
    <t>Poznámka k položce:
přivzdušňovací ventil HL900, D 50/75/110 mm, výkres č.7,8,9,10, 1x1</t>
  </si>
  <si>
    <t>-1010728864</t>
  </si>
  <si>
    <t>Poznámka k položce:
přivzdušňovací ventil HL900, D 50/75/110 mm, výkres č.7,8,9,10, 8x1</t>
  </si>
  <si>
    <t>721290112</t>
  </si>
  <si>
    <t>Zkouška těsnosti kanalizace vodou do DN 200</t>
  </si>
  <si>
    <t>-2115295905</t>
  </si>
  <si>
    <t>721290822</t>
  </si>
  <si>
    <t>Přesun vybouraných hmot - kanalizace, H 6 - 12 m</t>
  </si>
  <si>
    <t>30890990</t>
  </si>
  <si>
    <t>Poznámka k souboru cen:
vodorovně do 100 m</t>
  </si>
  <si>
    <t>998721203</t>
  </si>
  <si>
    <t>Přesun hmot pro vnitřní kanalizaci, výšky do 24 m</t>
  </si>
  <si>
    <t>-1522459848</t>
  </si>
  <si>
    <t>722</t>
  </si>
  <si>
    <t>Vnitřní vodovod</t>
  </si>
  <si>
    <t>722-12 PC</t>
  </si>
  <si>
    <t>Protipožární pěna dotěsnění trubek přes zeď</t>
  </si>
  <si>
    <t>386707211</t>
  </si>
  <si>
    <t>262282131</t>
  </si>
  <si>
    <t>Poznámka k položce:
výkres č.11,12, 2x1</t>
  </si>
  <si>
    <t>722130233</t>
  </si>
  <si>
    <t>Potrubí z trub.závit.pozink.svařovan. 11343,DN 25</t>
  </si>
  <si>
    <t>-349192541</t>
  </si>
  <si>
    <t>Poznámka k položce:
výkres č.2,3,11,12, 2x1</t>
  </si>
  <si>
    <t>722130234</t>
  </si>
  <si>
    <t>Potrubí z trub.závit.pozink.svařovan. 11343,DN 32</t>
  </si>
  <si>
    <t>2096420347</t>
  </si>
  <si>
    <t>Poznámka k položce:
výkres č,3,11,12, generováno počítačem, 5x1</t>
  </si>
  <si>
    <t>722130235</t>
  </si>
  <si>
    <t>Potrubí z trub.závit.pozink.svařovan. 11343,DN 40</t>
  </si>
  <si>
    <t>2043417489</t>
  </si>
  <si>
    <t>Poznámka k položce:
výkres č.3,11,12, generováno počítačem, 76x1</t>
  </si>
  <si>
    <t>722130801</t>
  </si>
  <si>
    <t>Demontáž potrubí ocelových závitových DN 25</t>
  </si>
  <si>
    <t>1721723161</t>
  </si>
  <si>
    <t>722130802</t>
  </si>
  <si>
    <t>Demontáž potrubí ocelových závitových DN 40</t>
  </si>
  <si>
    <t>275699626</t>
  </si>
  <si>
    <t>722130913</t>
  </si>
  <si>
    <t>Oprava-přeřezání ocelové trubky DN 25</t>
  </si>
  <si>
    <t>919227549</t>
  </si>
  <si>
    <t>722131935</t>
  </si>
  <si>
    <t>Oprava-propojení dosavadního potrubí závit. DN 40</t>
  </si>
  <si>
    <t>199868828</t>
  </si>
  <si>
    <t>722172340</t>
  </si>
  <si>
    <t>Vícevrstvá trubka PP-RCT -čedičové vlákno D 20x2,8 mm</t>
  </si>
  <si>
    <t>314168358</t>
  </si>
  <si>
    <t>Poznámka k položce:
dodávka a montáž včetně  tvarovek a uchycení, výkres č.3,11,12, generováno počítačem, 104x1</t>
  </si>
  <si>
    <t>722172341</t>
  </si>
  <si>
    <t>Vícevrstvá trubka PP-RCT -čedičové vlákno, D 25x3,5 mm</t>
  </si>
  <si>
    <t>-1495939099</t>
  </si>
  <si>
    <t>Poznámka k položce:
dodávka a montáž včetně  tvarovek a uchycení, výkres č.3,11,12, generováno počítačem, 213x1</t>
  </si>
  <si>
    <t>722172342</t>
  </si>
  <si>
    <t>Vícevrstvá trubka PP-RCT-čedičové vlákno, D 32x4,4 mm</t>
  </si>
  <si>
    <t>-865879796</t>
  </si>
  <si>
    <t>Poznámka k položce:
dodávka a montáž včetně  tvarovek a uchycení, výkres č.3,11,12, generováno počítačem, 138x1</t>
  </si>
  <si>
    <t>722172343</t>
  </si>
  <si>
    <t>Vícevrstvá trubka PP-RCT -čedičové vlákno, D 40x5,5 mm</t>
  </si>
  <si>
    <t>-1064035077</t>
  </si>
  <si>
    <t>Poznámka k položce:
dodávka a montáž včetně  tvarovek a uchycení, výkres č.3,11,12, generováno počítačem, 62x1</t>
  </si>
  <si>
    <t>722172344</t>
  </si>
  <si>
    <t>Vícevrstvá trubka PP-RCT-čedičové vlákno, D 50x6,9 mm</t>
  </si>
  <si>
    <t>-548630682</t>
  </si>
  <si>
    <t>Poznámka k položce:
dodávka a montáž včetně  tvarovek a uchycení, výkres č.3,11,12, generováno počítačem, 71x1</t>
  </si>
  <si>
    <t>722172913</t>
  </si>
  <si>
    <t>Propojení plastového potrubí polyf.D 25 mm,vodovod</t>
  </si>
  <si>
    <t>-887930432</t>
  </si>
  <si>
    <t>Poznámka k položce:
výkres č.11,12, 30x1</t>
  </si>
  <si>
    <t>722172914</t>
  </si>
  <si>
    <t>Propojení plastového potrubí polyf.D 32 mm,vodovod</t>
  </si>
  <si>
    <t>-1089871004</t>
  </si>
  <si>
    <t>Poznámka k položce:
výkres č.11,12, 11x1</t>
  </si>
  <si>
    <t>722190224</t>
  </si>
  <si>
    <t>Přípojky vodovodní pro pevné připojení DN 32 vč.armatur</t>
  </si>
  <si>
    <t>soubor</t>
  </si>
  <si>
    <t>1843335791</t>
  </si>
  <si>
    <t>Poznámka k položce:
Připojení na stávající přívod cirkulace TUV, výkres č.3, 1x1</t>
  </si>
  <si>
    <t>722190225</t>
  </si>
  <si>
    <t>Přípojky vodovodní pro pevné připojení DN 40</t>
  </si>
  <si>
    <t>-2043848395</t>
  </si>
  <si>
    <t>Poznámka k položce:
připojení nastávající přívod TUV,vč.armatur, výkres č.3, 1x1</t>
  </si>
  <si>
    <t>722190401</t>
  </si>
  <si>
    <t>Vyvedení a upevnění výpustek DN 15</t>
  </si>
  <si>
    <t>622901577</t>
  </si>
  <si>
    <t>Poznámka k položce:
výkres č.3,11,12, generováno počítačem, 19x1</t>
  </si>
  <si>
    <t>722190403</t>
  </si>
  <si>
    <t>Vyvedení a upevnění výpustek DN 25</t>
  </si>
  <si>
    <t>1596218566</t>
  </si>
  <si>
    <t>Poznámka k položce:
výkres č.3,11,12, 2x1</t>
  </si>
  <si>
    <t>722-21 PC</t>
  </si>
  <si>
    <t>Manometr 0-10 bar</t>
  </si>
  <si>
    <t>1739768678</t>
  </si>
  <si>
    <t>722-2101 PC</t>
  </si>
  <si>
    <t>Atomatický regulační ventil pro cirkulaci TUV DN 15</t>
  </si>
  <si>
    <t>831403674</t>
  </si>
  <si>
    <t>Poznámka k položce:
MTCV-omezovač zpátečky</t>
  </si>
  <si>
    <t>722212440</t>
  </si>
  <si>
    <t>Štítky orientační na zeď</t>
  </si>
  <si>
    <t>221571560</t>
  </si>
  <si>
    <t>722220111</t>
  </si>
  <si>
    <t>Nástěnka K 247, pro výtokový ventil G 1/2</t>
  </si>
  <si>
    <t>-843501775</t>
  </si>
  <si>
    <t>Poznámka k položce:
výkres č.,3,11,12, generováno počítačem, 19x1</t>
  </si>
  <si>
    <t>722235525</t>
  </si>
  <si>
    <t>Filtr,vod.vnitřní-vnitřní z FIV.08412 DN 40</t>
  </si>
  <si>
    <t>-27887657</t>
  </si>
  <si>
    <t>722237121</t>
  </si>
  <si>
    <t>Kohout vod.kul.,2xvnitř.záv. DN 15</t>
  </si>
  <si>
    <t>-412037168</t>
  </si>
  <si>
    <t>Poznámka k položce:
výkres č.3, 15x1</t>
  </si>
  <si>
    <t>722237122</t>
  </si>
  <si>
    <t>Kohout vod.kul.,2xvnitř.záv. DN 20</t>
  </si>
  <si>
    <t>610278525</t>
  </si>
  <si>
    <t>Poznámka k položce:
výkres č.3, 19x1</t>
  </si>
  <si>
    <t>722237123</t>
  </si>
  <si>
    <t>Kohout vod.kul.,2xvnitř.záv. DN 25</t>
  </si>
  <si>
    <t>1795936346</t>
  </si>
  <si>
    <t>Poznámka k položce:
výkres č.3, 8x1</t>
  </si>
  <si>
    <t>722237124</t>
  </si>
  <si>
    <t>Kohout vod.kul.,2xvnitř.záv. DN 32</t>
  </si>
  <si>
    <t>-1353759096</t>
  </si>
  <si>
    <t>Poznámka k položce:
výkres č.3, 4x1</t>
  </si>
  <si>
    <t>722237125</t>
  </si>
  <si>
    <t>Kohout vod.kul.,2xvnitř.záv. DN 40</t>
  </si>
  <si>
    <t>-621477159</t>
  </si>
  <si>
    <t>Poznámka k položce:
výkres č.3, 7x1</t>
  </si>
  <si>
    <t>722237665</t>
  </si>
  <si>
    <t>Klapka zpětná,2xvnitřní závit DN 40</t>
  </si>
  <si>
    <t>-1076602023</t>
  </si>
  <si>
    <t>722254201</t>
  </si>
  <si>
    <t>Hydrantový systém, box s plnými dveřmi</t>
  </si>
  <si>
    <t>-1168905838</t>
  </si>
  <si>
    <t>Poznámka k souboru cen:
Hydrantový systém D25 se stálotvarou hadicí dle ČSN 730873 EN 671 - 1.</t>
  </si>
  <si>
    <t>Poznámka k položce:
průměr 25/30, stálotvará hadice, výkres č.11,12, generováno počítačem, 6x1</t>
  </si>
  <si>
    <t>722290226</t>
  </si>
  <si>
    <t>Zkouška tlaku potrubí závitového DN 50</t>
  </si>
  <si>
    <t>-2112368555</t>
  </si>
  <si>
    <t>722290234</t>
  </si>
  <si>
    <t>Proplach a dezinfekce vodovod.potrubí DN 80</t>
  </si>
  <si>
    <t>-1112460435</t>
  </si>
  <si>
    <t>722290823</t>
  </si>
  <si>
    <t>Přesun vybouraných hmot - vodovody, H 12 - 24 m</t>
  </si>
  <si>
    <t>503260800</t>
  </si>
  <si>
    <t>722-73 PC</t>
  </si>
  <si>
    <t>Rohový ventil s filtrem 1/2"</t>
  </si>
  <si>
    <t>-799043004</t>
  </si>
  <si>
    <t>Poznámka k položce:
výkres č.3,11,12, 59x1</t>
  </si>
  <si>
    <t>722-921 PC</t>
  </si>
  <si>
    <t>Zkouška hydrantu</t>
  </si>
  <si>
    <t>-1475432189</t>
  </si>
  <si>
    <t>Poznámka k položce:
výkres č.11,12, generováno počítačem, 6x1</t>
  </si>
  <si>
    <t>722-922 PC</t>
  </si>
  <si>
    <t>Hygienický rozbor vody</t>
  </si>
  <si>
    <t>soub</t>
  </si>
  <si>
    <t>1318571105</t>
  </si>
  <si>
    <t>722-96 PC</t>
  </si>
  <si>
    <t>Směrové šipky na potrubí</t>
  </si>
  <si>
    <t>KS</t>
  </si>
  <si>
    <t>-1137677936</t>
  </si>
  <si>
    <t>998722203</t>
  </si>
  <si>
    <t>Přesun hmot pro vnitřní vodovod, výšky do 24 m</t>
  </si>
  <si>
    <t>4051341</t>
  </si>
  <si>
    <t>724</t>
  </si>
  <si>
    <t>Strojní vybavení</t>
  </si>
  <si>
    <t>724-3300 PC</t>
  </si>
  <si>
    <t>Zařízení na zvýšení tlaku COR-1MHIE 403-GE</t>
  </si>
  <si>
    <t>920812327</t>
  </si>
  <si>
    <t>Poznámka k položce:
viz specifikace TZ</t>
  </si>
  <si>
    <t>725</t>
  </si>
  <si>
    <t>Zařizovací předměty</t>
  </si>
  <si>
    <t>725-012 PC</t>
  </si>
  <si>
    <t>Příslušenství sprch ruční sprcha.držák,hadice 1,5 m</t>
  </si>
  <si>
    <t>-1787437448</t>
  </si>
  <si>
    <t>Poznámka k položce:
SET Apolo-Oras 530 ECO , výkres č.11,12, 2x1</t>
  </si>
  <si>
    <t>725014173</t>
  </si>
  <si>
    <t>Klozet závěsný s Rimless + sedátko, bílý</t>
  </si>
  <si>
    <t>1669243574</t>
  </si>
  <si>
    <t>Poznámka k souboru cen:
Klozet závěsný s hlubokým splachováním bez splachovacího kruhu, v bílé barvě včetně sedátka. Univerzální montážní modul pro zavěšení klozetu se oceňuje samostatně.</t>
  </si>
  <si>
    <t>Poznámka k položce:
výkres č..3,11,12, 1x1</t>
  </si>
  <si>
    <t>725017164</t>
  </si>
  <si>
    <t>Umyvadlo na šrouby , 65 x 52 cm, bílé</t>
  </si>
  <si>
    <t>-961391065</t>
  </si>
  <si>
    <t>Poznámka k položce:
výkres č..3,11,12, 3x1</t>
  </si>
  <si>
    <t>725017168</t>
  </si>
  <si>
    <t>Kryt sifonu umyvadel , bílý</t>
  </si>
  <si>
    <t>1797407441</t>
  </si>
  <si>
    <t>725017174</t>
  </si>
  <si>
    <t>Umyvadlo na skříňku , 65 x 48 cm, bílé</t>
  </si>
  <si>
    <t>1961078363</t>
  </si>
  <si>
    <t>725-1002 PC</t>
  </si>
  <si>
    <t>Sprchová vanička litý mramor 90/90+sifon</t>
  </si>
  <si>
    <t>599694516</t>
  </si>
  <si>
    <t>725-1044 PC</t>
  </si>
  <si>
    <t>Sprch.zástěna sklo dveře posuvné 90/90</t>
  </si>
  <si>
    <t>-1499422969</t>
  </si>
  <si>
    <t>Poznámka k položce:
rohová, výkres č..3,11,12, 1x1</t>
  </si>
  <si>
    <t>725110814</t>
  </si>
  <si>
    <t>Demontáž klozetů kombinovaných</t>
  </si>
  <si>
    <t>-980047634</t>
  </si>
  <si>
    <t>725210821</t>
  </si>
  <si>
    <t>Demontáž umyvadel bez výtokových armatur</t>
  </si>
  <si>
    <t>-1894670907</t>
  </si>
  <si>
    <t>725314290</t>
  </si>
  <si>
    <t>Příslušenství k dřezu v kuchyňské sestavě</t>
  </si>
  <si>
    <t>-928393286</t>
  </si>
  <si>
    <t>Poznámka k položce:
výkres č..3,7,8,9,10.11,12, 4x1</t>
  </si>
  <si>
    <t>725590813</t>
  </si>
  <si>
    <t>Přesun vybour.hmot, zařizovací předměty H 24 m</t>
  </si>
  <si>
    <t>776163185</t>
  </si>
  <si>
    <t>725823111</t>
  </si>
  <si>
    <t>Baterie umyvadlová stoján. ruční, bez otvír.odpadu</t>
  </si>
  <si>
    <t>-36254596</t>
  </si>
  <si>
    <t>Poznámka k položce:
výkres č.3,11,12, 4x1</t>
  </si>
  <si>
    <t>725823114</t>
  </si>
  <si>
    <t>Baterie dřezová stojánková ruční, bez otvír.odpadu</t>
  </si>
  <si>
    <t>1933055903</t>
  </si>
  <si>
    <t>725845111</t>
  </si>
  <si>
    <t>Baterie sprchová nástěnná ruční, bez příslušenství</t>
  </si>
  <si>
    <t>-87267809</t>
  </si>
  <si>
    <t>Poznámka k položce:
výkres č.3,11,12, 1x1</t>
  </si>
  <si>
    <t>725980113</t>
  </si>
  <si>
    <t>Dvířka vanová 300 x 300 mm</t>
  </si>
  <si>
    <t>557809742</t>
  </si>
  <si>
    <t>725980122</t>
  </si>
  <si>
    <t>Dvířka z plastu, 150 x 300 mm</t>
  </si>
  <si>
    <t>-939348880</t>
  </si>
  <si>
    <t>Poznámka k položce:
výkres č.7,8,9,10, 14x1</t>
  </si>
  <si>
    <t>998725203</t>
  </si>
  <si>
    <t>Přesun hmot pro zařizovací předměty, výšky do 24 m</t>
  </si>
  <si>
    <t>1642290870</t>
  </si>
  <si>
    <t>726</t>
  </si>
  <si>
    <t>Instalační prefabrikáty</t>
  </si>
  <si>
    <t>726211321</t>
  </si>
  <si>
    <t>Modul-WC Duofix, UP320, h 112 cm</t>
  </si>
  <si>
    <t>687689821</t>
  </si>
  <si>
    <t>998726223</t>
  </si>
  <si>
    <t>Přesun hmot pro předstěnové systémy, výšky do 24 m</t>
  </si>
  <si>
    <t>1412749439</t>
  </si>
  <si>
    <t>Konstrukce doplňkové stavební (zámečnické)</t>
  </si>
  <si>
    <t>767-1001 PC</t>
  </si>
  <si>
    <t>Podpůrné žlábky z pozink.plechu pro plastové potrubí 20 mm</t>
  </si>
  <si>
    <t>-1053242504</t>
  </si>
  <si>
    <t>767-1003 PC</t>
  </si>
  <si>
    <t>Podpůrné žlábky z pozink.plechu pro plastové potrubí 25 mm</t>
  </si>
  <si>
    <t>632299789</t>
  </si>
  <si>
    <t>767-1004 PC</t>
  </si>
  <si>
    <t>Podpůrné žlábky z pozink.plechu pro plastové potrubí 32 mm</t>
  </si>
  <si>
    <t>-1637750648</t>
  </si>
  <si>
    <t>767-1005 PC</t>
  </si>
  <si>
    <t>Podpůrné žlábky z pozink.plechu pro plastové potrubí 40 mm</t>
  </si>
  <si>
    <t>-1250898077</t>
  </si>
  <si>
    <t>767-1006 PC</t>
  </si>
  <si>
    <t>Podpůrné žlábky z pozink.plechu pro plastové potrubí 50 mm</t>
  </si>
  <si>
    <t>342222313</t>
  </si>
  <si>
    <t>998767203</t>
  </si>
  <si>
    <t>Přesun hmot pro zámečnické konstr., výšky do 24 m</t>
  </si>
  <si>
    <t>490539311</t>
  </si>
  <si>
    <t>2018/029-2-1-143 - D.1.4.3-Zařízení silnoproudé elektrotechniky</t>
  </si>
  <si>
    <t>Ing.J.Petlach</t>
  </si>
  <si>
    <t xml:space="preserve">Položky VON jsou pro úplnost uvedeny, ale uchazeč je nebude v tomto rozpočtu vyplňovat. Položky VON jsou předmětem ocenění celkových VON za celou stavbu. Jedná se o revizní zkoušky 32hodin a spolupráci s revizním technikem 8 hodin.  V níže uvedené specifikaci zařízení jsou uvedené typy výrobků a zařízení pouze jako příklad určující minimální mez standardu výrobků. Tato specifikace materiálu byla vypracována na základě znalostí a podkladů známých v době jejího zhotovení. Je specifikací předběžnou a proto není konečným podkladem pro objednávky a dodávky. Ze strany projektanta není námitek v případě záměny výrobků, které jsou uvedeny v projektu za předpokladu, že budou dodrženy veškeré standardy a technické parametry, zejména hlučnost, výkon, váha a rozměry jsou hodnoty maximální. Záměně výrobků musí předcházet vzorkování a odsouhlasení od investora. Dále při záměně výrobků je nutno dořešit či prověřit veškeré vazby na navazující profese. Dokumentace tvoří jeden celek a je nutno, zvláště při stanovení ceny, se s ní komplexně seznámit. Tato dokumentace je dokumentací pro výběr dodavatele a nenahrazuje dokumentaci prováděcí a dodavatelskou. 'Při zpracování nabídky je nutné vycházet ze všech částí dokumentace (zadávací dokumenty, technické zprávy, výkresové dokumentace a specifikace materiálu). Povinností dodavatele je překontrolovat specifikaci materiálu a případný chybějící materiál nebo výkony doplnit a ocenit. Součástí ceny musí být veškeré náklady, aby cena byla konečná a zahrnovala celou dodávku a montáž akce. Dodávka akce se předpokládá včetně dopravy na stavbu a místo určení, kompletní montáže, veškerého souvisejícího doplňkového, podružného a montážního materiálu tak, aby celé zařízení bylo funkční a splňovalo všechny předpisy, které se na ně vztahují. 'Součástí ceny (zahrnuto v jednotkových cenách - pokud není uvedeno v samostaté položce) je mimo jiné: jiné materiály, montáž atd. neuvedené samostatně, ale které je nutné zahrnout do celkového rozsahu prací podle výkresů a praxe dodavatele, stavební přípomoce, požární zatěsnění prostupů potrubí při průchodu požárními úseky, montáž, demontáž a udržování montážního lešení s pracovními podlážkami včetně těch nad 2 m výšky, přesun hmot a suti, uložení suti na skládku vč. poplatku, doprava, zpevněné montážní plochy, veškeré pomocné nosné konstrukce, štítky pro řádné a trvalé značení komponent, závěsy, nátěry, materiály a práce nezbytné z důvodu koordinace s ostatními profesemi, speciální nářadí a nástroje, speciální opatření při provádění prací,  náklady související s výstavbou v zimním období, průběžný úklid staveniště a přilehlých komunikací, likvidace odpadů, dočasná dopravní omezení apod. a jakékoliv další prvky, zařízení, práce a pomocné materiály, neuvedené v tomto soupisu výkonů, které jsou ale nezbytně nutné k dodání, instalaci, dokončení a provozování díla které je provedeno řádně a je plně funkční a je v souladu s projektovou dokumentací a se zákony a předpisy platnými v České republice.        </t>
  </si>
  <si>
    <t>D1 - Dodávky</t>
  </si>
  <si>
    <t>D2 - Elektromontáže</t>
  </si>
  <si>
    <t xml:space="preserve">    D3 - Svítidla-viz v.č. D.1.4.3-2</t>
  </si>
  <si>
    <t xml:space="preserve">    D4 - Nouzové osvětlení, viz v.č. D.1.4.3-3, D.1.4.3-7</t>
  </si>
  <si>
    <t xml:space="preserve">    D5 - Spínače, zásuvky, instalační materiál, viz v.č. D.1.4.3-2, D.1.4.3-3</t>
  </si>
  <si>
    <t xml:space="preserve">    D6 - Kabely, úložné konstrukce, viz v.č. D.1.4.3-2 - D.1.4.3-7</t>
  </si>
  <si>
    <t xml:space="preserve">    D7 - Zednické výpomoci</t>
  </si>
  <si>
    <t xml:space="preserve">    D8 - Protipožární ucpávky, vodotěsné prostupy</t>
  </si>
  <si>
    <t xml:space="preserve">    D9 - Hodinové zúčtovací sazby</t>
  </si>
  <si>
    <t>D10 - Zemní práce</t>
  </si>
  <si>
    <t>Dodávky</t>
  </si>
  <si>
    <t>PC001</t>
  </si>
  <si>
    <t>Rozváděč RH-viz v.č. D.1.4.3-4
SKŘÍŇOVÝ ROZVÁDĚČ 2x(Š800xV2000+200xH400)mm 350A, 400V, IP43/20, Ik&lt;15kA</t>
  </si>
  <si>
    <t>-664028403</t>
  </si>
  <si>
    <t>PC002</t>
  </si>
  <si>
    <t>Rozváděč RPO-viz v.č. D.1.4.3-4
ROZVODNICE FUNKČNÍ PŘI POŽÁRU 30 MIN.
Š250xV600xH250mm, 48 MODULŮ 400A, 400V, IP54/20, Ik&lt;6kA</t>
  </si>
  <si>
    <t>-1966577985</t>
  </si>
  <si>
    <t>PC003</t>
  </si>
  <si>
    <t>Rozváděč R1.1 -viz v.č. D.1.4.3-5
ZAPUŠTĚNÁ ROZVODNICE
Š800xV2000xH250mm 125A, 400V, IP40/20, Ik&lt;6kA</t>
  </si>
  <si>
    <t>-752342765</t>
  </si>
  <si>
    <t>PC004</t>
  </si>
  <si>
    <t>Rozváděč R1.2 -viz v.č. D.1.4.3-6
ZAPUŠTĚNÁ ROZVODNICE
Š800xV2000xH250mm 125A, 400V, IP40/20, Ik&lt;6kA</t>
  </si>
  <si>
    <t>419266126</t>
  </si>
  <si>
    <t>PC005</t>
  </si>
  <si>
    <t>Náhradní zdroj - UPS offline Náhradní bateriový zdroj 5000/1f-off-line, 205kg, IP30, ztrátový výkon 30W v pohotovostním režimu, automatický by-pass, životnost akumulátorů 5 let. Krytí EI45DP1-S Doba zálohování: - 2x ventilátory po dobu 10min. - 1x čerpadlo hydranty po dobu 30min.</t>
  </si>
  <si>
    <t>-852318724</t>
  </si>
  <si>
    <t>Elektromontáže</t>
  </si>
  <si>
    <t>D3</t>
  </si>
  <si>
    <t>Svítidla-viz v.č. D.1.4.3-2</t>
  </si>
  <si>
    <t>PC006</t>
  </si>
  <si>
    <t>Svítidlo "A" sv. LED vestavné do rastru 600x600mm, 36W EVG 840K, těleso sv. AL slitina, difuzor OPÁL polykarbonát UGR-19</t>
  </si>
  <si>
    <t>-1700773540</t>
  </si>
  <si>
    <t>PC007</t>
  </si>
  <si>
    <t>Svítidlo "B1" sv. LED vestavné, 34W/m EVG 940K stmívatelné DALI, těleso AL slitina elox, difuzor OPAL polykarbonat d. 1550mm</t>
  </si>
  <si>
    <t>-1418753539</t>
  </si>
  <si>
    <t>PC008</t>
  </si>
  <si>
    <t>Svítidlo "B2" sv. LED vestavné, 34W/m EVG 940K stmívatelné DALI, těleso AL slitina elox, difuzor OPAL polykarbonat d. 1600mm</t>
  </si>
  <si>
    <t>375714165</t>
  </si>
  <si>
    <t>PC009</t>
  </si>
  <si>
    <t>Svítidlo "B3" sv. LED vestavné, 34W/m EVG 940K stmívatelné DALI, těleso AL slitina elox, difuzor OPAL polykarbonat d. 2400mm</t>
  </si>
  <si>
    <t>-84737983</t>
  </si>
  <si>
    <t>PC010</t>
  </si>
  <si>
    <t>Svítidlo "B4" sv. LED vestavné, 34W/m EVG 940K stmívatelné DALI, těleso AL slitina elox, difuzor OPAL polykarbonat d. 2400mm</t>
  </si>
  <si>
    <t>-1685610962</t>
  </si>
  <si>
    <t>PC011</t>
  </si>
  <si>
    <t>Svítidlo "B5" sv. LED vestavné, 34W/m EVG 940K stmívatelné DALI, těleso AL slitina elox, difuzor OPAL polykarbonat d. 2050mm</t>
  </si>
  <si>
    <t>1831764148</t>
  </si>
  <si>
    <t>PC012</t>
  </si>
  <si>
    <t>Svítidlo "B6" sv. LED vestavné, 34W/m EVG 940K stmívatelné DALI, těleso AL slitina elox, difuzor OPAL polykarbonat d. 2300mm</t>
  </si>
  <si>
    <t>-1024766458</t>
  </si>
  <si>
    <t>PC013</t>
  </si>
  <si>
    <t>Svítidlo "B7" sv. LED vestavné, 34W/m EVG 940K stmívatelné DALI, těleso AL slitina elox, difuzor OPAL polykarbonat d. 2200mm</t>
  </si>
  <si>
    <t>-1631399156</t>
  </si>
  <si>
    <t>PC014</t>
  </si>
  <si>
    <t>Svítidlo "C" sv. LED vestavné, 24W EVG 840K optika AS, těleso bíle lakovaný kov, vestavné do SDK nebo do kazet</t>
  </si>
  <si>
    <t>549489821</t>
  </si>
  <si>
    <t>PC015</t>
  </si>
  <si>
    <t>Svítidlo "D" sv. LED vestavné 15,5W/ 940K IP54 průměr 260mm , barva bílá</t>
  </si>
  <si>
    <t>-256372549</t>
  </si>
  <si>
    <t>PC016</t>
  </si>
  <si>
    <t>Svítidlo "E" sv. LED přisazené 22W 940K, těleso AL, difuzor OPAL polykarbonat, barva bílá</t>
  </si>
  <si>
    <t>1523899891</t>
  </si>
  <si>
    <t>PC017</t>
  </si>
  <si>
    <t>Svítidlo "F" sv. LED vestavné 55W 840K DALI kruhové 630mm, bezrámečková konstrukce svítidla</t>
  </si>
  <si>
    <t>1888257975</t>
  </si>
  <si>
    <t>D4</t>
  </si>
  <si>
    <t>Nouzové osvětlení, viz v.č. D.1.4.3-3, D.1.4.3-7</t>
  </si>
  <si>
    <t>PC018</t>
  </si>
  <si>
    <t>Ústředna nouzového osvětlení CBS
nástěnná rozvodnice 1603x645x508mm, IP20
adresný decentralizovaný napájecí systém pro led no svítidla
24 okruhů pro svítidla, max 20ks svítidel na okruh
olověné typu OGIV, životnost baterií 10let, při teplotě okolí 20°C,
autotest zařízení, programovatelné vstupy
rozhraní MODBUS RS485 pro monitoring a nastavení centrály,
výstupní napětí 216V DC
- oživení, nastavení výkon okruhu 8-200W,</t>
  </si>
  <si>
    <t>-1569588798</t>
  </si>
  <si>
    <t>PC019</t>
  </si>
  <si>
    <t>Svítidlo "N1" sv. LED vestavné nouzové, značící směr úniku, svítící při výpadku 3h, autotest, včetně piktogramu, připojeno na CBS, včetně rámečku pro vestavění</t>
  </si>
  <si>
    <t>278692091</t>
  </si>
  <si>
    <t>PC020</t>
  </si>
  <si>
    <t>Svítidlo "N2" sv. LED nástěnné nouzové 2,5W, značící směr úniku, svítící při výpadku 3h, autotest, včetně piktogramu, připojeno na CBS</t>
  </si>
  <si>
    <t>-547508129</t>
  </si>
  <si>
    <t>PC021</t>
  </si>
  <si>
    <t>Svítidlo "N3" sv. LED přisazené nozové protipanické, při výpadku svítící 3h, autotest optika area, připojeno na CBS</t>
  </si>
  <si>
    <t>-572271854</t>
  </si>
  <si>
    <t>PC022</t>
  </si>
  <si>
    <t>Svítidlo "N4" sv. LED vestavné nozové protipanické, při výpadku svítící 3h, autotest optika area, připojeno na CBS</t>
  </si>
  <si>
    <t>-508590761</t>
  </si>
  <si>
    <t>PC023</t>
  </si>
  <si>
    <t>Svítidlo "N5" sv. LED vestavné nozové protipanické, při výpadku svítící 3h, autotest optika coridor, připojeno na CBS</t>
  </si>
  <si>
    <t>285509299</t>
  </si>
  <si>
    <t>PC024</t>
  </si>
  <si>
    <t>KABEL SE SNÍŽENOU HOŘLAVOSTÍ,
S FUNKČ.SCHOPNOSTÍ PŘI POŽÁRU, 90 MIN. CHKE-V 2x2,5, B2cas1d0</t>
  </si>
  <si>
    <t>-589189438</t>
  </si>
  <si>
    <t>PC025</t>
  </si>
  <si>
    <t>KABELOVÝ ŽLAB POŽÁRNÍ ODOLNOST E90
vč.závěsů a výložníků po 1,2m, tloušťka 1,5mm, 10kg/m
certifikát, dlouhé spojky, spojky vevnitř,
neperforovaný plný, bez víka, pro zařízení nn PO 50/60</t>
  </si>
  <si>
    <t>363105386</t>
  </si>
  <si>
    <t>PC026</t>
  </si>
  <si>
    <t>KABELOVÁ PŘÍCHYTKA pro požární rovody nn do D15 mm</t>
  </si>
  <si>
    <t>41154017</t>
  </si>
  <si>
    <t>D5</t>
  </si>
  <si>
    <t>Spínače, zásuvky, instalační materiál, viz v.č. D.1.4.3-2, D.1.4.3-3</t>
  </si>
  <si>
    <t>PC027</t>
  </si>
  <si>
    <t>VYPÍNAČE POD OMÍTKU, PŘÍSTROJ, KOLÉBKA, BÍLÝ,IP20
10A, 250V spínače jednopólový, řazení 1,</t>
  </si>
  <si>
    <t>-226009387</t>
  </si>
  <si>
    <t>PC028</t>
  </si>
  <si>
    <t>VYPÍNAČE POD OMÍTKU, PŘÍSTROJ, KOLÉBKA, BÍLÝ,IP20
10A, 250V spínač sériový; řazení 5,</t>
  </si>
  <si>
    <t>-1389199630</t>
  </si>
  <si>
    <t>PC029</t>
  </si>
  <si>
    <t>VYPÍNAČE POD OMÍTKU, PŘÍSTROJ, KOLÉBKA, BÍLÝ,IP20
10A, 250V Žaluziový ovladač</t>
  </si>
  <si>
    <t>-1666736890</t>
  </si>
  <si>
    <t>PC030</t>
  </si>
  <si>
    <t>VYPÍNAČE POD OMÍTKU, PŘÍSTROJ, KOLÉBKA, BÍLÝ, IP43
10A, 250V spínače jednopólový, řazení 1, 10A, 250V</t>
  </si>
  <si>
    <t>-1935397115</t>
  </si>
  <si>
    <t>PC031</t>
  </si>
  <si>
    <t>VYPÍNAČE POD OMÍTKU, PŘÍSTROJ, KOLÉBKA, BÍLÝ, IP43
10A, 250V Tlačítko “VENTILÁTOR“ s možností podsvětlení, řazení 1/0 *</t>
  </si>
  <si>
    <t>-781395446</t>
  </si>
  <si>
    <t>PC032</t>
  </si>
  <si>
    <t>ČIDLO POHYBU S ČAS.DOBĚHEM 8m, 360°, 10A, 230V, IP20, stropní</t>
  </si>
  <si>
    <t>444321608</t>
  </si>
  <si>
    <t>PC033</t>
  </si>
  <si>
    <t>TLAČÍTKO POD SKLEM (central stop, total stop) 16A, 230V,</t>
  </si>
  <si>
    <t>1096955927</t>
  </si>
  <si>
    <t>PC034</t>
  </si>
  <si>
    <t>PODLAHOVÁ KRABICE PODLAHOVÁ KRABICE 6x ZÁSUVKA 230V/16A, VČ. PŘEPĚŤOVÉ OCHRANY 3. STUPNĚ, 4x ZÁSUVKA RJ45 (DODÁVKA SLP)</t>
  </si>
  <si>
    <t>-1226393176</t>
  </si>
  <si>
    <t>PC035</t>
  </si>
  <si>
    <t>PODLAHOVÁ KRABICE PODLAHOVÁ KRABICE 1xZÁSUVKA 230V/16A (1P+N+PE), IP65, POCHOZÍ</t>
  </si>
  <si>
    <t>244572996</t>
  </si>
  <si>
    <t>PC036</t>
  </si>
  <si>
    <t>ZÁSUVKA NN KOMPLETNÍ,POD OMÍTKU IP20
16A, 230V, BÍLÁ jednonásobná, s ochranným kolíkem,</t>
  </si>
  <si>
    <t>98109621</t>
  </si>
  <si>
    <t>PC037</t>
  </si>
  <si>
    <t>ZÁSUVKA NN KOMPLETNÍ,POD OMÍTKU IP20
16A, 230V, BÍLÁ Zásuvka dvojnásobná, s ochranným kolíkem, 16A, 230V</t>
  </si>
  <si>
    <t>-1872500309</t>
  </si>
  <si>
    <t>PC038</t>
  </si>
  <si>
    <t>ZÁSUVKA NN KOMPLETNÍ,POD OMÍTKU IP20
16A, 230V, BÍLÁ Zásuvka dvojnásobná, s ochranným kolíkem, 16A, 230V, 3.st.proti přepětí,</t>
  </si>
  <si>
    <t>-1261520736</t>
  </si>
  <si>
    <t>PC039</t>
  </si>
  <si>
    <t>ELEKTROINSTALAČNÍ KRABICE KU 68-1901 KRABICE UNIVERZÁLNÍ</t>
  </si>
  <si>
    <t>961799789</t>
  </si>
  <si>
    <t>PC040</t>
  </si>
  <si>
    <t>ELEKTROINSTALAČNÍ KRABICE přístrojová pod omítku pro 3 přístroje</t>
  </si>
  <si>
    <t>-540685548</t>
  </si>
  <si>
    <t>D6</t>
  </si>
  <si>
    <t>Kabely, úložné konstrukce, viz v.č. D.1.4.3-2 - D.1.4.3-7</t>
  </si>
  <si>
    <t>PC041</t>
  </si>
  <si>
    <t>KABELOVÝ ŽLAB
vč.závěsů a výložníků po 2,5m, tloušťka 1,5mm, 80kg/m
neperforovaný plný, bez víka, pro zařízení nn 50/60</t>
  </si>
  <si>
    <t>-2136326298</t>
  </si>
  <si>
    <t>PC042</t>
  </si>
  <si>
    <t>KABELOVÝ ŽLAB
vč.závěsů a výložníků po 2,5m, tloušťka 1,5mm, 80kg/m
neperforovaný plný, bez víka, pro zařízení nn 250/60</t>
  </si>
  <si>
    <t>538105079</t>
  </si>
  <si>
    <t>PC043</t>
  </si>
  <si>
    <t>KABELOVÝ ŽLAB POŽÁRNÍ ODOLNOST E90
vč.závěsů a výložníků po 1,2m, tloušťka 1,5mm, 10kg/m
certifikát, dlouhé spojky, spojky vevnitř,
neperforovaný plný, bez víka, pro zařízení nn PO 125/50</t>
  </si>
  <si>
    <t>-1432125367</t>
  </si>
  <si>
    <t>PC044</t>
  </si>
  <si>
    <t>KABELOVÁ PŘÍCHYTKA SONAP - hlavní stupačky</t>
  </si>
  <si>
    <t>-969899310</t>
  </si>
  <si>
    <t>PC045</t>
  </si>
  <si>
    <t>KABELOVÁ PŘÍCHYTKA GRIP - rozvody PO, svazkování</t>
  </si>
  <si>
    <t>-750955499</t>
  </si>
  <si>
    <t>PC046</t>
  </si>
  <si>
    <t>TRUBKA BEZHALOGENOVÁ, NA POVRCH
PLASTOVÁ, VČ.PŘÍCHYTEK D16</t>
  </si>
  <si>
    <t>-967056017</t>
  </si>
  <si>
    <t>PC047</t>
  </si>
  <si>
    <t>TRUBKA BEZHALOGENOVÁ, NA POVRCH
PLASTOVÁ, VČ.PŘÍCHYTEK D23</t>
  </si>
  <si>
    <t>-659361933</t>
  </si>
  <si>
    <t>PC048</t>
  </si>
  <si>
    <t>VODIČ JEDNOŽILOVÝ, IZOLACE PVC CY 25 mm2,</t>
  </si>
  <si>
    <t>-1089187511</t>
  </si>
  <si>
    <t>PC049</t>
  </si>
  <si>
    <t>VODIČ JEDNOŽILOVÝ, IZOLACE PVC CY6 mm2,ŽZ,</t>
  </si>
  <si>
    <t>2070103896</t>
  </si>
  <si>
    <t>PC050</t>
  </si>
  <si>
    <t>KABEL SILOVÝ,IZOLACE PVC CYKY 3ACx1.5 mm2,</t>
  </si>
  <si>
    <t>938868953</t>
  </si>
  <si>
    <t>PC051</t>
  </si>
  <si>
    <t>KABEL SILOVÝ,IZOLACE PVC CYKY 3Cx1.5 mm2,</t>
  </si>
  <si>
    <t>135413828</t>
  </si>
  <si>
    <t>PC052</t>
  </si>
  <si>
    <t>KABEL SILOVÝ,IZOLACE PVC CYKY 3Cx2.5 mm2,</t>
  </si>
  <si>
    <t>1049688053</t>
  </si>
  <si>
    <t>PC053</t>
  </si>
  <si>
    <t>KABEL SILOVÝ,IZOLACE PVC CYKY 5Cx2.5 mm2,</t>
  </si>
  <si>
    <t>-1155939685</t>
  </si>
  <si>
    <t>PC054</t>
  </si>
  <si>
    <t>KABEL SILOVÝ,IZOLACE PVC CYKY 5Cx4 mm2</t>
  </si>
  <si>
    <t>1036566276</t>
  </si>
  <si>
    <t>PC055</t>
  </si>
  <si>
    <t>KABEL SILOVÝ,IZOLACE PVC CYKY 5Cx6 mm2,</t>
  </si>
  <si>
    <t>1121765937</t>
  </si>
  <si>
    <t>PC056</t>
  </si>
  <si>
    <t>KABEL SILOVÝ,IZOLACE PVC CYKY 5Cx10 mm2,</t>
  </si>
  <si>
    <t>167656585</t>
  </si>
  <si>
    <t>PC057</t>
  </si>
  <si>
    <t>KABEL SILOVÝ,IZOLACE PVC CYKY-O 7x1.5 , pevně</t>
  </si>
  <si>
    <t>1946114607</t>
  </si>
  <si>
    <t>PC058</t>
  </si>
  <si>
    <t>KABEL SILOVÝ,IZOLACE PVC CYKY-J 3x35+25 , pevně</t>
  </si>
  <si>
    <t>1086229073</t>
  </si>
  <si>
    <t>PC059</t>
  </si>
  <si>
    <t>KABEL SILOVÝ,IZOLACE PVC,1kV AYKY-J 3x240-120 mm2 , pevně</t>
  </si>
  <si>
    <t>1098505520</t>
  </si>
  <si>
    <t>PC060</t>
  </si>
  <si>
    <t>KABEL SE SNÍŽENOU HOŘLAVOSTÍ,
S FUNKČ.SCHOPNOSTÍ PŘI POŽÁRU, 90 MIN. B2aCad0s1 CHKE-V 3x1.5</t>
  </si>
  <si>
    <t>-703752159</t>
  </si>
  <si>
    <t>PC061</t>
  </si>
  <si>
    <t>KABEL SE SNÍŽENOU HOŘLAVOSTÍ,
S FUNKČ.SCHOPNOSTÍ PŘI POŽÁRU, 90 MIN. B2aCad0s1 1-CHKE-V-O 2x1.5 , pevně</t>
  </si>
  <si>
    <t>-2009353880</t>
  </si>
  <si>
    <t>PC062</t>
  </si>
  <si>
    <t>KABEL SE SNÍŽENOU HOŘLAVOSTÍ,
S FUNKČ.SCHOPNOSTÍ PŘI POŽÁRU, 90 MIN. B2aCad0s1 CHKE-V 3x2.5</t>
  </si>
  <si>
    <t>984257771</t>
  </si>
  <si>
    <t>PC063</t>
  </si>
  <si>
    <t>KABEL SE SNÍŽENOU HOŘLAVOSTÍ,
S FUNKČ.SCHOPNOSTÍ PŘI POŽÁRU, 90 MIN. B2aCad0s1 CHKE-V 5Cx1.5</t>
  </si>
  <si>
    <t>1833081906</t>
  </si>
  <si>
    <t>PC064</t>
  </si>
  <si>
    <t>KABEL SE SNÍŽENOU HOŘLAVOSTÍ,
S FUNKČ.SCHOPNOSTÍ PŘI POŽÁRU, 90 MIN. B2aCad0s1 1-CHKE-V-J 3x6 , pevně</t>
  </si>
  <si>
    <t>-2092919144</t>
  </si>
  <si>
    <t>PC065</t>
  </si>
  <si>
    <t>KABEL SE SNÍŽENOU HOŘLAVOSTÍ,
S FUNKČ.SCHOPNOSTÍ PŘI POŽÁRU, 90 MIN. B2aCad0s1 1-CHKE-V-J 3x10 , pevně</t>
  </si>
  <si>
    <t>-1388673242</t>
  </si>
  <si>
    <t>PC066</t>
  </si>
  <si>
    <t>UKONČENÍ KABELŮ DO 5x2,5 mm2</t>
  </si>
  <si>
    <t>1538067879</t>
  </si>
  <si>
    <t>PC067</t>
  </si>
  <si>
    <t>UKONČENÍ KABELŮ DO 5x10 mm2</t>
  </si>
  <si>
    <t>571779132</t>
  </si>
  <si>
    <t>PC068</t>
  </si>
  <si>
    <t>UKONČENÍ KABELŮ DO 4x240 mm2</t>
  </si>
  <si>
    <t>251678220</t>
  </si>
  <si>
    <t>PC069</t>
  </si>
  <si>
    <t>UKONČENÍ VODIČŮ V ROZVADĚČÍCH Do 2,5 mm2</t>
  </si>
  <si>
    <t>-1843503376</t>
  </si>
  <si>
    <t>PC070</t>
  </si>
  <si>
    <t>UKONČENÍ VODIČŮ V ROZVADĚČÍCH Do 10 mm2</t>
  </si>
  <si>
    <t>-1802237773</t>
  </si>
  <si>
    <t>PC071</t>
  </si>
  <si>
    <t>UKONČENÍ VODIČŮ V ROZVADĚČÍCH Do 240 mm2</t>
  </si>
  <si>
    <t>1855200821</t>
  </si>
  <si>
    <t>D7</t>
  </si>
  <si>
    <t>Zednické výpomoci</t>
  </si>
  <si>
    <t>PC072</t>
  </si>
  <si>
    <t>VYBOURANI OTVORU VE ZDIVU
CIHELNEM DO PLOCHY 2.25 dm2 Stena do 150mm</t>
  </si>
  <si>
    <t>-806380257</t>
  </si>
  <si>
    <t>PC073</t>
  </si>
  <si>
    <t>VYSEKANI KAPES VE ZDIVU
CIHELNEM PRO KRABICE 50x50x50 mm</t>
  </si>
  <si>
    <t>55589547</t>
  </si>
  <si>
    <t>PC074</t>
  </si>
  <si>
    <t>VYSEKANI RYH VE ZDIVU
CIHELNEM - HLOUBKA 30mm Sire 30 mm</t>
  </si>
  <si>
    <t>919813224</t>
  </si>
  <si>
    <t>PC075</t>
  </si>
  <si>
    <t>VYSEKANI RYH VE ZDIVU
CIHELNEM - HLOUBKA 50mm Sire 70 mm</t>
  </si>
  <si>
    <t>-1248677466</t>
  </si>
  <si>
    <t>PC076</t>
  </si>
  <si>
    <t>VYSEKANI RYH V PODHLEDU STROPU
Z TVARNIC - HLOUBKA 30mm Sire 30 mm</t>
  </si>
  <si>
    <t>-573085488</t>
  </si>
  <si>
    <t>PC077</t>
  </si>
  <si>
    <t>CISTENI BUDOV MYTIM VNEJSICH ploch okem a dveří</t>
  </si>
  <si>
    <t>1460427364</t>
  </si>
  <si>
    <t>PC078</t>
  </si>
  <si>
    <t>Demontáž a zpětná montáž rastrového podhledu
pro možnost připojení kabelů do nových zařízení vč.případné výměny poškozených kazet</t>
  </si>
  <si>
    <t>-1962730007</t>
  </si>
  <si>
    <t>D8</t>
  </si>
  <si>
    <t>Protipožární ucpávky, vodotěsné prostupy</t>
  </si>
  <si>
    <t>PC079</t>
  </si>
  <si>
    <t>Přepážky - vodotěsný prostup do budovy Rozebratelný prostup s kombinovanou ochranou a multidiametrální technologií</t>
  </si>
  <si>
    <t>-1900394634</t>
  </si>
  <si>
    <t>PC080</t>
  </si>
  <si>
    <t>Protipožární přepážky - odolnost 30min
Zajistí firma s certifikátem Protip.průchod stěnou t 30cm</t>
  </si>
  <si>
    <t>1996694060</t>
  </si>
  <si>
    <t>D9</t>
  </si>
  <si>
    <t>Hodinové zúčtovací sazby</t>
  </si>
  <si>
    <t>PC081</t>
  </si>
  <si>
    <t>HODINOVE ZUCTOVACI SAZBY Vyhledani pripojovaciho mista pro stávající osvětlení a zásuvkové rozvody</t>
  </si>
  <si>
    <t>-226031162</t>
  </si>
  <si>
    <t>PC082</t>
  </si>
  <si>
    <t>KOORDINACE POSTUPU PRACI S ostatnimi profesemi</t>
  </si>
  <si>
    <t>1872807960</t>
  </si>
  <si>
    <t>PC083</t>
  </si>
  <si>
    <t>PROVEDENI REVIZNICH ZKOUSEK
DLE CSN 331500 Revizni technik</t>
  </si>
  <si>
    <t>1970386825</t>
  </si>
  <si>
    <t>Poznámka k položce:
Položky VON jsou pro úplnost uvedeny, ale uchazeč je nebude v tomto rozpočtu vyplňovat.
Položky VON jsou předmětem ocenění celkových VON za celou stavbu.
rozsah 32hodin</t>
  </si>
  <si>
    <t>PC084</t>
  </si>
  <si>
    <t>PROVEDENI REVIZNICH ZKOUSEK
DLE CSN 331500 Spoluprace s reviz.technikem</t>
  </si>
  <si>
    <t>2051613949</t>
  </si>
  <si>
    <t>Poznámka k položce:
Položky VON jsou pro úplnost uvedeny, ale uchazeč je nebude v tomto rozpočtu vyplňovat.
Položky VON jsou předmětem ocenění celkových VON za celou stavbu.
rozsah 8 hodin</t>
  </si>
  <si>
    <t>PC84a</t>
  </si>
  <si>
    <t>Celkové náklady na dopravu</t>
  </si>
  <si>
    <t>2106870326</t>
  </si>
  <si>
    <t>D10</t>
  </si>
  <si>
    <t>PC085</t>
  </si>
  <si>
    <t>HLOUBENÍ KABELOVÉ RÝHY Zemina třídy 3, šíře 300mm,hloubka 700mm</t>
  </si>
  <si>
    <t>1595892948</t>
  </si>
  <si>
    <t>PC086</t>
  </si>
  <si>
    <t>ZŘÍZENÍ KABELOVÉHO LOŽE Z kopaného písku vrstvy 10cm se zakrytím kabelu cihlami-napříč kabelu</t>
  </si>
  <si>
    <t>1665431550</t>
  </si>
  <si>
    <t>PC087</t>
  </si>
  <si>
    <t>FOLIE VÝSTRAŽNÁ Z PVC Šířka 33cm</t>
  </si>
  <si>
    <t>-129652129</t>
  </si>
  <si>
    <t>PC088</t>
  </si>
  <si>
    <t>ZÁHOZ KABELOVÉ RÝHY Zemina třídy 3, šíře 300mm,hloubka 700mm</t>
  </si>
  <si>
    <t>1500475401</t>
  </si>
  <si>
    <t>2018/029-2-1-144 - D.1.4.4-Zařízení slaboproudé elektrotechniky</t>
  </si>
  <si>
    <t>Ing.P.Míka</t>
  </si>
  <si>
    <t xml:space="preserve">Položky VON jsou pro úplnost uvedeny, ale uchazeč je nebude v tomto rozpočtu vyplňovat. Položky VON jsou předmětem ocenění celkových VON za celou stavbu.  - Součástí soupisu prací a jednotkových cen jsou dodávky zařízení a materiálu včetně drobného a podružného matriálu potřebného pro montáže    - Bližší popis zařízení a jejich znázornění je uvedeno v jednotlivých výkresech, jejichž čísla jou uvedena u popisu jednotlivých položek   V níže uvedené specifikaci zařízení jsou uvedené typy výrobků a zařízení pouze jako příklad určující minimální mez standardu výrobků. Tato specifikace materiálu byla vypracována na základě znalostí a podkladů známých v době jejího zhotovení. Je specifikací předběžnou a proto není konečným podkladem pro objednávky a dodávky. Ze strany projektanta není námitek v případě záměny výrobků, které jsou uvedeny v projektu za předpokladu, že budou dodrženy veškeré standardy a technické parametry, zejména hlučnost, výkon, váha a rozměry jsou hodnoty maximální. Záměně výrobků musí předcházet vzorkování a odsouhlasení od investora. Dále při záměně výrobků je nutno dořešit či prověřit veškeré vazby na navazující profese. Dokumentace tvoří jeden celek a je nutno, zvláště při stanovení ceny, se s ní komplexně seznámit. Tato dokumentace je dokumentací pro výběr dodavatele a nenahrazuje dokumentaci prováděcí a dodavatelskou. 'Při zpracování nabídky je nutné vycházet ze všech částí dokumentace (zadávací dokumenty, technické zprávy, výkresové dokumentace a specifikace materiálu). Povinností dodavatele je překontrolovat specifikaci materiálu a případný chybějící materiál nebo výkony doplnit a ocenit. Součástí ceny musí být veškeré náklady, aby cena byla konečná a zahrnovala celou dodávku a montáž akce. Dodávka akce se předpokládá včetně dopravy na stavbu a místo určení, kompletní montáže, veškerého souvisejícího doplňkového, podružného a montážního materiálu tak, aby celé zařízení bylo funkční a splňovalo všechny předpisy, které se na ně vztahují. 'Součástí ceny (zahrnuto v jednotkových cenách - pokud není uvedeno v samostaté položce) je mimo jiné: jiné materiály, montáž atd. neuvedené samostatně, ale které je nutné zahrnout do celkového rozsahu prací podle výkresů a praxe dodavatele, stavební přípomoce, požární zatěsnění prostupů potrubí při průchodu požárními úseky, montáž, demontáž a udržování montážního lešení s pracovními podlážkami včetně těch nad 2 m výšky, přesun hmot a suti, uložení suti na skládku vč. poplatku, doprava, zpevněné montážní plochy, veškeré pomocné nosné konstrukce, štítky pro řádné a trvalé značení komponent, závěsy, nátěry, materiály a práce nezbytné z důvodu koordinace s ostatními profesemi, speciální nářadí a nástroje, speciální opatření při provádění prací,  náklady související s výstavbou v zimním období, průběžný úklid staveniště a přilehlých komunikací, likvidace odpadů, dočasná dopravní omezení apod. a jakékoliv další prvky, zařízení, práce a pomocné materiály, neuvedené v tomto soupisu výkonů, které jsou ale nezbytně nutné k dodání, instalaci, dokončení a provozování díla které je provedeno řádně a je plně funkční a je v souladu s projektovou dokumentací a se zákony a předpisy platnými v České republice.         </t>
  </si>
  <si>
    <t>D1 - Strukturovaná kabeláž</t>
  </si>
  <si>
    <t xml:space="preserve">    D2 - Zařízení</t>
  </si>
  <si>
    <t xml:space="preserve">    D3 - Trasy</t>
  </si>
  <si>
    <t xml:space="preserve">    D4 - Ostatní</t>
  </si>
  <si>
    <t>D5 - EZS</t>
  </si>
  <si>
    <t>D6 - Rozhlas</t>
  </si>
  <si>
    <t>D7 - Jednotný čas</t>
  </si>
  <si>
    <t>D8 - Hrubé rozvody</t>
  </si>
  <si>
    <t>Strukturovaná kabeláž</t>
  </si>
  <si>
    <t>Zařízení</t>
  </si>
  <si>
    <t>RACK rozvaděč: práce spojené s reorganizací stávající zakončené kabeláže, přesuny jednotlivých panelů pro možnost osazenínových doplněných PATCH panelů, odpojení rušených rozvodů</t>
  </si>
  <si>
    <t>Poznámka k položce:
6x1</t>
  </si>
  <si>
    <t>RACK 19" 42U, 1000x800, stojanový</t>
  </si>
  <si>
    <t>Poznámka k položce:
1x1 - doplnění rozvaděče v 3.NP</t>
  </si>
  <si>
    <t>Ventilační jednotka: 4x ventilátor, termostat</t>
  </si>
  <si>
    <t>Poznámka k položce:
1x1 - vybavení hlavního rozvaděče</t>
  </si>
  <si>
    <t xml:space="preserve">Patch panel 48xRJ45 Cat.6, UTP, plně osazený </t>
  </si>
  <si>
    <t>Poznámka k položce:
2x1</t>
  </si>
  <si>
    <t>Vyvazovací panel 2U</t>
  </si>
  <si>
    <t>Průchozí panel</t>
  </si>
  <si>
    <t>Patch kabel cat.6 2m</t>
  </si>
  <si>
    <t>Poznámka k položce:
78x1</t>
  </si>
  <si>
    <t>Rozvodný panel 5x230V</t>
  </si>
  <si>
    <t>Poznámka k položce:
1x1 - vybavení datového rozvaděče</t>
  </si>
  <si>
    <t>Datová zásuvka 2xRJ45 Cat.6 - do stěny (komplet - krabička, keystone, rámeček, maska)</t>
  </si>
  <si>
    <t>Poznámka k položce:
34x1</t>
  </si>
  <si>
    <t>WiFi router: aktivní prvek kompatibilní se stávající sítí, controlerem řízení WiFi sítě objektu systému ARUBA</t>
  </si>
  <si>
    <t>SWITCH - 48 port: aktivní prvek SWICH, 48 port - kompatibilní se stávající sítí aktivních prvků postavenou na prvcích systému JUNOS EX 2300</t>
  </si>
  <si>
    <t>SWITCH - 16 port: aktivní prvek SWICH, 16 port</t>
  </si>
  <si>
    <t>Montážní sada (4x), šroub M6, podložka, matice</t>
  </si>
  <si>
    <t>Poznámka k položce:
10x1</t>
  </si>
  <si>
    <t>Pomocné montážní práce: zednické výpomoci, bourací práce, koordinační práce</t>
  </si>
  <si>
    <t>Poznámka k položce:
24x1</t>
  </si>
  <si>
    <t>Trasy</t>
  </si>
  <si>
    <t>Kabel UTP, 4p., Cat.6 LSOH</t>
  </si>
  <si>
    <t>Poznámka k položce:
33x2x70</t>
  </si>
  <si>
    <t>Kabel CYKY 3x2,5</t>
  </si>
  <si>
    <t>Poznámka k položce:
2x30</t>
  </si>
  <si>
    <t>Jistič 16A</t>
  </si>
  <si>
    <t>Poznámka k položce:
1x1</t>
  </si>
  <si>
    <t>Požární ucpávky prostupů kabeláže, požární odolnost 45 minut (z protipožárního tmelu)</t>
  </si>
  <si>
    <t>Poznámka k položce:
4x1</t>
  </si>
  <si>
    <t>Stávající rozvody: odpojení, demontáž rušených rozvodů, případné přeložení průchozích rozvodů, OCHRANA STÁVAJÍCÍ NERUŠENÉ KABELÁŽE Z NEŘEŠENÝCH PROSTOR</t>
  </si>
  <si>
    <t>Poznámka k položce:
40x1</t>
  </si>
  <si>
    <t>Pomocné montážní práce: zednické výpomoci, bourací práce</t>
  </si>
  <si>
    <t>Poznámka k položce:
30x1</t>
  </si>
  <si>
    <t>Měření a kontrola met.vedení vč. Vyhotovení protokolu</t>
  </si>
  <si>
    <t>Seznámení obsluhy s provozem zařízení</t>
  </si>
  <si>
    <t>Dokumentace skutečného provedení stavby</t>
  </si>
  <si>
    <t>Poznámka k položce:
Položky VON jsou pro úplnost uvedeny, ale uchazeč je nebude v tomto rozpočtu vyplňovat.
Položky VON jsou předmětem ocenění celkových VON za celou stavbu.</t>
  </si>
  <si>
    <t>Úklid staveniště</t>
  </si>
  <si>
    <t>Kontrola projektanta</t>
  </si>
  <si>
    <t>Doprava</t>
  </si>
  <si>
    <t>Revize systému</t>
  </si>
  <si>
    <t>EZS</t>
  </si>
  <si>
    <t>1.1</t>
  </si>
  <si>
    <t>Ústředna EZS: 192 zón, 8 podsystémů</t>
  </si>
  <si>
    <t>2.1</t>
  </si>
  <si>
    <t>GSM Komunikátor</t>
  </si>
  <si>
    <t>Poznámka k položce:
1x1 Instalace do skříně ústředny</t>
  </si>
  <si>
    <t>3.1</t>
  </si>
  <si>
    <t>Zařízení pro dálkový přenos poplachu na PCO vybrané hlídací služby, v plechovém krytu</t>
  </si>
  <si>
    <t>4.1</t>
  </si>
  <si>
    <t>Transformátor: 15/50 VA</t>
  </si>
  <si>
    <t>5.1</t>
  </si>
  <si>
    <t>Akumulátor 12 V / 18 Ah</t>
  </si>
  <si>
    <t>6.1</t>
  </si>
  <si>
    <t>Zdroj spínaný - 12/1,75</t>
  </si>
  <si>
    <t>7.1</t>
  </si>
  <si>
    <t>Box pro ústřednu, záložní zdroj, GSM</t>
  </si>
  <si>
    <t>8.1</t>
  </si>
  <si>
    <t>Systémový pomocný napájecí zálohovaný zdroj 12V/5A</t>
  </si>
  <si>
    <t>9.1</t>
  </si>
  <si>
    <t>PIR detektor pohybu: 12x12 m</t>
  </si>
  <si>
    <t>10.1</t>
  </si>
  <si>
    <t>Propojovací krabice,16+2 šroubovací svorky</t>
  </si>
  <si>
    <t>11.1</t>
  </si>
  <si>
    <t>Klávesnice LCD, dva řádky, modrý podsvit</t>
  </si>
  <si>
    <t>12.1</t>
  </si>
  <si>
    <t>Koncentrátor v plastovém krytu pro 8 zón a 4 PGM výstupy</t>
  </si>
  <si>
    <t>13.1</t>
  </si>
  <si>
    <t>Vnitřní akustická siréna</t>
  </si>
  <si>
    <t>14.1</t>
  </si>
  <si>
    <t>Stávající PIR detektory a průběžné rozvody: práce spojené s vyhledání vývodů a přepojením stávajících, zachovávaných koncových prvků z neřešených prostor k novým rozvodům , ochrana stávající průběžné kabeláže</t>
  </si>
  <si>
    <t>Poznámka k položce:
20x1</t>
  </si>
  <si>
    <t>15.1</t>
  </si>
  <si>
    <t>Ostatní pomocné montážní práce</t>
  </si>
  <si>
    <t>16.1</t>
  </si>
  <si>
    <t>Kabel SYKFY 3x2x0,5</t>
  </si>
  <si>
    <t>Poznámka k položce:
34x40 + 2x50</t>
  </si>
  <si>
    <t>17.1</t>
  </si>
  <si>
    <t>Poznámka k položce:
4x30</t>
  </si>
  <si>
    <t>18.1</t>
  </si>
  <si>
    <t>Kabel CYSY 2x1,5</t>
  </si>
  <si>
    <t>Poznámka k položce:
100x1</t>
  </si>
  <si>
    <t>19.1</t>
  </si>
  <si>
    <t>Kabel J-Y(st)Y 2x2x0,8</t>
  </si>
  <si>
    <t>20.1</t>
  </si>
  <si>
    <t>21.1</t>
  </si>
  <si>
    <t>Drobný montážní materiál</t>
  </si>
  <si>
    <t>22.1</t>
  </si>
  <si>
    <t>Požární ucpávky prostupů kabeláže, požární odolnost 45 minut</t>
  </si>
  <si>
    <t>Poznámka k položce:
5x1</t>
  </si>
  <si>
    <t>23.1</t>
  </si>
  <si>
    <t>24.1</t>
  </si>
  <si>
    <t>Nespecifikované pomocné montážní práce</t>
  </si>
  <si>
    <t>Poznámka k položce:
16x1</t>
  </si>
  <si>
    <t>25.1</t>
  </si>
  <si>
    <t>26.1</t>
  </si>
  <si>
    <t>Programování zařízení, oživení, nastavení</t>
  </si>
  <si>
    <t>27.1</t>
  </si>
  <si>
    <t>Kpl</t>
  </si>
  <si>
    <t>Rozhlas</t>
  </si>
  <si>
    <t>1.2</t>
  </si>
  <si>
    <t>Digitální výstupní modul - centrání řídící jednotka systému evakuačního rozhlasu dle EN54-16 a EN 60849, provedení modulu 4-8 má čtyři nezávislé audio kanály, každý audio kanál modulu 4-8 může ovládat 2 zóny reproduktorů (celkem 8 reproduktorových zón)</t>
  </si>
  <si>
    <t>2.2</t>
  </si>
  <si>
    <t>Systémový výkonový zesilovač 4x500W, 100V,EN-54-16</t>
  </si>
  <si>
    <t>3.2</t>
  </si>
  <si>
    <t>Digitální stanice hlasatele s 12 volně konfigurovatelnými tlačítky, 13 LED kontrolkami, 1 mikrofonem a 1 reproduktorem, 1 externím audio vstupem a 1 externím audio výstupem. Certifikováno dle EN54-16</t>
  </si>
  <si>
    <t>4.2</t>
  </si>
  <si>
    <t>Vstupně výstupní modul CIM, Certifikováno dle EN54-16</t>
  </si>
  <si>
    <t>5.2</t>
  </si>
  <si>
    <t>Výstupní kabel zón jednotky digitálního výstupního modulu 4-8, 100V, 8 zón</t>
  </si>
  <si>
    <t>6.2</t>
  </si>
  <si>
    <t>Výstupní kabel 2 zesilovače - digitální výstupní modul 4-8</t>
  </si>
  <si>
    <t>7.2</t>
  </si>
  <si>
    <t>Vstupní kabel základní řídící jednotky - zesilovač, 0,5 m zelený</t>
  </si>
  <si>
    <t>8.2</t>
  </si>
  <si>
    <t>Propojovací kabel základní řídící jednotky-posilující zdroj</t>
  </si>
  <si>
    <t>9.2</t>
  </si>
  <si>
    <t>Koncový člen reproduktovové linky</t>
  </si>
  <si>
    <t>10.2</t>
  </si>
  <si>
    <t>Nouzový napájecí zdroj</t>
  </si>
  <si>
    <t>11.2</t>
  </si>
  <si>
    <t>Akumulátor 12V, 150Ah pro zálohování síťového zdroje</t>
  </si>
  <si>
    <t>12.2</t>
  </si>
  <si>
    <t>Skříň RACK19",800x800, výška 42U, včetně kompletní potřebné výbavy (police, šrouby, připojení napájení, ventilační jednotky se 6 ventilátory a trmostatem)</t>
  </si>
  <si>
    <t>13.2</t>
  </si>
  <si>
    <t>Výkonný 6 W skříňkový reproduktor pro použití v evakuačním ozvučení. Možnost regulace 3W, nebo 1.5W, nebo 0,75W. Vyznačuje se širokým frekvenčním spektrem a vysokou úrovní akustického tlaku.</t>
  </si>
  <si>
    <t>Poznámka k položce:
39x1</t>
  </si>
  <si>
    <t>14.2</t>
  </si>
  <si>
    <t>6,5" stropní reproduktor 6W s kovov. požár. krytem, EN 54</t>
  </si>
  <si>
    <t>Poznámka k položce:
9x1</t>
  </si>
  <si>
    <t>14.3</t>
  </si>
  <si>
    <t>Regulátor hlasitosti s nuceným poslechem</t>
  </si>
  <si>
    <t>15.2</t>
  </si>
  <si>
    <t>Stávající reproduktory a průběžné rozvody: práce spojené s vyhledání vývodů a přepojením stávajících, zachovávaných koncových prvků z neřešených prostor k novým rozvodům , ochrana stávající průběžné kabeláže</t>
  </si>
  <si>
    <t>16.2</t>
  </si>
  <si>
    <t>Pomocné motážní práce, koordinační práce</t>
  </si>
  <si>
    <t>17.2</t>
  </si>
  <si>
    <t>Kabel PH 120R 5x1,5 pro reproduktorové linky</t>
  </si>
  <si>
    <t>Poznámka k položce:
2x180</t>
  </si>
  <si>
    <t>18.2</t>
  </si>
  <si>
    <t>Požární kabelová příchytka (pro kabely s funkční odolností při požáru)</t>
  </si>
  <si>
    <t>Poznámka k položce:
360/0,3</t>
  </si>
  <si>
    <t>19.2</t>
  </si>
  <si>
    <t>Požární kotva pro uchycení příchytky</t>
  </si>
  <si>
    <t>20.2</t>
  </si>
  <si>
    <t>Kabel PH 120R 4x2x0,8 ( mikrofonní stanice)</t>
  </si>
  <si>
    <t>Poznámka k položce:
1x40</t>
  </si>
  <si>
    <t>21.2</t>
  </si>
  <si>
    <t>Kabel 3x4 PH120- R (pro napájení systému)</t>
  </si>
  <si>
    <t>Poznámka k položce:
1x50</t>
  </si>
  <si>
    <t>22.2</t>
  </si>
  <si>
    <t>Krabice protipožární IP54</t>
  </si>
  <si>
    <t>23.2</t>
  </si>
  <si>
    <t>Jistič 20A</t>
  </si>
  <si>
    <t>Poznámka k položce:
1x1 - instalace do silnorpudých rozvaděčů pro napájení zasilovačů</t>
  </si>
  <si>
    <t>24.2</t>
  </si>
  <si>
    <t>Protipožární ucpání prostupů</t>
  </si>
  <si>
    <t>25.2</t>
  </si>
  <si>
    <t>Stávající rušené rozvody ve stávající části objektu: odpojení a demontáže stávajích rušených zařízení a rozvodů</t>
  </si>
  <si>
    <t>Poznámka k položce:
45x1</t>
  </si>
  <si>
    <t>26.2</t>
  </si>
  <si>
    <t>27.2</t>
  </si>
  <si>
    <t>Drobný a pomocný montážní materiál: štítky, záslepky, šroubky, spotřební materiál)</t>
  </si>
  <si>
    <t>28.1</t>
  </si>
  <si>
    <t>Oživení, odzkoušení, nastavení zařízení, konfigurace</t>
  </si>
  <si>
    <t>29.1</t>
  </si>
  <si>
    <t>Povinné měření srozumitelnosti</t>
  </si>
  <si>
    <t>30.1</t>
  </si>
  <si>
    <t>Seznámení s obsluhou</t>
  </si>
  <si>
    <t>SW k ústředně</t>
  </si>
  <si>
    <t>Zpracování realizační dokumentace</t>
  </si>
  <si>
    <t>Náklady na dopravu</t>
  </si>
  <si>
    <t>Výchozí revize</t>
  </si>
  <si>
    <t>Jednotný čas</t>
  </si>
  <si>
    <t>1.3</t>
  </si>
  <si>
    <t>Stávající hlavní hodiny jednotného času: úpravy ve stávajících hodinách, přepojení stávajících rozvodů a připojení nových rozvodů</t>
  </si>
  <si>
    <t>2.3</t>
  </si>
  <si>
    <t>Podružné hodiny digitální, formát HH:MM, výška číslic 100mm, Určené pro montáž na zeď - jednostranné hodiny</t>
  </si>
  <si>
    <t>Poznámka k položce:
23x1</t>
  </si>
  <si>
    <t>3.3</t>
  </si>
  <si>
    <t>Stávající hodiny a průběžné rozvody: práce spojené s vyhledání vývodů a přepojením stávajících, zachovávaných koncových prvků z neřešených prostor k novým rozvodům , ochrana stávající průběžné kabeláže</t>
  </si>
  <si>
    <t>Poznámka k položce:
8x1</t>
  </si>
  <si>
    <t>4.3</t>
  </si>
  <si>
    <t>Pomocné instalační práce: zednické výpomoci, bourací práce, koordinační práce</t>
  </si>
  <si>
    <t>Hod</t>
  </si>
  <si>
    <t>5.3</t>
  </si>
  <si>
    <t>Jistič 10A</t>
  </si>
  <si>
    <t>6.3</t>
  </si>
  <si>
    <t>Kabel CYKY 3Cx1,5</t>
  </si>
  <si>
    <t>Poznámka k položce:
1x90</t>
  </si>
  <si>
    <t>7.3</t>
  </si>
  <si>
    <t>8.3</t>
  </si>
  <si>
    <t>9.3</t>
  </si>
  <si>
    <t>10.3</t>
  </si>
  <si>
    <t>Seznámení obsluhy s provozem na zařízení</t>
  </si>
  <si>
    <t>11.3</t>
  </si>
  <si>
    <t>12.3</t>
  </si>
  <si>
    <t>Kofigurace, oživení, nastavení</t>
  </si>
  <si>
    <t>Hrubé rozvody</t>
  </si>
  <si>
    <t>1.4</t>
  </si>
  <si>
    <t>Kabelový žlab: lišta vkládací 20x20, včetně víka</t>
  </si>
  <si>
    <t>Poznámka k položce:
50x1</t>
  </si>
  <si>
    <t>2.4</t>
  </si>
  <si>
    <t>Kabelový žlab: lišta vkládací 40x20, včetně víka</t>
  </si>
  <si>
    <t>3.4</t>
  </si>
  <si>
    <t>Kabelový žlab: lišta vkládací 100x40, včetně víka</t>
  </si>
  <si>
    <t>4.4</t>
  </si>
  <si>
    <t>Plechový žlab 125x50 vč. Víka, výložníků spojek, kolen</t>
  </si>
  <si>
    <t>Poznámka k položce:
2x40</t>
  </si>
  <si>
    <t>5.4</t>
  </si>
  <si>
    <t>Držák svazkový 40, bezhalogenový</t>
  </si>
  <si>
    <t>Poznámka k položce:
32x1</t>
  </si>
  <si>
    <t>6.4</t>
  </si>
  <si>
    <t>Trubka PVC 16 p.o</t>
  </si>
  <si>
    <t>Poznámka k položce:
21x10</t>
  </si>
  <si>
    <t>7.4</t>
  </si>
  <si>
    <t>Trubka PVC 23 p.o</t>
  </si>
  <si>
    <t>Poznámka k položce:
17x10</t>
  </si>
  <si>
    <t>8.4</t>
  </si>
  <si>
    <t>Trubka PVC 36 p.o</t>
  </si>
  <si>
    <t>Poznámka k položce:
14x10</t>
  </si>
  <si>
    <t>9.4</t>
  </si>
  <si>
    <t>Krabice KU 68</t>
  </si>
  <si>
    <t>Poznámka k položce:
125x1</t>
  </si>
  <si>
    <t>10.4</t>
  </si>
  <si>
    <t>Krabice KO 97.</t>
  </si>
  <si>
    <t>Poznámka k položce:
42x1</t>
  </si>
  <si>
    <t>11.4</t>
  </si>
  <si>
    <t>Odvoz a likvidace suti po drážkách, průrazech zdivem</t>
  </si>
  <si>
    <t>12.4</t>
  </si>
  <si>
    <t>Hmoždinka 10mm, včetně mosazného vrutu - osazená do zdi</t>
  </si>
  <si>
    <t>Poznámka k položce:
1240x1</t>
  </si>
  <si>
    <t>13.3</t>
  </si>
  <si>
    <t>Vrtání otvoru do cihelné zdi, d=10mm, pro hmoždinku</t>
  </si>
  <si>
    <t>14.4</t>
  </si>
  <si>
    <t>Pomocný podružný montážní materiál: zdící materiál na drobné zapravení, sádra, stahovací pásky, izolační pásky, drobný spotřební materiál</t>
  </si>
  <si>
    <t>15.3</t>
  </si>
  <si>
    <t>Průraz zdivem, cihlová zeď, tloušťka do 50cm</t>
  </si>
  <si>
    <t>16.3</t>
  </si>
  <si>
    <t>Průraz zdivem, železobetonová zeď, d=20mm, síla zdi 300mm</t>
  </si>
  <si>
    <t>Poznámka k položce:
22x1</t>
  </si>
  <si>
    <t>17.3</t>
  </si>
  <si>
    <t>Nespecifikované pomocné montážní práce (zednické výpomoci, zapravení, bourací práce)</t>
  </si>
  <si>
    <t>2018/029-2-1-146 - D.1.4.6-Zařízení vzduchotechniky</t>
  </si>
  <si>
    <t>M.Šuráň</t>
  </si>
  <si>
    <t xml:space="preserve">Před započetím prací nutno odsouhlasit přesné umístění, typ, barevné řešení všech koncových prvků elektro (slaboproud, silnoprou), vzduchotechniky, zdravotechniky s investorem a projektantem interiérového řešení. Prostupy pro rozvody jednotlivých profesí více než 150x150mm budou řešeny při betonáži stropních konstrukcí vložením bedních prvků do bednění.  Výkaz výměr byl zpracován z v.č.04.  Textová, výkresová i tabulková část projektové dokumentace tvoří jeden vzájemně se doplňující a provázaný celek. Jednotliví účastníci výběrového řízení se musí seznámit s projektojektovou dokumentací v návaznosti na soupis prací a na základě těchto informací části díla nacenit. Dále je potřeba při stanovení ceny dle vykázané výměry započítat všechny předpokládané doplňkové prvky a činnosti s touto položkou související tak, aby cena byla kompletní a prvek funkční.       </t>
  </si>
  <si>
    <t>D1 - D.1.4.6 - Zařízení vzduchotechniky</t>
  </si>
  <si>
    <t xml:space="preserve">    D2 - Zař.č.1 - Větrání a chlazení m.č.1.01,1.03,1.05,1.27,1.44</t>
  </si>
  <si>
    <t xml:space="preserve">    D3 - Zař.č.2 - Chlazení rehabilitace</t>
  </si>
  <si>
    <t xml:space="preserve">    D4 - Zař.č.3 - Větrání a chlazení m.č.1.25,1.26</t>
  </si>
  <si>
    <t xml:space="preserve">    D5 - Zař.č.4 - Chlazení 1.NP</t>
  </si>
  <si>
    <t xml:space="preserve">    D6 - Zař.č.13 - Větrání hygienických zařízení m.č.1.13</t>
  </si>
  <si>
    <t xml:space="preserve">    D7 - Zař.č.17 - Větrání CHÚC</t>
  </si>
  <si>
    <t xml:space="preserve">    D8 - Zař.č.18 - Větrání CHÚC</t>
  </si>
  <si>
    <t xml:space="preserve">    D9 - Příprava pro ostatní podlaží</t>
  </si>
  <si>
    <t xml:space="preserve">      D10 - Pro zař.č.7</t>
  </si>
  <si>
    <t xml:space="preserve">      D11 - Pro zař.č.8</t>
  </si>
  <si>
    <t xml:space="preserve">      D12 - Pro zař.č.11</t>
  </si>
  <si>
    <t xml:space="preserve">      D13 - Pro zař.č.12</t>
  </si>
  <si>
    <t xml:space="preserve">      D14 - Pro zař.č.5</t>
  </si>
  <si>
    <t xml:space="preserve">    D15 - Jeřábové práce</t>
  </si>
  <si>
    <t xml:space="preserve">    D16 - Lešení</t>
  </si>
  <si>
    <t xml:space="preserve">    D17 - Zednické výpomoce</t>
  </si>
  <si>
    <t xml:space="preserve">    D18 - Zprovoznění, zaregulování a zaškolení obsluhy</t>
  </si>
  <si>
    <t>D.1.4.6 - Zařízení vzduchotechniky</t>
  </si>
  <si>
    <t>Zař.č.1 - Větrání a chlazení m.č.1.01,1.03,1.05,1.27,1.44</t>
  </si>
  <si>
    <t>Kompaktní podstropní plochá jednotka s rotačním regen.rekuperátorem splňující ErP2018 a Eurovent</t>
  </si>
  <si>
    <t>Poznámka k položce:
Vestavěný řídící systém (dotykový ovládač); ventilátory s EC motory; Materiálové provedení: Aluzinc AZ185; korozivní třída C4; 50mm tl.vrstvy izolace (miner.vlna); Průtok vzduchu - přívod: 2000m3/h; odvod: 2000m3/h; Externí tlaková rezerva - přívod: 450Pa; odvod: 450Pa; Příkon ventilátorů - přívod: 2,423kW; odvod: 2,423kW; 1.stupeň filtrace - přívod: F7, odvod: F5; Celkový příkon jednotky: 16,8kW; napájecí napětí 3x400V+N+PE 50Hz; jištění 3x 32A; Zpětný zisk tepla: -15°C/15°C; 82%; Ohřev: +21°C; 12kW; elektrický ; Hlukové parametry přívod (akustický výkon): 79dB(A); sání: 65dB(A); Hlukové parametry odvod (akustický výkon): 64dB(A); výtlak: 82dB(A); Rozměry: dl.2230 x v.790 x š.1545mm; hmotnost 329kg; Spona rychloupínací pr.500mm 4ks; Klapka uzavírací pr.500mm se servopohonem 24V 2ks; Sifon plastový 1ks</t>
  </si>
  <si>
    <t>Venkovní kondenzační jednotka; Qch=12,5kW;P=3,89kW; 5,8/8,9A; 400V</t>
  </si>
  <si>
    <t>Poznámka k položce:
rozměry:v.1290 x š.900 x hl.330mm; hmotnost 104kg; hlučnost 54dB(A); napojení Cu potrubí 9,52/15,88mm;; náplň R410A; včetně komunikačního modulu s MaR</t>
  </si>
  <si>
    <t>Chladič do čtyřhranného potrubí 700x400mm; Qch=12,5kW</t>
  </si>
  <si>
    <t>Poznámka k položce:
průtok vzduchu 2000m3/h; ext.ztráta 44Pa; průtok chladiva 274kg/h; chladivo R410A; rozměry: v.473 x š.953 x hl.395mm; Odlučovač kapek 1ks; Modul, jistič 2A, 2x relé 24/230V 1ks</t>
  </si>
  <si>
    <t>Tlumič hluku 700x400/1000</t>
  </si>
  <si>
    <t>1.5</t>
  </si>
  <si>
    <t>Tlumič hluku 700x400/500</t>
  </si>
  <si>
    <t xml:space="preserve">1+1 </t>
  </si>
  <si>
    <t>1.6</t>
  </si>
  <si>
    <t>Vířivá vyústka s nastavitelnými lamelami pro přívod vzduchu s čtvercovou čelní deskou vel.600;</t>
  </si>
  <si>
    <t>Poznámka k položce:
počet lamel 48; provedení bílé; povrchová úprava RAL9010; vč. plenu boxu s regulační klapkou a ; napojením pr.200mm horizontálně</t>
  </si>
  <si>
    <t>1.7</t>
  </si>
  <si>
    <t>Vířivá vyústka s nastavitelnými lamelami pro odvod vzduchu s čtvercovou čelní deskou vel.600;</t>
  </si>
  <si>
    <t xml:space="preserve">2+2 </t>
  </si>
  <si>
    <t>1.8</t>
  </si>
  <si>
    <t>Talířový kovový ventil univerzální pr.200mm se zděří a povrchovou úpravou RAL9010</t>
  </si>
  <si>
    <t xml:space="preserve">3+3 </t>
  </si>
  <si>
    <t>1.9</t>
  </si>
  <si>
    <t>Protidešťová žaluzie pozinovaná 600x400mm s rámem a sítem</t>
  </si>
  <si>
    <t>H200</t>
  </si>
  <si>
    <t>Ohebná hadice pr.200mm tepelně a zvukově izolována tl.25mm</t>
  </si>
  <si>
    <t xml:space="preserve">12+12 </t>
  </si>
  <si>
    <t>H500</t>
  </si>
  <si>
    <t>Ohebná hadice pr.500mm tepelně a zvukově izolována tl.25mm</t>
  </si>
  <si>
    <t>ČP</t>
  </si>
  <si>
    <t>Čtyřhranné pozinkované potrubí sk.I s přírubami 20mm vč.tvarovek</t>
  </si>
  <si>
    <t xml:space="preserve">28+28 </t>
  </si>
  <si>
    <t>KP</t>
  </si>
  <si>
    <t>Kruhové potrubí pozinkované spirálně vinuté:pr.200mm / 30% tvar.</t>
  </si>
  <si>
    <t>TI40</t>
  </si>
  <si>
    <t>Tepelná izolace z rohože tl.40mm s povrchovou úpravou z AL folie</t>
  </si>
  <si>
    <t>TI20K</t>
  </si>
  <si>
    <t>Tepelná izolace tl.20mm Elastomerní šedý samolepící pás s povrchovou úpravou z Al folie</t>
  </si>
  <si>
    <t xml:space="preserve">50+50 </t>
  </si>
  <si>
    <t>Cu10</t>
  </si>
  <si>
    <t>Cu potrubí vč.tepelné izolace, komunikačních kabelů a montáže:pr.9,52mm</t>
  </si>
  <si>
    <t xml:space="preserve">10+7 </t>
  </si>
  <si>
    <t>Cu16</t>
  </si>
  <si>
    <t>Cu potrubí vč.tepelné izolace, komunikačních kabelů a montáže:pr.15,88mm</t>
  </si>
  <si>
    <t>MM</t>
  </si>
  <si>
    <t>Montážní, spojovací a těsnící materiál</t>
  </si>
  <si>
    <t>110+20+10</t>
  </si>
  <si>
    <t>Montáž zař.č.1</t>
  </si>
  <si>
    <t>Montáž zař.č.1 celkem</t>
  </si>
  <si>
    <t>-502037708</t>
  </si>
  <si>
    <t>Zař.č.2 - Chlazení rehabilitace</t>
  </si>
  <si>
    <t>Venkovní kondenzační jednotka; Qch=28kW;Qt=31,5W;P=7,28kW; 23,3A; 400V;</t>
  </si>
  <si>
    <t>Poznámka k položce:
rozměry:v.1690 x š.930 x hl.765mm; hmotnost 252kg; hlučnost 59dB(A); napojení Cu potrubí 12,70/22,22mm;; náplň R410A</t>
  </si>
  <si>
    <t>Vnitřní kazetová klimatizační jednotka; Qch=2,5kW; Qt=3kW; rozměry:v.245 x š.570 x hl.570mm;</t>
  </si>
  <si>
    <t>Poznámka k položce:
hmotnost 15kg; hlučnost 35dB(A); vč.dekoračního panelu; odvod kondenzátu viz.PD ZTI</t>
  </si>
  <si>
    <t>Vnitřní kazetová klimatizační jednotka; Qch=3,5kW; Qt=4kW; rozměry:v.245 x š.570 x hl.570mm;</t>
  </si>
  <si>
    <t>Poznámka k položce:
hmotnost 15kg; hlučnost 37dB(A); vč.dekoračního panelu; odvod kondenzátu viz.PD ZTI</t>
  </si>
  <si>
    <t>Vnitřní kazetová klimatizační jednotka; Qch=5,2kW; Qt=6,3kW; rozměry:v.245 x š.570 x hl.570mm;</t>
  </si>
  <si>
    <t>Poznámka k položce:
hmotnost 17kg; hlučnost 41dB(A); vč.dekoračního panelu; odvod kondenzátu viz.PD ZTI</t>
  </si>
  <si>
    <t>NDO</t>
  </si>
  <si>
    <t>Nástěnný dálkový ovladač dotykový</t>
  </si>
  <si>
    <t xml:space="preserve">5+2 </t>
  </si>
  <si>
    <t>R54</t>
  </si>
  <si>
    <t>Rozdělovače Cu potrubí:Rozdělovač 054</t>
  </si>
  <si>
    <t>R90</t>
  </si>
  <si>
    <t>Rozdělovače Cu potrubí:Rozdělovač 090</t>
  </si>
  <si>
    <t>Cu6</t>
  </si>
  <si>
    <t>Cu potrubí vč.tepelné izolace, komunikačních kabelů a montáže:pr.6,35mm</t>
  </si>
  <si>
    <t>30+3</t>
  </si>
  <si>
    <t>10+10</t>
  </si>
  <si>
    <t>Cu12</t>
  </si>
  <si>
    <t>Cu potrubí vč.tepelné izolace, komunikačních kabelů a montáže:pr.12,70mm</t>
  </si>
  <si>
    <t>50+7</t>
  </si>
  <si>
    <t>10+3</t>
  </si>
  <si>
    <t>Cu19</t>
  </si>
  <si>
    <t>Cu potrubí vč.tepelné izolace, komunikačních kabelů a montáže:pr.19,05mm</t>
  </si>
  <si>
    <t>5+5</t>
  </si>
  <si>
    <t>Cu22</t>
  </si>
  <si>
    <t>Cu potrubí vč.tepelné izolace, komunikačních kabelů a montáže:pr.22,22mm</t>
  </si>
  <si>
    <t>20+1</t>
  </si>
  <si>
    <t>Dchl</t>
  </si>
  <si>
    <t>Doplnění chladiva R410A</t>
  </si>
  <si>
    <t>2+3</t>
  </si>
  <si>
    <t>34+156</t>
  </si>
  <si>
    <t>Montáž zař.č.2</t>
  </si>
  <si>
    <t>Montáž zař.č.2 celkem</t>
  </si>
  <si>
    <t>-2031724485</t>
  </si>
  <si>
    <t>Zař.č.3 - Větrání a chlazení m.č.1.25,1.26</t>
  </si>
  <si>
    <t>Venkovní kondenzační jednotka; Qch=12,5kW;P=3,89kW; 5,8/8,9A; 400V; rozměry:</t>
  </si>
  <si>
    <t>Poznámka k položce:
v.1290 x š.900 x hl.330mm; hmotnost 104kg; hlučnost 54dB(A); napojení Cu potrubí 9,52/15,88mm;; náplň R410A; včetně komunikačního modulu s MaR</t>
  </si>
  <si>
    <t>3.2.1</t>
  </si>
  <si>
    <t>3.5</t>
  </si>
  <si>
    <t>3.6</t>
  </si>
  <si>
    <t xml:space="preserve">2+3 </t>
  </si>
  <si>
    <t>3.7</t>
  </si>
  <si>
    <t>Požární klapka 600x200mm; třída požární odolnosti 90S; se servopohonem 230V s pružinou;</t>
  </si>
  <si>
    <t>Poznámka k položce:
vybavena termoelektrickým spouštěcím čidlem, součástí servopohonu jsou i pomocné spínače se ; signalizací polohy listu klapky</t>
  </si>
  <si>
    <t>2+2</t>
  </si>
  <si>
    <t>3.8</t>
  </si>
  <si>
    <t>1+1</t>
  </si>
  <si>
    <t xml:space="preserve">10+10 </t>
  </si>
  <si>
    <t xml:space="preserve">59+59 </t>
  </si>
  <si>
    <t>KP1</t>
  </si>
  <si>
    <t>Kruhové potrubí pozinkované spirálně vinuté:pr.200mm / 0% tvar.</t>
  </si>
  <si>
    <t xml:space="preserve">30+5 </t>
  </si>
  <si>
    <t>50+6</t>
  </si>
  <si>
    <t>PI30</t>
  </si>
  <si>
    <t>Protipožární izolace tl.30mm, odololnost 30min s povrchovou úpravou z Al folie</t>
  </si>
  <si>
    <t>30+2</t>
  </si>
  <si>
    <t>20+5</t>
  </si>
  <si>
    <t>PPT</t>
  </si>
  <si>
    <t>Protipožární tmel odolnost 30min; 300ml</t>
  </si>
  <si>
    <t>140+20+10</t>
  </si>
  <si>
    <t>Montáž zař.č.3</t>
  </si>
  <si>
    <t>Montáž zař.č.3 celkem</t>
  </si>
  <si>
    <t>87377680</t>
  </si>
  <si>
    <t>Zař.č.4 - Chlazení 1.NP</t>
  </si>
  <si>
    <t xml:space="preserve">Venkovní kondenzační jednotka; Qch=45kW;Qt=50W;P=13,63kW; 37,4A; 400V; </t>
  </si>
  <si>
    <t>Poznámka k položce:
rozměry:v.1690 x š.1240 x hl.765mm; hmotnost 275g; hlučnost 64dB(A); napojení Cu potrubí 12,70/28,58mm;; náplň R410A</t>
  </si>
  <si>
    <t>Vnitřní kazetová klimatizační jednotka; Qch=2kW; Qt=2,5kW; rozměry:v.245 x š.570 x hl.570mm;</t>
  </si>
  <si>
    <t>Poznámka k položce:
hmotnost 15kg; hlučnost 34dB(A); vč.dekoračního panelu; odvod kondenzátu viz.PD ZTI</t>
  </si>
  <si>
    <t>3+2</t>
  </si>
  <si>
    <t>Vnitřní kazetová klimatizační jednotka; Qch=4kW; Qt=5kW; rozměry:v.245 x š.570 x hl.570mm;</t>
  </si>
  <si>
    <t>Poznámka k položce:
hmotnost 15kg; hlučnost 38dB(A); vč.dekoračního panelu; odvod kondenzátu viz.PD ZTI</t>
  </si>
  <si>
    <t>4.5</t>
  </si>
  <si>
    <t>Vnitřní kazetová klimatizační jednotka; Qch=7,1kW; Qt=8kW; rozměry:v.245 x š.570 x hl.570mm;</t>
  </si>
  <si>
    <t>Poznámka k položce:
hmotnost 17kg; hlučnost 50dB(A); vč.dekoračního panelu; odvod kondenzátu viz.PD ZTI</t>
  </si>
  <si>
    <t>1+2</t>
  </si>
  <si>
    <t xml:space="preserve">5+5 </t>
  </si>
  <si>
    <t>R180</t>
  </si>
  <si>
    <t>Rozdělovače Cu potrubí:Rozdělovač 180</t>
  </si>
  <si>
    <t>20+9</t>
  </si>
  <si>
    <t>20+6</t>
  </si>
  <si>
    <t>3+3</t>
  </si>
  <si>
    <t>4+3</t>
  </si>
  <si>
    <t>Cu28</t>
  </si>
  <si>
    <t>Cu potrubí vč.tepelné izolace, komunikačních kabelů a montáže:pr.28,58mm</t>
  </si>
  <si>
    <t>40+174</t>
  </si>
  <si>
    <t>Montáž zař.č.4</t>
  </si>
  <si>
    <t>Montáž zař.č.4 celkem</t>
  </si>
  <si>
    <t>195706143</t>
  </si>
  <si>
    <t>Zař.č.13 - Větrání hygienických zařízení m.č.1.13</t>
  </si>
  <si>
    <t>Diagonální ultra tichý ventilátor do kruhového potrubí pr.160mm; Qv=230m3/h; ext.tlak.ztr.=180Pa; 47dB(A); 6kg;</t>
  </si>
  <si>
    <t>Poznámka k položce:
IP 44; 230V; 59W; 0,26A; vč.přetlakové klapky pr.160 a upínacích spon; s doběhem</t>
  </si>
  <si>
    <t>Talířový kovový ventil univerzální pr.160mm se zděří a povrchovou úpravou RAL9010</t>
  </si>
  <si>
    <t>Talířový kovový ventil univerzální pr.100mm se zděří a povrchovou úpravou RAL9010</t>
  </si>
  <si>
    <t>13.4</t>
  </si>
  <si>
    <t>Stěnová mřížka z eloxovaného hliníku s roztečí lamel 12,5mm vč.upevňov.rámečku do zdi 300x100mm</t>
  </si>
  <si>
    <t>H160</t>
  </si>
  <si>
    <t>Ohebná hadice pr.160mm tepelně a zvukově izolována tl.25mm</t>
  </si>
  <si>
    <t>H100</t>
  </si>
  <si>
    <t>Ohebná hadice pr.100mm tepelně a zvukově izolována tl.25mm</t>
  </si>
  <si>
    <t>KP2</t>
  </si>
  <si>
    <t>Kruhové potrubí pozinkované spirálně vinuté:pr.160mm / 20% tvar.</t>
  </si>
  <si>
    <t xml:space="preserve">4+3 </t>
  </si>
  <si>
    <t>Montáž zař.č.13</t>
  </si>
  <si>
    <t>Montáž zař.č.13 celkem</t>
  </si>
  <si>
    <t>-101452537</t>
  </si>
  <si>
    <t>Zař.č.17 - Větrání CHÚC</t>
  </si>
  <si>
    <t>Zvukově izolovaný ventilátor do čtyřhranného potrubí 700x400mm; Qv=4300m3/h; ext.tlak.ztr.=20Pa; 66dB(A); 56kg;</t>
  </si>
  <si>
    <t>Poznámka k položce:
IP 44; 230V; 845W; 3,6A; vč.tlumících vložek</t>
  </si>
  <si>
    <t>Regulační klapka 700x400mm se servopohonem 230V</t>
  </si>
  <si>
    <t>Regulační klapka 1000x630mm se servopohonem 230V</t>
  </si>
  <si>
    <t>17.4</t>
  </si>
  <si>
    <t>Protidešťová žaluzie pozinovaná 1000x630mm s rámem a sítem</t>
  </si>
  <si>
    <t>17.5</t>
  </si>
  <si>
    <t>Protidešťová žaluzie pozinovaná 700x400mm s rámem a sítem</t>
  </si>
  <si>
    <t>17.6</t>
  </si>
  <si>
    <t>Krycí mřížka se sítem 500x300mm</t>
  </si>
  <si>
    <t xml:space="preserve">50+5 </t>
  </si>
  <si>
    <t xml:space="preserve">50+20 </t>
  </si>
  <si>
    <t>30+30</t>
  </si>
  <si>
    <t>Montáž zař.č.17</t>
  </si>
  <si>
    <t>Montáž zař.č.17 celkem</t>
  </si>
  <si>
    <t>-1531493071</t>
  </si>
  <si>
    <t>Zař.č.18 - Větrání CHÚC</t>
  </si>
  <si>
    <t>18.3</t>
  </si>
  <si>
    <t>18.4</t>
  </si>
  <si>
    <t>18.5</t>
  </si>
  <si>
    <t>18.6</t>
  </si>
  <si>
    <t>Krycí mřížka se sítem 600x300mm</t>
  </si>
  <si>
    <t xml:space="preserve">20+10 </t>
  </si>
  <si>
    <t xml:space="preserve">20+20 </t>
  </si>
  <si>
    <t>10+30</t>
  </si>
  <si>
    <t>Montáž zař.č.18</t>
  </si>
  <si>
    <t>Montáž zař.č.18 celkem</t>
  </si>
  <si>
    <t>-133587573</t>
  </si>
  <si>
    <t>Příprava pro ostatní podlaží</t>
  </si>
  <si>
    <t>Montáž příprava</t>
  </si>
  <si>
    <t>Montáž příprava pro ostatní podlaží celkem</t>
  </si>
  <si>
    <t>568584056</t>
  </si>
  <si>
    <t>Pro zař.č.7</t>
  </si>
  <si>
    <t>10+5</t>
  </si>
  <si>
    <t>Cu25</t>
  </si>
  <si>
    <t>Cu potrubí vč.tepelné izolace, komunikačních kabelů a montáže:pr.25,40mm</t>
  </si>
  <si>
    <t>D11</t>
  </si>
  <si>
    <t>Pro zař.č.8</t>
  </si>
  <si>
    <t>Cu41</t>
  </si>
  <si>
    <t>Cu potrubí vč.tepelné izolace, komunikačních kabelů a montáže:pr.41,27mm</t>
  </si>
  <si>
    <t>D12</t>
  </si>
  <si>
    <t>Pro zař.č.11</t>
  </si>
  <si>
    <t>D13</t>
  </si>
  <si>
    <t>Pro zař.č.12</t>
  </si>
  <si>
    <t>Cu34</t>
  </si>
  <si>
    <t>Cu potrubí vč.tepelné izolace, komunikačních kabelů a montáže:pr.34,92mm</t>
  </si>
  <si>
    <t>D14</t>
  </si>
  <si>
    <t>Pro zař.č.5</t>
  </si>
  <si>
    <t>D15</t>
  </si>
  <si>
    <t>Jeřábové práce</t>
  </si>
  <si>
    <t>JP</t>
  </si>
  <si>
    <t>Jeřábové práce do výšky 3m</t>
  </si>
  <si>
    <t>D16</t>
  </si>
  <si>
    <t>Lešení</t>
  </si>
  <si>
    <t>Lešení lehké do výšky 2m</t>
  </si>
  <si>
    <t>8*20</t>
  </si>
  <si>
    <t>D17</t>
  </si>
  <si>
    <t>Zednické výpomoce</t>
  </si>
  <si>
    <t>ZV</t>
  </si>
  <si>
    <t>Zednické výpomoce (prostupy do betonových konstrukcí pr.200/tl.300mm)</t>
  </si>
  <si>
    <t>8*10</t>
  </si>
  <si>
    <t>D18</t>
  </si>
  <si>
    <t>Zprovoznění, zaregulování a zaškolení obsluhy</t>
  </si>
  <si>
    <t>ZZZO</t>
  </si>
  <si>
    <t>8*3</t>
  </si>
  <si>
    <t>Doprava celkem</t>
  </si>
  <si>
    <t>-1212964492</t>
  </si>
  <si>
    <t>2018/029-2-1-147 - D.1.4.7-Zařízení AVT-rozvody</t>
  </si>
  <si>
    <t>Ing.M.Kotolán</t>
  </si>
  <si>
    <t>Položky VON jsou pro úplnost uvedeny, ale uchazeč nebude v tomto rozpočtu vyplňovat. Položky VON jsou předmětem ocenění celkových VON za celou stavbu. Textová, výkresová i tabulková část projektové dokumentace tvoří jeden vzájemně se doplňující a provázaný celek. Jednotliví účastníci výběrového řízení se musí seznámit s projektojektovou dokumentací v návaznosti na soupis prací a na základě těchto informací části díla nacenit. Dále je potřeba při stanovení ceny dle vykázané výměry započítat všechny předpokládané doplňkové prvky a činnosti s touto položkou související tak, aby cena byla kompletní a prvek funkční.</t>
  </si>
  <si>
    <t>D1 - 1. NP</t>
  </si>
  <si>
    <t xml:space="preserve">    Díl: - m.č. 1.25 - učebna</t>
  </si>
  <si>
    <t xml:space="preserve">    D2 - m.č. 1.16 - Seminární učebna</t>
  </si>
  <si>
    <t>1. NP</t>
  </si>
  <si>
    <t>Díl:</t>
  </si>
  <si>
    <t>m.č. 1.25 - učebna</t>
  </si>
  <si>
    <t>Datový kabel pro pevné instalace (drát) min. CTA6a FTP, plášť lsoh</t>
  </si>
  <si>
    <t>Aktivní prodlužovací USB2.0 kabel se zesílením o délce 12m</t>
  </si>
  <si>
    <t>Přípojný panel USB do stěny/podlahové krabice/na povrchovou krabici</t>
  </si>
  <si>
    <t>Přípojný panel CAT6a do stěny/podlahové krabice/na povrchovou krabici</t>
  </si>
  <si>
    <t>Instalační, spotřební a spojovací materiál pro instalaci AVT, propojovací kabeláž, popisy kabelů</t>
  </si>
  <si>
    <t>set</t>
  </si>
  <si>
    <t>Elektroinstalační krabice pod omítku prům. 68mm s víčkem vč. zasekání/uložení do zdiva</t>
  </si>
  <si>
    <t>Elektroinstalační krabice pod omítku 250x200mm s víčkem vč. zasekání/uložení do zdiva</t>
  </si>
  <si>
    <t>Elektroinstalační ohebná chránička, střední mechanická odolnost, vnější průměr min. 40mm vč. uložení/zasekání do stěny</t>
  </si>
  <si>
    <t>Práce spojené se specifikací a vzorkováním prvků AVT, vypracování nezbytné výrobní dokumentace, stavební koordinace a koordinační porady, vedení staveb. deníku, doprava po staveništi, technicko-administrativní úkony</t>
  </si>
  <si>
    <t>Zaměření staveniště, zaměření a značení trasy vedení a pozic koncových prvků AVT</t>
  </si>
  <si>
    <t>Doprava,nakládka,vykládka a skladování zboží a materiálu na místě stavby, vnitrostaveništní přesun hmot</t>
  </si>
  <si>
    <t>Mimostaveništní doprava</t>
  </si>
  <si>
    <t>Krycí materiál pro ochranu koncových prvků AVT znečištěním</t>
  </si>
  <si>
    <t>Odvoz a likvidace odpadu a obalového materiálu vzniklého při instalaci AVT</t>
  </si>
  <si>
    <t>Pořízení ucelené fotodokumentace o průběhu zhotovení díla, evidence a archivace po dobu realizace</t>
  </si>
  <si>
    <t>Funkční zkoušky, zpracování provozního řádu, zaškolení uživatele</t>
  </si>
  <si>
    <t>Poznámka k položce:
Položky VON jsou pro úplnost uvedeny, ale uchazeč nebude v tomto rozpočtu vyplňovat.
Položky VON jsou předmětem ocenění celkových VON za celou stavbu.
jedná se o 4hodiny</t>
  </si>
  <si>
    <t>Projektová dokumentace skut. stavu v ČJ - blíže viz SoD</t>
  </si>
  <si>
    <t>paré</t>
  </si>
  <si>
    <t>Poznámka k položce:
Položky VON jsou pro úplnost uvedeny, ale uchazeč nebude v tomto rozpočtu vyplňovat.
Položky VON jsou předmětem ocenění celkových VON za celou stavbu.
jedná se o 1paré</t>
  </si>
  <si>
    <t>Náklady stavby blíže viz SoD, zdroj el. energie, zdroj vody, WC, ostraha</t>
  </si>
  <si>
    <t>Poznámka k položce:
Položky VON jsou pro úplnost uvedeny, ale uchazeč nebude v tomto rozpočtu vyplňovat.
Položky VON jsou předmětem ocenění celkových VON za celou stavbu.
jedná se o 1ks</t>
  </si>
  <si>
    <t>Záruční servis na zařízení dle stanov výrobce, min.24měs, blíže viz SoD</t>
  </si>
  <si>
    <t>Kompletace, instalace, nastavení, zprovoznění AVT</t>
  </si>
  <si>
    <t>m.č. 1.16 - Seminární učebna</t>
  </si>
  <si>
    <t>HDMI High Speed with Ether. kabel 15m, AWG24, 3x stínění, M/M, zlacené konektory, rozlišení až 4096 x 2160 bodů, přenos.rychlost 10,2 Gb/s, šířka pásma 340MHz, barevná hloubka: 24-bit (16.7 mil. barev)</t>
  </si>
  <si>
    <t>Poznámka k položce:
Položky VON jsou pro úplnost uvedeny, ale uchazeč nebude v tomto rozpočtu vyplňovat.
Položky VON jsou předmětem ocenění celkových VON za celou stavbu.
jedná se o paré</t>
  </si>
  <si>
    <t>Přípojný panel HDMI do stěny/podlahové krabice/na povrchovou krabici</t>
  </si>
  <si>
    <t>Sdělovací kabel FTP CAT6a</t>
  </si>
  <si>
    <t>2018/029-2-1-VON - Vedlejší a ostatní náklady</t>
  </si>
  <si>
    <t>VRN - Vedlejší rozpočtové náklady</t>
  </si>
  <si>
    <t xml:space="preserve">    VRN1 - Průzkumné, geodetické a projektové práce</t>
  </si>
  <si>
    <t xml:space="preserve">    VRN3 - Zařízení staveniště</t>
  </si>
  <si>
    <t xml:space="preserve">    VRN4 - Inženýrská činnost</t>
  </si>
  <si>
    <t xml:space="preserve">    VRN5 - Finanční náklady</t>
  </si>
  <si>
    <t xml:space="preserve">    VRN7 - Provozní vlivy</t>
  </si>
  <si>
    <t xml:space="preserve">    VRN9 - Ostatní náklady</t>
  </si>
  <si>
    <t>VRN</t>
  </si>
  <si>
    <t>Vedlejší rozpočtové náklady</t>
  </si>
  <si>
    <t>VRN1</t>
  </si>
  <si>
    <t>Průzkumné, geodetické a projektové práce</t>
  </si>
  <si>
    <t>011503000</t>
  </si>
  <si>
    <t>Stavební průzkum bez rozlišení</t>
  </si>
  <si>
    <t>1024</t>
  </si>
  <si>
    <t>1840387607</t>
  </si>
  <si>
    <t>013244000</t>
  </si>
  <si>
    <t>Dokumentace pro provádění stavby</t>
  </si>
  <si>
    <t>-329662312</t>
  </si>
  <si>
    <t>Poznámka k položce:
Zpracování dílenských dokumentací (výkresy výztuže, interiér,ocelové k-ce,zámečnické a truhlářské výrobky apod.)-dle smlouvy o dílo.</t>
  </si>
  <si>
    <t>013254000</t>
  </si>
  <si>
    <t>1280835869</t>
  </si>
  <si>
    <t>Poznámka k položce:
Dokumentace skutečného provedení bude provedena podle následujících zásad:
Do projektové dokumentace pro provedení stavby všech stavebních objektů a provozních souborů budou zřetelně vyznačeny všechny změny, k nimž došlo v průběhu zhotovení díla.
Ty části projektové dokumentace pro provedení stavby, u kterých nedošlo k žádným změnám, budou označeny nápisem """"beze změn"""".
Každý výkres dokumentace skutečného provedení stavby bude opatřen jménem a příjmením osoby, která změny zakreslila, jejím podpisem a razítkem zhotovitele.
U výkresů obsahujících změnu proti projektu pro provedení stavby bude přiložen i doklad, ze kterého bude vyplývat projednání změny s odpovědnou osobou objednatele a její souhlasné stanovisko.
Projektovou dokumentace skutečného provedení, se zakreslením změn, 2x v tištěné podobě, 1x v digitální podobě, která bude vytvořena ve formátu vektorové CAD grafiky DGN (BENTLEY MicroStation), DWG (AutoCAD Graphics Autodesk) a/nebo DXF (Data eXchange File). Textové části je možno vytvářet ve formátech RTF (Rich Text File) nebo DOC (Microsoft Word).
DLE SMLOUVY O DÍLO  (vč.profesí)</t>
  </si>
  <si>
    <t>VRN3</t>
  </si>
  <si>
    <t>Zařízení staveniště</t>
  </si>
  <si>
    <t>032103000</t>
  </si>
  <si>
    <t>Náklady na stavební buňky</t>
  </si>
  <si>
    <t>-1200823326</t>
  </si>
  <si>
    <t xml:space="preserve">Poznámka k položce:
Náklady na zřízení, demontáž a opotřebení nebo pronájem stavebních buněk (na kanceláře, stavební sklady, mobilní WC, umývárny, sprchy, apod.) Náleží sem i případy, kdy jsou pro tyto účely přizpůsobeny stávající objekty.
</t>
  </si>
  <si>
    <t>032903000</t>
  </si>
  <si>
    <t>Náklady na provoz a údržbu vybavení staveniště</t>
  </si>
  <si>
    <t>636376739</t>
  </si>
  <si>
    <t xml:space="preserve">Poznámka k položce:
Úklid staveniště po dobu realizace díla a před protokolárním předáním a převzetím díla.
Provádění denního hrubého úklidu, po skončení prací každé z etap, případně části provedení čistého úklidu mokrou cestou.
Provedení opatření proti vnikání prachu, nečistot a nadměrného hluku souvisejícího se stavbou do okolí.
</t>
  </si>
  <si>
    <t>033203000</t>
  </si>
  <si>
    <t>Energie pro zařízení staveniště</t>
  </si>
  <si>
    <t>-330016192</t>
  </si>
  <si>
    <t xml:space="preserve">Poznámka k položce:
Náklady na připojení zařízení staveniště na inženýrské sítě (elektro,voda,kanalizace, apod.) včetně elektroměrů, vodoměrů aj. a zřízení požadovaných odběrných míst, včetně nákladů na případné související výkopy. Zahrnuje i náklady na odebírané energie.
</t>
  </si>
  <si>
    <t>034002000</t>
  </si>
  <si>
    <t>Zabezpečení staveniště</t>
  </si>
  <si>
    <t>-1158714779</t>
  </si>
  <si>
    <t>034203000</t>
  </si>
  <si>
    <t>Zařízení staveniště zabezpečení staveniště oplocení staveniště</t>
  </si>
  <si>
    <t>1784467271</t>
  </si>
  <si>
    <t>034203000.1</t>
  </si>
  <si>
    <t>Opatření na ochranu pozemků sousedních se staveništěm</t>
  </si>
  <si>
    <t>73463519</t>
  </si>
  <si>
    <t>Poznámka k položce:
Náklady na případná opatření na ochranu sousedních pozemků proti poškození a znečištění.</t>
  </si>
  <si>
    <t>034403000</t>
  </si>
  <si>
    <t>Zařízení staveniště zabezpečení staveniště dopravní značení na staveništi</t>
  </si>
  <si>
    <t>596788457</t>
  </si>
  <si>
    <t xml:space="preserve">Poznámka k položce:
Jedná se o dopravní značení na staveništi a v jeho bezprostředním okolí, včetně značení staveniště pro probíhající provoz investora nebo třetích osob.
Zajištění dopravního značení k dopravním omezením, jejich údržba, přemísťování po dobu realizace díla a následné odstranění po předání díla.
</t>
  </si>
  <si>
    <t>034503000</t>
  </si>
  <si>
    <t>Informační tabule na staveništi</t>
  </si>
  <si>
    <t>-994344607</t>
  </si>
  <si>
    <t xml:space="preserve">Poznámka k položce:
Zohledňuje náklady na vyrobení a osazení informačních tabulí (označení) stavby.
Řádné vyznačení obvodu staveniště informačními a výstražnými tabulkami.
</t>
  </si>
  <si>
    <t>035103001</t>
  </si>
  <si>
    <t>Pronájem ploch</t>
  </si>
  <si>
    <t>-1842062686</t>
  </si>
  <si>
    <t>039103000</t>
  </si>
  <si>
    <t>Rozebrání, bourání a odvoz zařízení staveniště</t>
  </si>
  <si>
    <t>-1596965660</t>
  </si>
  <si>
    <t xml:space="preserve">Poznámka k položce:
Postihuje náklady na rozebrání, bourání a odvoz veškerého zařízení staveniště,vč.přípojek energií a jejich odvoz, úklid ploch, na kterých bylo zařízení staveniště provozováno (jsou zde zahrnuty veškeré náklady této povahy mimo úpravu terénu do původního stavu).
 </t>
  </si>
  <si>
    <t>039203000</t>
  </si>
  <si>
    <t>Zařízení staveniště zrušení zařízení staveniště úprava terénu</t>
  </si>
  <si>
    <t>31520304</t>
  </si>
  <si>
    <t xml:space="preserve">Poznámka k položce:
Jedná se o náklady za práce, jejichž smyslem je uvedení místa zařízení staveniště do původního stavu.
Uvedení všech povrchů dotčených stavbou do původního stavu (komunikace,chodníky,zeleň,…)
.
</t>
  </si>
  <si>
    <t>VRN4</t>
  </si>
  <si>
    <t>Inženýrská činnost</t>
  </si>
  <si>
    <t>042503000</t>
  </si>
  <si>
    <t>Plán BOZP na staveništi</t>
  </si>
  <si>
    <t>-1026369964</t>
  </si>
  <si>
    <t>Poznámka k položce:
Náklady na ochranu staveniště před vstupem nepovolaných osob, včetně příslušného značení, náklady na osvětlení staveniště, náklady na vypracování potřebné dokumentace pro provoz staveniště z hlediska požární ochrany (požární řád a poplachová směrnice) a z hlediska provozu staveniště (provozně dopravní řád).</t>
  </si>
  <si>
    <t>043194000</t>
  </si>
  <si>
    <t>Ostatní zkoušky</t>
  </si>
  <si>
    <t>-6530188</t>
  </si>
  <si>
    <t>Poznámka k položce:
POŘÍZENÍ- ODBĚR  FYZICKÝCH VZORKU PODLAH, VČ.ZAJIŠTĚNÍ AUTORIZOVANÝCH PROTOKOLU-1 soubor (pro 1.np)
Před prováděním podlah budou ověřeny zkouškami vlastnosti podkladních vrstev. Jedná se o odtrhové, tlakové zkoušky a další, podmiňující kvalitní položení a funkčnost podlah.</t>
  </si>
  <si>
    <t>045002000</t>
  </si>
  <si>
    <t>Kompletační a koordinační činnost</t>
  </si>
  <si>
    <t>-538323737</t>
  </si>
  <si>
    <t xml:space="preserve">Poznámka k položce:
Jedná se o zajišťování:
* činností souvisejících se zakázkou-tj.účastí všech zainteresovaných osob ve všech fázích přípravy,realizace i dokončení zakázky,komplexního vyzkoušení a měření, odstranění vad díla podléhajících záruční lhůtě.
* poradenství (technická pomoc,aj.)
* zpracování technologických postupů prováděných prací*podkladů (výkresů,rozpočtů,posudků,zkoušek,protokolů apod.)včetně zakreslování změn do výkresů, ke kterým došlo v průběhu výstavby.
* účasti zástupců zainteresovaných stran na jednáních,zkouškách,odevzdávání a přebírání konstrukcí,objektů a celků.
* kontroly činností na staveništi,výše uvedených činností i souvisejících správních činností.
Předání záručních listů, popř. návodů k obsluze v českém jazyce.
Zajištění a předání atestů a dokladů o požadovaných vlastnostech výrobků k předání předmětu veřejné zakázky ( vč.případných prohlášení o shodě dle zákona č. 22/1997 Sb. O technických požadavcích na výrobky).
Zajištění a provedení všech nutných zkoušek dle norem ČSN případně jiných norem, revizí (vč.revizí a zkoušek pro profese:EL,VZT,ÚT,ZTI,MaR,přípojky,apod.) vztahujících se k prováděnému předmětu veřejné zakázky, vč. pořízení protokolů (např.odtrhové zkoušky,výtažné,únosnost podloží,apod.).
Oznámení zahájení stavebních prací správcům sítí před zahájením prací v souladu s projektovou dokumentací, platnými rozhodnutími a vyjádřeními.
Předložení dokladů o nezávadném zneškodňování odpadu.
ROZSAH JE DÁN SMLUVNÍMI PODMÍNKAMI.
</t>
  </si>
  <si>
    <t>VRN5</t>
  </si>
  <si>
    <t>Finanční náklady</t>
  </si>
  <si>
    <t>051002000</t>
  </si>
  <si>
    <t>Pojistné</t>
  </si>
  <si>
    <t>-167209644</t>
  </si>
  <si>
    <t xml:space="preserve">Poznámka k položce:
Náklady spojené s povinným pojištěním dodavatele nebo stavebního díla či jeho části, v rozsahu obchodních podmínek.
 </t>
  </si>
  <si>
    <t>056002000</t>
  </si>
  <si>
    <t>Bankovní záruka</t>
  </si>
  <si>
    <t>235210280</t>
  </si>
  <si>
    <t xml:space="preserve">Poznámka k položce:
Ke krytí finančních nároků objednatele za zhotovitelem, které vzniknou objednateli z důvodu porušení povinností zhotovitele týkajících se řádného provádění díla v předepsané kvalitě a smluvené době plnění, které zhotovitel nesplnil ani po předchozí výzvě objednatele.
K zajištění splnění závazků zhotovitele vyplývajících z poskytnuté záruky za jakost.
Výše bankovní záruky dle obchodních podmínek.
</t>
  </si>
  <si>
    <t>VRN7</t>
  </si>
  <si>
    <t>Provozní vlivy</t>
  </si>
  <si>
    <t>071002000</t>
  </si>
  <si>
    <t>Provoz investora, třetích osob</t>
  </si>
  <si>
    <t>-1839718285</t>
  </si>
  <si>
    <t xml:space="preserve">Poznámka k položce:
Náklady na ztížené provádění stavebních prací v důsledku nepřerušeného provozu na staveništi nebo v případech nepřerušeného provozu v objektech v nichž se stavební práce provádí. Náklady na provizorní oddělení stavebních prací od provozu objektu. </t>
  </si>
  <si>
    <t>VRN9</t>
  </si>
  <si>
    <t>Ostatní náklady</t>
  </si>
  <si>
    <t>0910030-01</t>
  </si>
  <si>
    <t>Nakládání s odpady</t>
  </si>
  <si>
    <t>-673042726</t>
  </si>
  <si>
    <t>Poznámka k položce:
 Likvidace, odvoz a uložení vybouraných hmot, stavební suti a jiných odpadů ze stavby na skládku v souladu s ustanoveními zákona č. 185/2001 Sb., o odpadech.</t>
  </si>
  <si>
    <t>091504000</t>
  </si>
  <si>
    <t>Náklady související s publikační činností</t>
  </si>
  <si>
    <t>-824527305</t>
  </si>
  <si>
    <t xml:space="preserve">Poznámka k položce:
Zahrnuje zejména náklady na informační tabuli dle SOD a tabuli formátu A3.
Povinnost konzultovat grafický název velkoplošného reklamního panelu a stálé vysvětlující tabule dle oficiálního názvu projektu (upřesněno zadavatelem).
   </t>
  </si>
  <si>
    <t>092103001</t>
  </si>
  <si>
    <t>Náklady na zkušební provoz</t>
  </si>
  <si>
    <t>1298590187</t>
  </si>
  <si>
    <t>Poznámka k položce:
pro všechny profese v rozsahu jejich požadavků (viz.smlouva o dílo)</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</si>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</sst>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0"/>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0000A8"/>
      <name val="Arial CE"/>
      <family val="2"/>
    </font>
    <font>
      <sz val="8"/>
      <color rgb="FFFF0000"/>
      <name val="Arial CE"/>
      <family val="2"/>
    </font>
    <font>
      <sz val="8"/>
      <color rgb="FF80008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969696"/>
      <name val="Arial CE"/>
      <family val="2"/>
    </font>
    <font>
      <sz val="18"/>
      <color theme="10"/>
      <name val="Wingdings 2"/>
      <family val="2"/>
    </font>
    <font>
      <sz val="8"/>
      <color rgb="FF000000"/>
      <name val="Arial CE"/>
      <family val="2"/>
    </font>
    <font>
      <b/>
      <sz val="12"/>
      <color rgb="FF800000"/>
      <name val="Arial CE"/>
      <family val="2"/>
    </font>
    <font>
      <sz val="8"/>
      <color rgb="FF960000"/>
      <name val="Arial CE"/>
      <family val="2"/>
    </font>
    <font>
      <sz val="7"/>
      <color rgb="FF969696"/>
      <name val="Arial CE"/>
      <family val="2"/>
    </font>
    <font>
      <i/>
      <sz val="7"/>
      <color rgb="FF969696"/>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76">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19" fillId="0" borderId="0" xfId="0" applyFont="1" applyAlignment="1">
      <alignment horizontal="left" vertical="top" wrapText="1"/>
    </xf>
    <xf numFmtId="0" fontId="3" fillId="0" borderId="0" xfId="0" applyFont="1" applyAlignment="1" applyProtection="1">
      <alignment horizontal="left" vertical="top"/>
      <protection/>
    </xf>
    <xf numFmtId="0" fontId="3"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xf>
    <xf numFmtId="0" fontId="0"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righ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4"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4" fillId="3" borderId="7" xfId="0" applyFont="1" applyFill="1" applyBorder="1" applyAlignment="1" applyProtection="1">
      <alignment horizontal="center" vertical="center"/>
      <protection/>
    </xf>
    <xf numFmtId="0" fontId="4" fillId="3" borderId="7" xfId="0" applyFont="1" applyFill="1" applyBorder="1" applyAlignment="1" applyProtection="1">
      <alignment horizontal="left" vertical="center"/>
      <protection/>
    </xf>
    <xf numFmtId="4" fontId="4"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3" xfId="0" applyFont="1" applyBorder="1" applyAlignment="1">
      <alignment vertical="center"/>
    </xf>
    <xf numFmtId="0" fontId="21"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 fillId="0" borderId="14"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4"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4"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5"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horizontal="right" vertical="center"/>
      <protection/>
    </xf>
    <xf numFmtId="4" fontId="2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0" fontId="5"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5" fillId="0" borderId="0" xfId="0" applyFont="1" applyAlignment="1">
      <alignment horizontal="left" vertical="center"/>
    </xf>
    <xf numFmtId="0" fontId="6" fillId="0" borderId="3" xfId="0" applyFont="1" applyBorder="1" applyAlignment="1" applyProtection="1">
      <alignment vertical="center"/>
      <protection/>
    </xf>
    <xf numFmtId="0" fontId="8" fillId="0" borderId="0" xfId="0" applyFont="1" applyAlignment="1" applyProtection="1">
      <alignment vertical="center"/>
      <protection/>
    </xf>
    <xf numFmtId="0" fontId="30" fillId="0" borderId="0" xfId="0" applyFont="1" applyAlignment="1" applyProtection="1">
      <alignment horizontal="left" vertical="center" wrapText="1"/>
      <protection/>
    </xf>
    <xf numFmtId="4" fontId="8" fillId="0" borderId="0" xfId="0" applyNumberFormat="1" applyFont="1" applyAlignment="1" applyProtection="1">
      <alignment horizontal="right" vertical="center"/>
      <protection/>
    </xf>
    <xf numFmtId="4" fontId="8" fillId="0" borderId="0" xfId="0" applyNumberFormat="1" applyFont="1" applyAlignment="1" applyProtection="1">
      <alignment vertical="center"/>
      <protection/>
    </xf>
    <xf numFmtId="0" fontId="6"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0" fontId="32" fillId="0" borderId="0" xfId="20" applyFont="1" applyAlignment="1">
      <alignment horizontal="center"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0" fillId="0" borderId="0" xfId="0" applyProtection="1">
      <protection locked="0"/>
    </xf>
    <xf numFmtId="0" fontId="33" fillId="0" borderId="0" xfId="0" applyFont="1" applyAlignment="1">
      <alignment horizontal="left" vertical="center"/>
    </xf>
    <xf numFmtId="0" fontId="0" fillId="0" borderId="1" xfId="0" applyBorder="1"/>
    <xf numFmtId="0" fontId="0" fillId="0" borderId="2" xfId="0" applyBorder="1"/>
    <xf numFmtId="0" fontId="0" fillId="0" borderId="2" xfId="0" applyBorder="1" applyProtection="1">
      <protection locked="0"/>
    </xf>
    <xf numFmtId="0" fontId="16"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3" fillId="0" borderId="0" xfId="0" applyFont="1" applyAlignment="1">
      <alignment horizontal="left" vertical="center" wrapText="1"/>
    </xf>
    <xf numFmtId="0" fontId="2"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20"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5" fillId="0" borderId="0" xfId="0" applyNumberFormat="1" applyFont="1" applyAlignment="1" applyProtection="1">
      <alignment/>
      <protection/>
    </xf>
    <xf numFmtId="166" fontId="35" fillId="0" borderId="12" xfId="0" applyNumberFormat="1" applyFont="1" applyBorder="1" applyAlignment="1" applyProtection="1">
      <alignment/>
      <protection/>
    </xf>
    <xf numFmtId="166" fontId="35" fillId="0" borderId="13" xfId="0" applyNumberFormat="1" applyFont="1" applyBorder="1" applyAlignment="1" applyProtection="1">
      <alignment/>
      <protection/>
    </xf>
    <xf numFmtId="4" fontId="21"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167" fontId="0" fillId="0" borderId="22" xfId="0" applyNumberFormat="1" applyFont="1" applyBorder="1" applyAlignment="1" applyProtection="1">
      <alignment vertical="center"/>
      <protection/>
    </xf>
    <xf numFmtId="4" fontId="0" fillId="2"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protection/>
    </xf>
    <xf numFmtId="0" fontId="2" fillId="2" borderId="14"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0" fillId="0" borderId="14" xfId="0" applyFont="1"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8"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167" fontId="0" fillId="2" borderId="22" xfId="0" applyNumberFormat="1" applyFont="1" applyFill="1" applyBorder="1" applyAlignment="1" applyProtection="1">
      <alignment vertical="center"/>
      <protection locked="0"/>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 fillId="2" borderId="19" xfId="0" applyFont="1" applyFill="1" applyBorder="1" applyAlignment="1" applyProtection="1">
      <alignment horizontal="left" vertical="center"/>
      <protection locked="0"/>
    </xf>
    <xf numFmtId="0" fontId="2" fillId="0" borderId="20" xfId="0" applyFont="1" applyBorder="1" applyAlignment="1" applyProtection="1">
      <alignment horizontal="center" vertical="center"/>
      <protection/>
    </xf>
    <xf numFmtId="166" fontId="2" fillId="0" borderId="20" xfId="0" applyNumberFormat="1" applyFont="1" applyBorder="1" applyAlignment="1" applyProtection="1">
      <alignment vertical="center"/>
      <protection/>
    </xf>
    <xf numFmtId="166" fontId="2" fillId="0" borderId="21" xfId="0" applyNumberFormat="1" applyFont="1" applyBorder="1" applyAlignment="1" applyProtection="1">
      <alignment vertical="center"/>
      <protection/>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39"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0" fillId="0" borderId="28" xfId="0" applyFont="1" applyBorder="1" applyAlignment="1">
      <alignment horizontal="left" wrapText="1"/>
    </xf>
    <xf numFmtId="0" fontId="14"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horizontal="left" vertical="center" wrapText="1"/>
    </xf>
    <xf numFmtId="49" fontId="41" fillId="0" borderId="0" xfId="0" applyNumberFormat="1" applyFont="1" applyBorder="1" applyAlignment="1">
      <alignment vertical="center" wrapText="1"/>
    </xf>
    <xf numFmtId="0" fontId="14" fillId="0" borderId="29" xfId="0" applyFont="1" applyBorder="1" applyAlignment="1">
      <alignment vertical="center" wrapText="1"/>
    </xf>
    <xf numFmtId="0" fontId="42"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39" fillId="0" borderId="0" xfId="0" applyFont="1" applyBorder="1" applyAlignment="1">
      <alignment horizontal="center" vertical="center"/>
    </xf>
    <xf numFmtId="0" fontId="14"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8" xfId="0" applyFont="1" applyBorder="1" applyAlignment="1">
      <alignment horizontal="left" vertical="center"/>
    </xf>
    <xf numFmtId="0" fontId="40" fillId="0" borderId="28" xfId="0" applyFont="1" applyBorder="1" applyAlignment="1">
      <alignment horizontal="center" vertical="center"/>
    </xf>
    <xf numFmtId="0" fontId="43" fillId="0" borderId="28"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14" fillId="0" borderId="29" xfId="0" applyFont="1" applyBorder="1" applyAlignment="1">
      <alignment horizontal="left" vertical="center"/>
    </xf>
    <xf numFmtId="0" fontId="42"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8" xfId="0" applyFont="1" applyBorder="1" applyAlignment="1">
      <alignment horizontal="left" vertical="center"/>
    </xf>
    <xf numFmtId="0" fontId="14" fillId="0" borderId="0" xfId="0" applyFont="1" applyBorder="1" applyAlignment="1">
      <alignment horizontal="left" vertical="center" wrapText="1"/>
    </xf>
    <xf numFmtId="0" fontId="41"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9" xfId="0" applyFont="1" applyBorder="1" applyAlignment="1">
      <alignment horizontal="left" vertical="center" wrapText="1"/>
    </xf>
    <xf numFmtId="0" fontId="41" fillId="0" borderId="28"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9"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8" xfId="0" applyFont="1" applyBorder="1" applyAlignment="1">
      <alignment vertical="center"/>
    </xf>
    <xf numFmtId="0" fontId="40" fillId="0" borderId="28"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8" xfId="0" applyBorder="1" applyAlignment="1">
      <alignment vertical="top"/>
    </xf>
    <xf numFmtId="0" fontId="40" fillId="0" borderId="28" xfId="0" applyFont="1" applyBorder="1" applyAlignment="1">
      <alignment horizontal="left"/>
    </xf>
    <xf numFmtId="0" fontId="43"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0" xfId="0" applyFont="1" applyBorder="1" applyAlignment="1">
      <alignment horizontal="center" vertical="center"/>
    </xf>
    <xf numFmtId="0" fontId="14" fillId="0" borderId="0" xfId="0" applyFont="1" applyBorder="1" applyAlignment="1">
      <alignment horizontal="lef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6"/>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7" t="s">
        <v>0</v>
      </c>
      <c r="AZ1" s="17" t="s">
        <v>1</v>
      </c>
      <c r="BA1" s="17" t="s">
        <v>2</v>
      </c>
      <c r="BB1" s="17" t="s">
        <v>3</v>
      </c>
      <c r="BT1" s="17" t="s">
        <v>4</v>
      </c>
      <c r="BU1" s="17" t="s">
        <v>4</v>
      </c>
      <c r="BV1" s="17" t="s">
        <v>5</v>
      </c>
    </row>
    <row r="2" spans="44:72" ht="36.95" customHeight="1">
      <c r="BS2" s="18" t="s">
        <v>6</v>
      </c>
      <c r="BT2" s="18" t="s">
        <v>7</v>
      </c>
    </row>
    <row r="3" spans="2:72"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21</v>
      </c>
      <c r="AO7" s="23"/>
      <c r="AP7" s="23"/>
      <c r="AQ7" s="23"/>
      <c r="AR7" s="21"/>
      <c r="BE7" s="32"/>
      <c r="BS7" s="18" t="s">
        <v>6</v>
      </c>
    </row>
    <row r="8" spans="2:71" ht="12" customHeight="1">
      <c r="B8" s="22"/>
      <c r="C8" s="23"/>
      <c r="D8" s="33"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24</v>
      </c>
      <c r="AL8" s="23"/>
      <c r="AM8" s="23"/>
      <c r="AN8" s="34" t="s">
        <v>25</v>
      </c>
      <c r="AO8" s="23"/>
      <c r="AP8" s="23"/>
      <c r="AQ8" s="23"/>
      <c r="AR8" s="21"/>
      <c r="BE8" s="32"/>
      <c r="BS8" s="18" t="s">
        <v>6</v>
      </c>
    </row>
    <row r="9" spans="2:7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ht="12" customHeight="1">
      <c r="B10" s="22"/>
      <c r="C10" s="23"/>
      <c r="D10" s="33" t="s">
        <v>26</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27</v>
      </c>
      <c r="AL10" s="23"/>
      <c r="AM10" s="23"/>
      <c r="AN10" s="28" t="s">
        <v>21</v>
      </c>
      <c r="AO10" s="23"/>
      <c r="AP10" s="23"/>
      <c r="AQ10" s="23"/>
      <c r="AR10" s="21"/>
      <c r="BE10" s="32"/>
      <c r="BS10" s="18" t="s">
        <v>6</v>
      </c>
    </row>
    <row r="11" spans="2:71" ht="18.45" customHeight="1">
      <c r="B11" s="22"/>
      <c r="C11" s="23"/>
      <c r="D11" s="23"/>
      <c r="E11" s="28" t="s">
        <v>28</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29</v>
      </c>
      <c r="AL11" s="23"/>
      <c r="AM11" s="23"/>
      <c r="AN11" s="28" t="s">
        <v>21</v>
      </c>
      <c r="AO11" s="23"/>
      <c r="AP11" s="23"/>
      <c r="AQ11" s="23"/>
      <c r="AR11" s="21"/>
      <c r="BE11" s="32"/>
      <c r="BS11" s="18" t="s">
        <v>6</v>
      </c>
    </row>
    <row r="12" spans="2:7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ht="12" customHeight="1">
      <c r="B13" s="22"/>
      <c r="C13" s="23"/>
      <c r="D13" s="33" t="s">
        <v>30</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27</v>
      </c>
      <c r="AL13" s="23"/>
      <c r="AM13" s="23"/>
      <c r="AN13" s="35" t="s">
        <v>31</v>
      </c>
      <c r="AO13" s="23"/>
      <c r="AP13" s="23"/>
      <c r="AQ13" s="23"/>
      <c r="AR13" s="21"/>
      <c r="BE13" s="32"/>
      <c r="BS13" s="18" t="s">
        <v>6</v>
      </c>
    </row>
    <row r="14" spans="2:71" ht="12">
      <c r="B14" s="22"/>
      <c r="C14" s="23"/>
      <c r="D14" s="23"/>
      <c r="E14" s="35" t="s">
        <v>31</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29</v>
      </c>
      <c r="AL14" s="23"/>
      <c r="AM14" s="23"/>
      <c r="AN14" s="35" t="s">
        <v>31</v>
      </c>
      <c r="AO14" s="23"/>
      <c r="AP14" s="23"/>
      <c r="AQ14" s="23"/>
      <c r="AR14" s="21"/>
      <c r="BE14" s="32"/>
      <c r="BS14" s="18" t="s">
        <v>6</v>
      </c>
    </row>
    <row r="15" spans="2:7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ht="12" customHeight="1">
      <c r="B16" s="22"/>
      <c r="C16" s="23"/>
      <c r="D16" s="33" t="s">
        <v>32</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27</v>
      </c>
      <c r="AL16" s="23"/>
      <c r="AM16" s="23"/>
      <c r="AN16" s="28" t="s">
        <v>21</v>
      </c>
      <c r="AO16" s="23"/>
      <c r="AP16" s="23"/>
      <c r="AQ16" s="23"/>
      <c r="AR16" s="21"/>
      <c r="BE16" s="32"/>
      <c r="BS16" s="18" t="s">
        <v>4</v>
      </c>
    </row>
    <row r="17" spans="2:71" ht="18.45" customHeight="1">
      <c r="B17" s="22"/>
      <c r="C17" s="23"/>
      <c r="D17" s="23"/>
      <c r="E17" s="28" t="s">
        <v>33</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29</v>
      </c>
      <c r="AL17" s="23"/>
      <c r="AM17" s="23"/>
      <c r="AN17" s="28" t="s">
        <v>21</v>
      </c>
      <c r="AO17" s="23"/>
      <c r="AP17" s="23"/>
      <c r="AQ17" s="23"/>
      <c r="AR17" s="21"/>
      <c r="BE17" s="32"/>
      <c r="BS17" s="18" t="s">
        <v>34</v>
      </c>
    </row>
    <row r="18" spans="2:7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ht="12" customHeight="1">
      <c r="B19" s="22"/>
      <c r="C19" s="23"/>
      <c r="D19" s="33" t="s">
        <v>35</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27</v>
      </c>
      <c r="AL19" s="23"/>
      <c r="AM19" s="23"/>
      <c r="AN19" s="28" t="s">
        <v>21</v>
      </c>
      <c r="AO19" s="23"/>
      <c r="AP19" s="23"/>
      <c r="AQ19" s="23"/>
      <c r="AR19" s="21"/>
      <c r="BE19" s="32"/>
      <c r="BS19" s="18" t="s">
        <v>6</v>
      </c>
    </row>
    <row r="20" spans="2:71" ht="18.45" customHeight="1">
      <c r="B20" s="22"/>
      <c r="C20" s="23"/>
      <c r="D20" s="23"/>
      <c r="E20" s="28" t="s">
        <v>36</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29</v>
      </c>
      <c r="AL20" s="23"/>
      <c r="AM20" s="23"/>
      <c r="AN20" s="28" t="s">
        <v>21</v>
      </c>
      <c r="AO20" s="23"/>
      <c r="AP20" s="23"/>
      <c r="AQ20" s="23"/>
      <c r="AR20" s="21"/>
      <c r="BE20" s="32"/>
      <c r="BS20" s="18" t="s">
        <v>4</v>
      </c>
    </row>
    <row r="21" spans="2:57"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ht="12" customHeight="1">
      <c r="B22" s="22"/>
      <c r="C22" s="23"/>
      <c r="D22" s="33" t="s">
        <v>37</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ht="45" customHeight="1">
      <c r="B23" s="22"/>
      <c r="C23" s="23"/>
      <c r="D23" s="23"/>
      <c r="E23" s="37" t="s">
        <v>38</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2:57" s="1" customFormat="1" ht="25.9" customHeight="1">
      <c r="B26" s="39"/>
      <c r="C26" s="40"/>
      <c r="D26" s="41" t="s">
        <v>39</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ROUND(AG54,2)</f>
        <v>0</v>
      </c>
      <c r="AL26" s="42"/>
      <c r="AM26" s="42"/>
      <c r="AN26" s="42"/>
      <c r="AO26" s="42"/>
      <c r="AP26" s="40"/>
      <c r="AQ26" s="40"/>
      <c r="AR26" s="44"/>
      <c r="BE26" s="32"/>
    </row>
    <row r="27" spans="2:57" s="1" customFormat="1" ht="6.95" customHeight="1">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2"/>
    </row>
    <row r="28" spans="2:57" s="1" customFormat="1" ht="12">
      <c r="B28" s="39"/>
      <c r="C28" s="40"/>
      <c r="D28" s="40"/>
      <c r="E28" s="40"/>
      <c r="F28" s="40"/>
      <c r="G28" s="40"/>
      <c r="H28" s="40"/>
      <c r="I28" s="40"/>
      <c r="J28" s="40"/>
      <c r="K28" s="40"/>
      <c r="L28" s="45" t="s">
        <v>40</v>
      </c>
      <c r="M28" s="45"/>
      <c r="N28" s="45"/>
      <c r="O28" s="45"/>
      <c r="P28" s="45"/>
      <c r="Q28" s="40"/>
      <c r="R28" s="40"/>
      <c r="S28" s="40"/>
      <c r="T28" s="40"/>
      <c r="U28" s="40"/>
      <c r="V28" s="40"/>
      <c r="W28" s="45" t="s">
        <v>41</v>
      </c>
      <c r="X28" s="45"/>
      <c r="Y28" s="45"/>
      <c r="Z28" s="45"/>
      <c r="AA28" s="45"/>
      <c r="AB28" s="45"/>
      <c r="AC28" s="45"/>
      <c r="AD28" s="45"/>
      <c r="AE28" s="45"/>
      <c r="AF28" s="40"/>
      <c r="AG28" s="40"/>
      <c r="AH28" s="40"/>
      <c r="AI28" s="40"/>
      <c r="AJ28" s="40"/>
      <c r="AK28" s="45" t="s">
        <v>42</v>
      </c>
      <c r="AL28" s="45"/>
      <c r="AM28" s="45"/>
      <c r="AN28" s="45"/>
      <c r="AO28" s="45"/>
      <c r="AP28" s="40"/>
      <c r="AQ28" s="40"/>
      <c r="AR28" s="44"/>
      <c r="BE28" s="32"/>
    </row>
    <row r="29" spans="2:57" s="2" customFormat="1" ht="14.4" customHeight="1">
      <c r="B29" s="46"/>
      <c r="C29" s="47"/>
      <c r="D29" s="33" t="s">
        <v>43</v>
      </c>
      <c r="E29" s="47"/>
      <c r="F29" s="33" t="s">
        <v>44</v>
      </c>
      <c r="G29" s="47"/>
      <c r="H29" s="47"/>
      <c r="I29" s="47"/>
      <c r="J29" s="47"/>
      <c r="K29" s="47"/>
      <c r="L29" s="48">
        <v>0.21</v>
      </c>
      <c r="M29" s="47"/>
      <c r="N29" s="47"/>
      <c r="O29" s="47"/>
      <c r="P29" s="47"/>
      <c r="Q29" s="47"/>
      <c r="R29" s="47"/>
      <c r="S29" s="47"/>
      <c r="T29" s="47"/>
      <c r="U29" s="47"/>
      <c r="V29" s="47"/>
      <c r="W29" s="49">
        <f>ROUND(AZ54,2)</f>
        <v>0</v>
      </c>
      <c r="X29" s="47"/>
      <c r="Y29" s="47"/>
      <c r="Z29" s="47"/>
      <c r="AA29" s="47"/>
      <c r="AB29" s="47"/>
      <c r="AC29" s="47"/>
      <c r="AD29" s="47"/>
      <c r="AE29" s="47"/>
      <c r="AF29" s="47"/>
      <c r="AG29" s="47"/>
      <c r="AH29" s="47"/>
      <c r="AI29" s="47"/>
      <c r="AJ29" s="47"/>
      <c r="AK29" s="49">
        <f>ROUND(AV54,2)</f>
        <v>0</v>
      </c>
      <c r="AL29" s="47"/>
      <c r="AM29" s="47"/>
      <c r="AN29" s="47"/>
      <c r="AO29" s="47"/>
      <c r="AP29" s="47"/>
      <c r="AQ29" s="47"/>
      <c r="AR29" s="50"/>
      <c r="BE29" s="32"/>
    </row>
    <row r="30" spans="2:57" s="2" customFormat="1" ht="14.4" customHeight="1">
      <c r="B30" s="46"/>
      <c r="C30" s="47"/>
      <c r="D30" s="47"/>
      <c r="E30" s="47"/>
      <c r="F30" s="33" t="s">
        <v>45</v>
      </c>
      <c r="G30" s="47"/>
      <c r="H30" s="47"/>
      <c r="I30" s="47"/>
      <c r="J30" s="47"/>
      <c r="K30" s="47"/>
      <c r="L30" s="48">
        <v>0.15</v>
      </c>
      <c r="M30" s="47"/>
      <c r="N30" s="47"/>
      <c r="O30" s="47"/>
      <c r="P30" s="47"/>
      <c r="Q30" s="47"/>
      <c r="R30" s="47"/>
      <c r="S30" s="47"/>
      <c r="T30" s="47"/>
      <c r="U30" s="47"/>
      <c r="V30" s="47"/>
      <c r="W30" s="49">
        <f>ROUND(BA54,2)</f>
        <v>0</v>
      </c>
      <c r="X30" s="47"/>
      <c r="Y30" s="47"/>
      <c r="Z30" s="47"/>
      <c r="AA30" s="47"/>
      <c r="AB30" s="47"/>
      <c r="AC30" s="47"/>
      <c r="AD30" s="47"/>
      <c r="AE30" s="47"/>
      <c r="AF30" s="47"/>
      <c r="AG30" s="47"/>
      <c r="AH30" s="47"/>
      <c r="AI30" s="47"/>
      <c r="AJ30" s="47"/>
      <c r="AK30" s="49">
        <f>ROUND(AW54,2)</f>
        <v>0</v>
      </c>
      <c r="AL30" s="47"/>
      <c r="AM30" s="47"/>
      <c r="AN30" s="47"/>
      <c r="AO30" s="47"/>
      <c r="AP30" s="47"/>
      <c r="AQ30" s="47"/>
      <c r="AR30" s="50"/>
      <c r="BE30" s="32"/>
    </row>
    <row r="31" spans="2:57" s="2" customFormat="1" ht="14.4" customHeight="1" hidden="1">
      <c r="B31" s="46"/>
      <c r="C31" s="47"/>
      <c r="D31" s="47"/>
      <c r="E31" s="47"/>
      <c r="F31" s="33" t="s">
        <v>46</v>
      </c>
      <c r="G31" s="47"/>
      <c r="H31" s="47"/>
      <c r="I31" s="47"/>
      <c r="J31" s="47"/>
      <c r="K31" s="47"/>
      <c r="L31" s="48">
        <v>0.21</v>
      </c>
      <c r="M31" s="47"/>
      <c r="N31" s="47"/>
      <c r="O31" s="47"/>
      <c r="P31" s="47"/>
      <c r="Q31" s="47"/>
      <c r="R31" s="47"/>
      <c r="S31" s="47"/>
      <c r="T31" s="47"/>
      <c r="U31" s="47"/>
      <c r="V31" s="47"/>
      <c r="W31" s="49">
        <f>ROUND(BB54,2)</f>
        <v>0</v>
      </c>
      <c r="X31" s="47"/>
      <c r="Y31" s="47"/>
      <c r="Z31" s="47"/>
      <c r="AA31" s="47"/>
      <c r="AB31" s="47"/>
      <c r="AC31" s="47"/>
      <c r="AD31" s="47"/>
      <c r="AE31" s="47"/>
      <c r="AF31" s="47"/>
      <c r="AG31" s="47"/>
      <c r="AH31" s="47"/>
      <c r="AI31" s="47"/>
      <c r="AJ31" s="47"/>
      <c r="AK31" s="49">
        <v>0</v>
      </c>
      <c r="AL31" s="47"/>
      <c r="AM31" s="47"/>
      <c r="AN31" s="47"/>
      <c r="AO31" s="47"/>
      <c r="AP31" s="47"/>
      <c r="AQ31" s="47"/>
      <c r="AR31" s="50"/>
      <c r="BE31" s="32"/>
    </row>
    <row r="32" spans="2:57" s="2" customFormat="1" ht="14.4" customHeight="1" hidden="1">
      <c r="B32" s="46"/>
      <c r="C32" s="47"/>
      <c r="D32" s="47"/>
      <c r="E32" s="47"/>
      <c r="F32" s="33" t="s">
        <v>47</v>
      </c>
      <c r="G32" s="47"/>
      <c r="H32" s="47"/>
      <c r="I32" s="47"/>
      <c r="J32" s="47"/>
      <c r="K32" s="47"/>
      <c r="L32" s="48">
        <v>0.15</v>
      </c>
      <c r="M32" s="47"/>
      <c r="N32" s="47"/>
      <c r="O32" s="47"/>
      <c r="P32" s="47"/>
      <c r="Q32" s="47"/>
      <c r="R32" s="47"/>
      <c r="S32" s="47"/>
      <c r="T32" s="47"/>
      <c r="U32" s="47"/>
      <c r="V32" s="47"/>
      <c r="W32" s="49">
        <f>ROUND(BC54,2)</f>
        <v>0</v>
      </c>
      <c r="X32" s="47"/>
      <c r="Y32" s="47"/>
      <c r="Z32" s="47"/>
      <c r="AA32" s="47"/>
      <c r="AB32" s="47"/>
      <c r="AC32" s="47"/>
      <c r="AD32" s="47"/>
      <c r="AE32" s="47"/>
      <c r="AF32" s="47"/>
      <c r="AG32" s="47"/>
      <c r="AH32" s="47"/>
      <c r="AI32" s="47"/>
      <c r="AJ32" s="47"/>
      <c r="AK32" s="49">
        <v>0</v>
      </c>
      <c r="AL32" s="47"/>
      <c r="AM32" s="47"/>
      <c r="AN32" s="47"/>
      <c r="AO32" s="47"/>
      <c r="AP32" s="47"/>
      <c r="AQ32" s="47"/>
      <c r="AR32" s="50"/>
      <c r="BE32" s="32"/>
    </row>
    <row r="33" spans="2:44" s="2" customFormat="1" ht="14.4" customHeight="1" hidden="1">
      <c r="B33" s="46"/>
      <c r="C33" s="47"/>
      <c r="D33" s="47"/>
      <c r="E33" s="47"/>
      <c r="F33" s="33" t="s">
        <v>48</v>
      </c>
      <c r="G33" s="47"/>
      <c r="H33" s="47"/>
      <c r="I33" s="47"/>
      <c r="J33" s="47"/>
      <c r="K33" s="47"/>
      <c r="L33" s="48">
        <v>0</v>
      </c>
      <c r="M33" s="47"/>
      <c r="N33" s="47"/>
      <c r="O33" s="47"/>
      <c r="P33" s="47"/>
      <c r="Q33" s="47"/>
      <c r="R33" s="47"/>
      <c r="S33" s="47"/>
      <c r="T33" s="47"/>
      <c r="U33" s="47"/>
      <c r="V33" s="47"/>
      <c r="W33" s="49">
        <f>ROUND(BD54,2)</f>
        <v>0</v>
      </c>
      <c r="X33" s="47"/>
      <c r="Y33" s="47"/>
      <c r="Z33" s="47"/>
      <c r="AA33" s="47"/>
      <c r="AB33" s="47"/>
      <c r="AC33" s="47"/>
      <c r="AD33" s="47"/>
      <c r="AE33" s="47"/>
      <c r="AF33" s="47"/>
      <c r="AG33" s="47"/>
      <c r="AH33" s="47"/>
      <c r="AI33" s="47"/>
      <c r="AJ33" s="47"/>
      <c r="AK33" s="49">
        <v>0</v>
      </c>
      <c r="AL33" s="47"/>
      <c r="AM33" s="47"/>
      <c r="AN33" s="47"/>
      <c r="AO33" s="47"/>
      <c r="AP33" s="47"/>
      <c r="AQ33" s="47"/>
      <c r="AR33" s="50"/>
    </row>
    <row r="34" spans="2:44" s="1" customFormat="1" ht="6.95" customHeight="1">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row>
    <row r="35" spans="2:44" s="1" customFormat="1" ht="25.9" customHeight="1">
      <c r="B35" s="39"/>
      <c r="C35" s="51"/>
      <c r="D35" s="52" t="s">
        <v>49</v>
      </c>
      <c r="E35" s="53"/>
      <c r="F35" s="53"/>
      <c r="G35" s="53"/>
      <c r="H35" s="53"/>
      <c r="I35" s="53"/>
      <c r="J35" s="53"/>
      <c r="K35" s="53"/>
      <c r="L35" s="53"/>
      <c r="M35" s="53"/>
      <c r="N35" s="53"/>
      <c r="O35" s="53"/>
      <c r="P35" s="53"/>
      <c r="Q35" s="53"/>
      <c r="R35" s="53"/>
      <c r="S35" s="53"/>
      <c r="T35" s="54" t="s">
        <v>50</v>
      </c>
      <c r="U35" s="53"/>
      <c r="V35" s="53"/>
      <c r="W35" s="53"/>
      <c r="X35" s="55" t="s">
        <v>51</v>
      </c>
      <c r="Y35" s="53"/>
      <c r="Z35" s="53"/>
      <c r="AA35" s="53"/>
      <c r="AB35" s="53"/>
      <c r="AC35" s="53"/>
      <c r="AD35" s="53"/>
      <c r="AE35" s="53"/>
      <c r="AF35" s="53"/>
      <c r="AG35" s="53"/>
      <c r="AH35" s="53"/>
      <c r="AI35" s="53"/>
      <c r="AJ35" s="53"/>
      <c r="AK35" s="56">
        <f>SUM(AK26:AK33)</f>
        <v>0</v>
      </c>
      <c r="AL35" s="53"/>
      <c r="AM35" s="53"/>
      <c r="AN35" s="53"/>
      <c r="AO35" s="57"/>
      <c r="AP35" s="51"/>
      <c r="AQ35" s="51"/>
      <c r="AR35" s="44"/>
    </row>
    <row r="36" spans="2:44" s="1" customFormat="1" ht="6.95" customHeight="1">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row>
    <row r="37" spans="2:44" s="1" customFormat="1" ht="6.95" customHeight="1">
      <c r="B37" s="58"/>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44"/>
    </row>
    <row r="41" spans="2:44" s="1" customFormat="1" ht="6.95" customHeight="1">
      <c r="B41" s="60"/>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44"/>
    </row>
    <row r="42" spans="2:44" s="1" customFormat="1" ht="24.95" customHeight="1">
      <c r="B42" s="39"/>
      <c r="C42" s="24" t="s">
        <v>52</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4"/>
    </row>
    <row r="43" spans="2:44" s="1" customFormat="1" ht="6.95" customHeight="1">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4"/>
    </row>
    <row r="44" spans="2:44" s="1" customFormat="1" ht="12" customHeight="1">
      <c r="B44" s="39"/>
      <c r="C44" s="33" t="s">
        <v>13</v>
      </c>
      <c r="D44" s="40"/>
      <c r="E44" s="40"/>
      <c r="F44" s="40"/>
      <c r="G44" s="40"/>
      <c r="H44" s="40"/>
      <c r="I44" s="40"/>
      <c r="J44" s="40"/>
      <c r="K44" s="40"/>
      <c r="L44" s="40" t="str">
        <f>K5</f>
        <v>2018/029</v>
      </c>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4"/>
    </row>
    <row r="45" spans="2:44" s="3" customFormat="1" ht="36.95" customHeight="1">
      <c r="B45" s="62"/>
      <c r="C45" s="63" t="s">
        <v>16</v>
      </c>
      <c r="D45" s="64"/>
      <c r="E45" s="64"/>
      <c r="F45" s="64"/>
      <c r="G45" s="64"/>
      <c r="H45" s="64"/>
      <c r="I45" s="64"/>
      <c r="J45" s="64"/>
      <c r="K45" s="64"/>
      <c r="L45" s="65" t="str">
        <f>K6</f>
        <v>Výukový objekt FTK v Olomouci,Tř.Míru 117</v>
      </c>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6"/>
    </row>
    <row r="46" spans="2:44" s="1" customFormat="1" ht="6.95" customHeight="1">
      <c r="B46" s="39"/>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4"/>
    </row>
    <row r="47" spans="2:44" s="1" customFormat="1" ht="12" customHeight="1">
      <c r="B47" s="39"/>
      <c r="C47" s="33" t="s">
        <v>22</v>
      </c>
      <c r="D47" s="40"/>
      <c r="E47" s="40"/>
      <c r="F47" s="40"/>
      <c r="G47" s="40"/>
      <c r="H47" s="40"/>
      <c r="I47" s="40"/>
      <c r="J47" s="40"/>
      <c r="K47" s="40"/>
      <c r="L47" s="67" t="str">
        <f>IF(K8="","",K8)</f>
        <v xml:space="preserve"> </v>
      </c>
      <c r="M47" s="40"/>
      <c r="N47" s="40"/>
      <c r="O47" s="40"/>
      <c r="P47" s="40"/>
      <c r="Q47" s="40"/>
      <c r="R47" s="40"/>
      <c r="S47" s="40"/>
      <c r="T47" s="40"/>
      <c r="U47" s="40"/>
      <c r="V47" s="40"/>
      <c r="W47" s="40"/>
      <c r="X47" s="40"/>
      <c r="Y47" s="40"/>
      <c r="Z47" s="40"/>
      <c r="AA47" s="40"/>
      <c r="AB47" s="40"/>
      <c r="AC47" s="40"/>
      <c r="AD47" s="40"/>
      <c r="AE47" s="40"/>
      <c r="AF47" s="40"/>
      <c r="AG47" s="40"/>
      <c r="AH47" s="40"/>
      <c r="AI47" s="33" t="s">
        <v>24</v>
      </c>
      <c r="AJ47" s="40"/>
      <c r="AK47" s="40"/>
      <c r="AL47" s="40"/>
      <c r="AM47" s="68" t="str">
        <f>IF(AN8="","",AN8)</f>
        <v>12. 2. 2019</v>
      </c>
      <c r="AN47" s="68"/>
      <c r="AO47" s="40"/>
      <c r="AP47" s="40"/>
      <c r="AQ47" s="40"/>
      <c r="AR47" s="44"/>
    </row>
    <row r="48" spans="2:44" s="1" customFormat="1" ht="6.95" customHeight="1">
      <c r="B48" s="39"/>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4"/>
    </row>
    <row r="49" spans="2:56" s="1" customFormat="1" ht="24.9" customHeight="1">
      <c r="B49" s="39"/>
      <c r="C49" s="33" t="s">
        <v>26</v>
      </c>
      <c r="D49" s="40"/>
      <c r="E49" s="40"/>
      <c r="F49" s="40"/>
      <c r="G49" s="40"/>
      <c r="H49" s="40"/>
      <c r="I49" s="40"/>
      <c r="J49" s="40"/>
      <c r="K49" s="40"/>
      <c r="L49" s="40" t="str">
        <f>IF(E11="","",E11)</f>
        <v>UPOL</v>
      </c>
      <c r="M49" s="40"/>
      <c r="N49" s="40"/>
      <c r="O49" s="40"/>
      <c r="P49" s="40"/>
      <c r="Q49" s="40"/>
      <c r="R49" s="40"/>
      <c r="S49" s="40"/>
      <c r="T49" s="40"/>
      <c r="U49" s="40"/>
      <c r="V49" s="40"/>
      <c r="W49" s="40"/>
      <c r="X49" s="40"/>
      <c r="Y49" s="40"/>
      <c r="Z49" s="40"/>
      <c r="AA49" s="40"/>
      <c r="AB49" s="40"/>
      <c r="AC49" s="40"/>
      <c r="AD49" s="40"/>
      <c r="AE49" s="40"/>
      <c r="AF49" s="40"/>
      <c r="AG49" s="40"/>
      <c r="AH49" s="40"/>
      <c r="AI49" s="33" t="s">
        <v>32</v>
      </c>
      <c r="AJ49" s="40"/>
      <c r="AK49" s="40"/>
      <c r="AL49" s="40"/>
      <c r="AM49" s="69" t="str">
        <f>IF(E17="","",E17)</f>
        <v>HEXAPLAN INTERNATIONAL spol. s r.o.</v>
      </c>
      <c r="AN49" s="40"/>
      <c r="AO49" s="40"/>
      <c r="AP49" s="40"/>
      <c r="AQ49" s="40"/>
      <c r="AR49" s="44"/>
      <c r="AS49" s="70" t="s">
        <v>53</v>
      </c>
      <c r="AT49" s="71"/>
      <c r="AU49" s="72"/>
      <c r="AV49" s="72"/>
      <c r="AW49" s="72"/>
      <c r="AX49" s="72"/>
      <c r="AY49" s="72"/>
      <c r="AZ49" s="72"/>
      <c r="BA49" s="72"/>
      <c r="BB49" s="72"/>
      <c r="BC49" s="72"/>
      <c r="BD49" s="73"/>
    </row>
    <row r="50" spans="2:56" s="1" customFormat="1" ht="13.65" customHeight="1">
      <c r="B50" s="39"/>
      <c r="C50" s="33" t="s">
        <v>30</v>
      </c>
      <c r="D50" s="40"/>
      <c r="E50" s="40"/>
      <c r="F50" s="40"/>
      <c r="G50" s="40"/>
      <c r="H50" s="40"/>
      <c r="I50" s="40"/>
      <c r="J50" s="40"/>
      <c r="K50" s="40"/>
      <c r="L50" s="40" t="str">
        <f>IF(E14="Vyplň údaj","",E14)</f>
        <v/>
      </c>
      <c r="M50" s="40"/>
      <c r="N50" s="40"/>
      <c r="O50" s="40"/>
      <c r="P50" s="40"/>
      <c r="Q50" s="40"/>
      <c r="R50" s="40"/>
      <c r="S50" s="40"/>
      <c r="T50" s="40"/>
      <c r="U50" s="40"/>
      <c r="V50" s="40"/>
      <c r="W50" s="40"/>
      <c r="X50" s="40"/>
      <c r="Y50" s="40"/>
      <c r="Z50" s="40"/>
      <c r="AA50" s="40"/>
      <c r="AB50" s="40"/>
      <c r="AC50" s="40"/>
      <c r="AD50" s="40"/>
      <c r="AE50" s="40"/>
      <c r="AF50" s="40"/>
      <c r="AG50" s="40"/>
      <c r="AH50" s="40"/>
      <c r="AI50" s="33" t="s">
        <v>35</v>
      </c>
      <c r="AJ50" s="40"/>
      <c r="AK50" s="40"/>
      <c r="AL50" s="40"/>
      <c r="AM50" s="69" t="str">
        <f>IF(E20="","",E20)</f>
        <v>Ing.A.Hejmalová</v>
      </c>
      <c r="AN50" s="40"/>
      <c r="AO50" s="40"/>
      <c r="AP50" s="40"/>
      <c r="AQ50" s="40"/>
      <c r="AR50" s="44"/>
      <c r="AS50" s="74"/>
      <c r="AT50" s="75"/>
      <c r="AU50" s="76"/>
      <c r="AV50" s="76"/>
      <c r="AW50" s="76"/>
      <c r="AX50" s="76"/>
      <c r="AY50" s="76"/>
      <c r="AZ50" s="76"/>
      <c r="BA50" s="76"/>
      <c r="BB50" s="76"/>
      <c r="BC50" s="76"/>
      <c r="BD50" s="77"/>
    </row>
    <row r="51" spans="2:56" s="1" customFormat="1" ht="10.8" customHeight="1">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4"/>
      <c r="AS51" s="78"/>
      <c r="AT51" s="79"/>
      <c r="AU51" s="80"/>
      <c r="AV51" s="80"/>
      <c r="AW51" s="80"/>
      <c r="AX51" s="80"/>
      <c r="AY51" s="80"/>
      <c r="AZ51" s="80"/>
      <c r="BA51" s="80"/>
      <c r="BB51" s="80"/>
      <c r="BC51" s="80"/>
      <c r="BD51" s="81"/>
    </row>
    <row r="52" spans="2:56" s="1" customFormat="1" ht="29.25" customHeight="1">
      <c r="B52" s="39"/>
      <c r="C52" s="82" t="s">
        <v>54</v>
      </c>
      <c r="D52" s="83"/>
      <c r="E52" s="83"/>
      <c r="F52" s="83"/>
      <c r="G52" s="83"/>
      <c r="H52" s="84"/>
      <c r="I52" s="85" t="s">
        <v>55</v>
      </c>
      <c r="J52" s="83"/>
      <c r="K52" s="83"/>
      <c r="L52" s="83"/>
      <c r="M52" s="83"/>
      <c r="N52" s="83"/>
      <c r="O52" s="83"/>
      <c r="P52" s="83"/>
      <c r="Q52" s="83"/>
      <c r="R52" s="83"/>
      <c r="S52" s="83"/>
      <c r="T52" s="83"/>
      <c r="U52" s="83"/>
      <c r="V52" s="83"/>
      <c r="W52" s="83"/>
      <c r="X52" s="83"/>
      <c r="Y52" s="83"/>
      <c r="Z52" s="83"/>
      <c r="AA52" s="83"/>
      <c r="AB52" s="83"/>
      <c r="AC52" s="83"/>
      <c r="AD52" s="83"/>
      <c r="AE52" s="83"/>
      <c r="AF52" s="83"/>
      <c r="AG52" s="86" t="s">
        <v>56</v>
      </c>
      <c r="AH52" s="83"/>
      <c r="AI52" s="83"/>
      <c r="AJ52" s="83"/>
      <c r="AK52" s="83"/>
      <c r="AL52" s="83"/>
      <c r="AM52" s="83"/>
      <c r="AN52" s="85" t="s">
        <v>57</v>
      </c>
      <c r="AO52" s="83"/>
      <c r="AP52" s="83"/>
      <c r="AQ52" s="87" t="s">
        <v>58</v>
      </c>
      <c r="AR52" s="44"/>
      <c r="AS52" s="88" t="s">
        <v>59</v>
      </c>
      <c r="AT52" s="89" t="s">
        <v>60</v>
      </c>
      <c r="AU52" s="89" t="s">
        <v>61</v>
      </c>
      <c r="AV52" s="89" t="s">
        <v>62</v>
      </c>
      <c r="AW52" s="89" t="s">
        <v>63</v>
      </c>
      <c r="AX52" s="89" t="s">
        <v>64</v>
      </c>
      <c r="AY52" s="89" t="s">
        <v>65</v>
      </c>
      <c r="AZ52" s="89" t="s">
        <v>66</v>
      </c>
      <c r="BA52" s="89" t="s">
        <v>67</v>
      </c>
      <c r="BB52" s="89" t="s">
        <v>68</v>
      </c>
      <c r="BC52" s="89" t="s">
        <v>69</v>
      </c>
      <c r="BD52" s="90" t="s">
        <v>70</v>
      </c>
    </row>
    <row r="53" spans="2:56" s="1" customFormat="1" ht="10.8" customHeight="1">
      <c r="B53" s="39"/>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4"/>
      <c r="AS53" s="91"/>
      <c r="AT53" s="92"/>
      <c r="AU53" s="92"/>
      <c r="AV53" s="92"/>
      <c r="AW53" s="92"/>
      <c r="AX53" s="92"/>
      <c r="AY53" s="92"/>
      <c r="AZ53" s="92"/>
      <c r="BA53" s="92"/>
      <c r="BB53" s="92"/>
      <c r="BC53" s="92"/>
      <c r="BD53" s="93"/>
    </row>
    <row r="54" spans="2:90" s="4" customFormat="1" ht="32.4" customHeight="1">
      <c r="B54" s="94"/>
      <c r="C54" s="95" t="s">
        <v>71</v>
      </c>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7">
        <f>ROUND(AG55,2)</f>
        <v>0</v>
      </c>
      <c r="AH54" s="97"/>
      <c r="AI54" s="97"/>
      <c r="AJ54" s="97"/>
      <c r="AK54" s="97"/>
      <c r="AL54" s="97"/>
      <c r="AM54" s="97"/>
      <c r="AN54" s="98">
        <f>SUM(AG54,AT54)</f>
        <v>0</v>
      </c>
      <c r="AO54" s="98"/>
      <c r="AP54" s="98"/>
      <c r="AQ54" s="99" t="s">
        <v>21</v>
      </c>
      <c r="AR54" s="100"/>
      <c r="AS54" s="101">
        <f>ROUND(AS55,2)</f>
        <v>0</v>
      </c>
      <c r="AT54" s="102">
        <f>ROUND(SUM(AV54:AW54),2)</f>
        <v>0</v>
      </c>
      <c r="AU54" s="103">
        <f>ROUND(AU55,5)</f>
        <v>0</v>
      </c>
      <c r="AV54" s="102">
        <f>ROUND(AZ54*L29,2)</f>
        <v>0</v>
      </c>
      <c r="AW54" s="102">
        <f>ROUND(BA54*L30,2)</f>
        <v>0</v>
      </c>
      <c r="AX54" s="102">
        <f>ROUND(BB54*L29,2)</f>
        <v>0</v>
      </c>
      <c r="AY54" s="102">
        <f>ROUND(BC54*L30,2)</f>
        <v>0</v>
      </c>
      <c r="AZ54" s="102">
        <f>ROUND(AZ55,2)</f>
        <v>0</v>
      </c>
      <c r="BA54" s="102">
        <f>ROUND(BA55,2)</f>
        <v>0</v>
      </c>
      <c r="BB54" s="102">
        <f>ROUND(BB55,2)</f>
        <v>0</v>
      </c>
      <c r="BC54" s="102">
        <f>ROUND(BC55,2)</f>
        <v>0</v>
      </c>
      <c r="BD54" s="104">
        <f>ROUND(BD55,2)</f>
        <v>0</v>
      </c>
      <c r="BS54" s="105" t="s">
        <v>72</v>
      </c>
      <c r="BT54" s="105" t="s">
        <v>73</v>
      </c>
      <c r="BU54" s="106" t="s">
        <v>74</v>
      </c>
      <c r="BV54" s="105" t="s">
        <v>75</v>
      </c>
      <c r="BW54" s="105" t="s">
        <v>5</v>
      </c>
      <c r="BX54" s="105" t="s">
        <v>76</v>
      </c>
      <c r="CL54" s="105" t="s">
        <v>19</v>
      </c>
    </row>
    <row r="55" spans="2:91" s="5" customFormat="1" ht="27" customHeight="1">
      <c r="B55" s="107"/>
      <c r="C55" s="108"/>
      <c r="D55" s="109" t="s">
        <v>77</v>
      </c>
      <c r="E55" s="109"/>
      <c r="F55" s="109"/>
      <c r="G55" s="109"/>
      <c r="H55" s="109"/>
      <c r="I55" s="110"/>
      <c r="J55" s="109" t="s">
        <v>78</v>
      </c>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11">
        <f>ROUND(AG56,2)</f>
        <v>0</v>
      </c>
      <c r="AH55" s="110"/>
      <c r="AI55" s="110"/>
      <c r="AJ55" s="110"/>
      <c r="AK55" s="110"/>
      <c r="AL55" s="110"/>
      <c r="AM55" s="110"/>
      <c r="AN55" s="112">
        <f>SUM(AG55,AT55)</f>
        <v>0</v>
      </c>
      <c r="AO55" s="110"/>
      <c r="AP55" s="110"/>
      <c r="AQ55" s="113" t="s">
        <v>79</v>
      </c>
      <c r="AR55" s="114"/>
      <c r="AS55" s="115">
        <f>ROUND(AS56,2)</f>
        <v>0</v>
      </c>
      <c r="AT55" s="116">
        <f>ROUND(SUM(AV55:AW55),2)</f>
        <v>0</v>
      </c>
      <c r="AU55" s="117">
        <f>ROUND(AU56,5)</f>
        <v>0</v>
      </c>
      <c r="AV55" s="116">
        <f>ROUND(AZ55*L29,2)</f>
        <v>0</v>
      </c>
      <c r="AW55" s="116">
        <f>ROUND(BA55*L30,2)</f>
        <v>0</v>
      </c>
      <c r="AX55" s="116">
        <f>ROUND(BB55*L29,2)</f>
        <v>0</v>
      </c>
      <c r="AY55" s="116">
        <f>ROUND(BC55*L30,2)</f>
        <v>0</v>
      </c>
      <c r="AZ55" s="116">
        <f>ROUND(AZ56,2)</f>
        <v>0</v>
      </c>
      <c r="BA55" s="116">
        <f>ROUND(BA56,2)</f>
        <v>0</v>
      </c>
      <c r="BB55" s="116">
        <f>ROUND(BB56,2)</f>
        <v>0</v>
      </c>
      <c r="BC55" s="116">
        <f>ROUND(BC56,2)</f>
        <v>0</v>
      </c>
      <c r="BD55" s="118">
        <f>ROUND(BD56,2)</f>
        <v>0</v>
      </c>
      <c r="BS55" s="119" t="s">
        <v>72</v>
      </c>
      <c r="BT55" s="119" t="s">
        <v>80</v>
      </c>
      <c r="BU55" s="119" t="s">
        <v>74</v>
      </c>
      <c r="BV55" s="119" t="s">
        <v>75</v>
      </c>
      <c r="BW55" s="119" t="s">
        <v>81</v>
      </c>
      <c r="BX55" s="119" t="s">
        <v>5</v>
      </c>
      <c r="CL55" s="119" t="s">
        <v>19</v>
      </c>
      <c r="CM55" s="119" t="s">
        <v>82</v>
      </c>
    </row>
    <row r="56" spans="2:90" s="6" customFormat="1" ht="25.5" customHeight="1">
      <c r="B56" s="120"/>
      <c r="C56" s="121"/>
      <c r="D56" s="121"/>
      <c r="E56" s="122" t="s">
        <v>83</v>
      </c>
      <c r="F56" s="122"/>
      <c r="G56" s="122"/>
      <c r="H56" s="122"/>
      <c r="I56" s="122"/>
      <c r="J56" s="121"/>
      <c r="K56" s="122" t="s">
        <v>84</v>
      </c>
      <c r="L56" s="122"/>
      <c r="M56" s="122"/>
      <c r="N56" s="122"/>
      <c r="O56" s="122"/>
      <c r="P56" s="122"/>
      <c r="Q56" s="122"/>
      <c r="R56" s="122"/>
      <c r="S56" s="122"/>
      <c r="T56" s="122"/>
      <c r="U56" s="122"/>
      <c r="V56" s="122"/>
      <c r="W56" s="122"/>
      <c r="X56" s="122"/>
      <c r="Y56" s="122"/>
      <c r="Z56" s="122"/>
      <c r="AA56" s="122"/>
      <c r="AB56" s="122"/>
      <c r="AC56" s="122"/>
      <c r="AD56" s="122"/>
      <c r="AE56" s="122"/>
      <c r="AF56" s="122"/>
      <c r="AG56" s="123">
        <f>ROUND(AG57+AG58+AG64,2)</f>
        <v>0</v>
      </c>
      <c r="AH56" s="121"/>
      <c r="AI56" s="121"/>
      <c r="AJ56" s="121"/>
      <c r="AK56" s="121"/>
      <c r="AL56" s="121"/>
      <c r="AM56" s="121"/>
      <c r="AN56" s="124">
        <f>SUM(AG56,AT56)</f>
        <v>0</v>
      </c>
      <c r="AO56" s="121"/>
      <c r="AP56" s="121"/>
      <c r="AQ56" s="125" t="s">
        <v>85</v>
      </c>
      <c r="AR56" s="126"/>
      <c r="AS56" s="127">
        <f>ROUND(AS57+AS58+AS64,2)</f>
        <v>0</v>
      </c>
      <c r="AT56" s="128">
        <f>ROUND(SUM(AV56:AW56),2)</f>
        <v>0</v>
      </c>
      <c r="AU56" s="129">
        <f>ROUND(AU57+AU58+AU64,5)</f>
        <v>0</v>
      </c>
      <c r="AV56" s="128">
        <f>ROUND(AZ56*L29,2)</f>
        <v>0</v>
      </c>
      <c r="AW56" s="128">
        <f>ROUND(BA56*L30,2)</f>
        <v>0</v>
      </c>
      <c r="AX56" s="128">
        <f>ROUND(BB56*L29,2)</f>
        <v>0</v>
      </c>
      <c r="AY56" s="128">
        <f>ROUND(BC56*L30,2)</f>
        <v>0</v>
      </c>
      <c r="AZ56" s="128">
        <f>ROUND(AZ57+AZ58+AZ64,2)</f>
        <v>0</v>
      </c>
      <c r="BA56" s="128">
        <f>ROUND(BA57+BA58+BA64,2)</f>
        <v>0</v>
      </c>
      <c r="BB56" s="128">
        <f>ROUND(BB57+BB58+BB64,2)</f>
        <v>0</v>
      </c>
      <c r="BC56" s="128">
        <f>ROUND(BC57+BC58+BC64,2)</f>
        <v>0</v>
      </c>
      <c r="BD56" s="130">
        <f>ROUND(BD57+BD58+BD64,2)</f>
        <v>0</v>
      </c>
      <c r="BS56" s="131" t="s">
        <v>72</v>
      </c>
      <c r="BT56" s="131" t="s">
        <v>82</v>
      </c>
      <c r="BU56" s="131" t="s">
        <v>74</v>
      </c>
      <c r="BV56" s="131" t="s">
        <v>75</v>
      </c>
      <c r="BW56" s="131" t="s">
        <v>86</v>
      </c>
      <c r="BX56" s="131" t="s">
        <v>81</v>
      </c>
      <c r="CL56" s="131" t="s">
        <v>19</v>
      </c>
    </row>
    <row r="57" spans="1:90" s="6" customFormat="1" ht="25.5" customHeight="1">
      <c r="A57" s="132" t="s">
        <v>87</v>
      </c>
      <c r="B57" s="120"/>
      <c r="C57" s="121"/>
      <c r="D57" s="121"/>
      <c r="E57" s="121"/>
      <c r="F57" s="122" t="s">
        <v>88</v>
      </c>
      <c r="G57" s="122"/>
      <c r="H57" s="122"/>
      <c r="I57" s="122"/>
      <c r="J57" s="122"/>
      <c r="K57" s="121"/>
      <c r="L57" s="122" t="s">
        <v>89</v>
      </c>
      <c r="M57" s="122"/>
      <c r="N57" s="122"/>
      <c r="O57" s="122"/>
      <c r="P57" s="122"/>
      <c r="Q57" s="122"/>
      <c r="R57" s="122"/>
      <c r="S57" s="122"/>
      <c r="T57" s="122"/>
      <c r="U57" s="122"/>
      <c r="V57" s="122"/>
      <c r="W57" s="122"/>
      <c r="X57" s="122"/>
      <c r="Y57" s="122"/>
      <c r="Z57" s="122"/>
      <c r="AA57" s="122"/>
      <c r="AB57" s="122"/>
      <c r="AC57" s="122"/>
      <c r="AD57" s="122"/>
      <c r="AE57" s="122"/>
      <c r="AF57" s="122"/>
      <c r="AG57" s="124">
        <f>'2018-029-2-1-11 - D.1.1-A...'!J34</f>
        <v>0</v>
      </c>
      <c r="AH57" s="121"/>
      <c r="AI57" s="121"/>
      <c r="AJ57" s="121"/>
      <c r="AK57" s="121"/>
      <c r="AL57" s="121"/>
      <c r="AM57" s="121"/>
      <c r="AN57" s="124">
        <f>SUM(AG57,AT57)</f>
        <v>0</v>
      </c>
      <c r="AO57" s="121"/>
      <c r="AP57" s="121"/>
      <c r="AQ57" s="125" t="s">
        <v>85</v>
      </c>
      <c r="AR57" s="126"/>
      <c r="AS57" s="127">
        <v>0</v>
      </c>
      <c r="AT57" s="128">
        <f>ROUND(SUM(AV57:AW57),2)</f>
        <v>0</v>
      </c>
      <c r="AU57" s="129">
        <f>'2018-029-2-1-11 - D.1.1-A...'!P116</f>
        <v>0</v>
      </c>
      <c r="AV57" s="128">
        <f>'2018-029-2-1-11 - D.1.1-A...'!J37</f>
        <v>0</v>
      </c>
      <c r="AW57" s="128">
        <f>'2018-029-2-1-11 - D.1.1-A...'!J38</f>
        <v>0</v>
      </c>
      <c r="AX57" s="128">
        <f>'2018-029-2-1-11 - D.1.1-A...'!J39</f>
        <v>0</v>
      </c>
      <c r="AY57" s="128">
        <f>'2018-029-2-1-11 - D.1.1-A...'!J40</f>
        <v>0</v>
      </c>
      <c r="AZ57" s="128">
        <f>'2018-029-2-1-11 - D.1.1-A...'!F37</f>
        <v>0</v>
      </c>
      <c r="BA57" s="128">
        <f>'2018-029-2-1-11 - D.1.1-A...'!F38</f>
        <v>0</v>
      </c>
      <c r="BB57" s="128">
        <f>'2018-029-2-1-11 - D.1.1-A...'!F39</f>
        <v>0</v>
      </c>
      <c r="BC57" s="128">
        <f>'2018-029-2-1-11 - D.1.1-A...'!F40</f>
        <v>0</v>
      </c>
      <c r="BD57" s="130">
        <f>'2018-029-2-1-11 - D.1.1-A...'!F41</f>
        <v>0</v>
      </c>
      <c r="BT57" s="131" t="s">
        <v>90</v>
      </c>
      <c r="BV57" s="131" t="s">
        <v>75</v>
      </c>
      <c r="BW57" s="131" t="s">
        <v>91</v>
      </c>
      <c r="BX57" s="131" t="s">
        <v>86</v>
      </c>
      <c r="CL57" s="131" t="s">
        <v>19</v>
      </c>
    </row>
    <row r="58" spans="2:90" s="6" customFormat="1" ht="25.5" customHeight="1">
      <c r="B58" s="120"/>
      <c r="C58" s="121"/>
      <c r="D58" s="121"/>
      <c r="E58" s="121"/>
      <c r="F58" s="122" t="s">
        <v>92</v>
      </c>
      <c r="G58" s="122"/>
      <c r="H58" s="122"/>
      <c r="I58" s="122"/>
      <c r="J58" s="122"/>
      <c r="K58" s="121"/>
      <c r="L58" s="122" t="s">
        <v>93</v>
      </c>
      <c r="M58" s="122"/>
      <c r="N58" s="122"/>
      <c r="O58" s="122"/>
      <c r="P58" s="122"/>
      <c r="Q58" s="122"/>
      <c r="R58" s="122"/>
      <c r="S58" s="122"/>
      <c r="T58" s="122"/>
      <c r="U58" s="122"/>
      <c r="V58" s="122"/>
      <c r="W58" s="122"/>
      <c r="X58" s="122"/>
      <c r="Y58" s="122"/>
      <c r="Z58" s="122"/>
      <c r="AA58" s="122"/>
      <c r="AB58" s="122"/>
      <c r="AC58" s="122"/>
      <c r="AD58" s="122"/>
      <c r="AE58" s="122"/>
      <c r="AF58" s="122"/>
      <c r="AG58" s="123">
        <f>ROUND(SUM(AG59:AG63),2)</f>
        <v>0</v>
      </c>
      <c r="AH58" s="121"/>
      <c r="AI58" s="121"/>
      <c r="AJ58" s="121"/>
      <c r="AK58" s="121"/>
      <c r="AL58" s="121"/>
      <c r="AM58" s="121"/>
      <c r="AN58" s="124">
        <f>SUM(AG58,AT58)</f>
        <v>0</v>
      </c>
      <c r="AO58" s="121"/>
      <c r="AP58" s="121"/>
      <c r="AQ58" s="125" t="s">
        <v>85</v>
      </c>
      <c r="AR58" s="126"/>
      <c r="AS58" s="127">
        <f>ROUND(SUM(AS59:AS63),2)</f>
        <v>0</v>
      </c>
      <c r="AT58" s="128">
        <f>ROUND(SUM(AV58:AW58),2)</f>
        <v>0</v>
      </c>
      <c r="AU58" s="129">
        <f>ROUND(SUM(AU59:AU63),5)</f>
        <v>0</v>
      </c>
      <c r="AV58" s="128">
        <f>ROUND(AZ58*L29,2)</f>
        <v>0</v>
      </c>
      <c r="AW58" s="128">
        <f>ROUND(BA58*L30,2)</f>
        <v>0</v>
      </c>
      <c r="AX58" s="128">
        <f>ROUND(BB58*L29,2)</f>
        <v>0</v>
      </c>
      <c r="AY58" s="128">
        <f>ROUND(BC58*L30,2)</f>
        <v>0</v>
      </c>
      <c r="AZ58" s="128">
        <f>ROUND(SUM(AZ59:AZ63),2)</f>
        <v>0</v>
      </c>
      <c r="BA58" s="128">
        <f>ROUND(SUM(BA59:BA63),2)</f>
        <v>0</v>
      </c>
      <c r="BB58" s="128">
        <f>ROUND(SUM(BB59:BB63),2)</f>
        <v>0</v>
      </c>
      <c r="BC58" s="128">
        <f>ROUND(SUM(BC59:BC63),2)</f>
        <v>0</v>
      </c>
      <c r="BD58" s="130">
        <f>ROUND(SUM(BD59:BD63),2)</f>
        <v>0</v>
      </c>
      <c r="BS58" s="131" t="s">
        <v>72</v>
      </c>
      <c r="BT58" s="131" t="s">
        <v>90</v>
      </c>
      <c r="BU58" s="131" t="s">
        <v>74</v>
      </c>
      <c r="BV58" s="131" t="s">
        <v>75</v>
      </c>
      <c r="BW58" s="131" t="s">
        <v>94</v>
      </c>
      <c r="BX58" s="131" t="s">
        <v>86</v>
      </c>
      <c r="CL58" s="131" t="s">
        <v>19</v>
      </c>
    </row>
    <row r="59" spans="1:90" s="6" customFormat="1" ht="25.5" customHeight="1">
      <c r="A59" s="132" t="s">
        <v>87</v>
      </c>
      <c r="B59" s="120"/>
      <c r="C59" s="121"/>
      <c r="D59" s="121"/>
      <c r="E59" s="121"/>
      <c r="F59" s="121"/>
      <c r="G59" s="122" t="s">
        <v>95</v>
      </c>
      <c r="H59" s="122"/>
      <c r="I59" s="122"/>
      <c r="J59" s="122"/>
      <c r="K59" s="122"/>
      <c r="L59" s="121"/>
      <c r="M59" s="122" t="s">
        <v>96</v>
      </c>
      <c r="N59" s="122"/>
      <c r="O59" s="122"/>
      <c r="P59" s="122"/>
      <c r="Q59" s="122"/>
      <c r="R59" s="122"/>
      <c r="S59" s="122"/>
      <c r="T59" s="122"/>
      <c r="U59" s="122"/>
      <c r="V59" s="122"/>
      <c r="W59" s="122"/>
      <c r="X59" s="122"/>
      <c r="Y59" s="122"/>
      <c r="Z59" s="122"/>
      <c r="AA59" s="122"/>
      <c r="AB59" s="122"/>
      <c r="AC59" s="122"/>
      <c r="AD59" s="122"/>
      <c r="AE59" s="122"/>
      <c r="AF59" s="122"/>
      <c r="AG59" s="124">
        <f>'2018-029-2-1-141 - D.1.4....'!J34</f>
        <v>0</v>
      </c>
      <c r="AH59" s="121"/>
      <c r="AI59" s="121"/>
      <c r="AJ59" s="121"/>
      <c r="AK59" s="121"/>
      <c r="AL59" s="121"/>
      <c r="AM59" s="121"/>
      <c r="AN59" s="124">
        <f>SUM(AG59,AT59)</f>
        <v>0</v>
      </c>
      <c r="AO59" s="121"/>
      <c r="AP59" s="121"/>
      <c r="AQ59" s="125" t="s">
        <v>85</v>
      </c>
      <c r="AR59" s="126"/>
      <c r="AS59" s="127">
        <v>0</v>
      </c>
      <c r="AT59" s="128">
        <f>ROUND(SUM(AV59:AW59),2)</f>
        <v>0</v>
      </c>
      <c r="AU59" s="129">
        <f>'2018-029-2-1-141 - D.1.4....'!P98</f>
        <v>0</v>
      </c>
      <c r="AV59" s="128">
        <f>'2018-029-2-1-141 - D.1.4....'!J37</f>
        <v>0</v>
      </c>
      <c r="AW59" s="128">
        <f>'2018-029-2-1-141 - D.1.4....'!J38</f>
        <v>0</v>
      </c>
      <c r="AX59" s="128">
        <f>'2018-029-2-1-141 - D.1.4....'!J39</f>
        <v>0</v>
      </c>
      <c r="AY59" s="128">
        <f>'2018-029-2-1-141 - D.1.4....'!J40</f>
        <v>0</v>
      </c>
      <c r="AZ59" s="128">
        <f>'2018-029-2-1-141 - D.1.4....'!F37</f>
        <v>0</v>
      </c>
      <c r="BA59" s="128">
        <f>'2018-029-2-1-141 - D.1.4....'!F38</f>
        <v>0</v>
      </c>
      <c r="BB59" s="128">
        <f>'2018-029-2-1-141 - D.1.4....'!F39</f>
        <v>0</v>
      </c>
      <c r="BC59" s="128">
        <f>'2018-029-2-1-141 - D.1.4....'!F40</f>
        <v>0</v>
      </c>
      <c r="BD59" s="130">
        <f>'2018-029-2-1-141 - D.1.4....'!F41</f>
        <v>0</v>
      </c>
      <c r="BT59" s="131" t="s">
        <v>97</v>
      </c>
      <c r="BV59" s="131" t="s">
        <v>75</v>
      </c>
      <c r="BW59" s="131" t="s">
        <v>98</v>
      </c>
      <c r="BX59" s="131" t="s">
        <v>94</v>
      </c>
      <c r="CL59" s="131" t="s">
        <v>19</v>
      </c>
    </row>
    <row r="60" spans="1:90" s="6" customFormat="1" ht="25.5" customHeight="1">
      <c r="A60" s="132" t="s">
        <v>87</v>
      </c>
      <c r="B60" s="120"/>
      <c r="C60" s="121"/>
      <c r="D60" s="121"/>
      <c r="E60" s="121"/>
      <c r="F60" s="121"/>
      <c r="G60" s="122" t="s">
        <v>99</v>
      </c>
      <c r="H60" s="122"/>
      <c r="I60" s="122"/>
      <c r="J60" s="122"/>
      <c r="K60" s="122"/>
      <c r="L60" s="121"/>
      <c r="M60" s="122" t="s">
        <v>100</v>
      </c>
      <c r="N60" s="122"/>
      <c r="O60" s="122"/>
      <c r="P60" s="122"/>
      <c r="Q60" s="122"/>
      <c r="R60" s="122"/>
      <c r="S60" s="122"/>
      <c r="T60" s="122"/>
      <c r="U60" s="122"/>
      <c r="V60" s="122"/>
      <c r="W60" s="122"/>
      <c r="X60" s="122"/>
      <c r="Y60" s="122"/>
      <c r="Z60" s="122"/>
      <c r="AA60" s="122"/>
      <c r="AB60" s="122"/>
      <c r="AC60" s="122"/>
      <c r="AD60" s="122"/>
      <c r="AE60" s="122"/>
      <c r="AF60" s="122"/>
      <c r="AG60" s="124">
        <f>'2018-029-2-1-143 - D.1.4....'!J34</f>
        <v>0</v>
      </c>
      <c r="AH60" s="121"/>
      <c r="AI60" s="121"/>
      <c r="AJ60" s="121"/>
      <c r="AK60" s="121"/>
      <c r="AL60" s="121"/>
      <c r="AM60" s="121"/>
      <c r="AN60" s="124">
        <f>SUM(AG60,AT60)</f>
        <v>0</v>
      </c>
      <c r="AO60" s="121"/>
      <c r="AP60" s="121"/>
      <c r="AQ60" s="125" t="s">
        <v>85</v>
      </c>
      <c r="AR60" s="126"/>
      <c r="AS60" s="127">
        <v>0</v>
      </c>
      <c r="AT60" s="128">
        <f>ROUND(SUM(AV60:AW60),2)</f>
        <v>0</v>
      </c>
      <c r="AU60" s="129">
        <f>'2018-029-2-1-143 - D.1.4....'!P101</f>
        <v>0</v>
      </c>
      <c r="AV60" s="128">
        <f>'2018-029-2-1-143 - D.1.4....'!J37</f>
        <v>0</v>
      </c>
      <c r="AW60" s="128">
        <f>'2018-029-2-1-143 - D.1.4....'!J38</f>
        <v>0</v>
      </c>
      <c r="AX60" s="128">
        <f>'2018-029-2-1-143 - D.1.4....'!J39</f>
        <v>0</v>
      </c>
      <c r="AY60" s="128">
        <f>'2018-029-2-1-143 - D.1.4....'!J40</f>
        <v>0</v>
      </c>
      <c r="AZ60" s="128">
        <f>'2018-029-2-1-143 - D.1.4....'!F37</f>
        <v>0</v>
      </c>
      <c r="BA60" s="128">
        <f>'2018-029-2-1-143 - D.1.4....'!F38</f>
        <v>0</v>
      </c>
      <c r="BB60" s="128">
        <f>'2018-029-2-1-143 - D.1.4....'!F39</f>
        <v>0</v>
      </c>
      <c r="BC60" s="128">
        <f>'2018-029-2-1-143 - D.1.4....'!F40</f>
        <v>0</v>
      </c>
      <c r="BD60" s="130">
        <f>'2018-029-2-1-143 - D.1.4....'!F41</f>
        <v>0</v>
      </c>
      <c r="BT60" s="131" t="s">
        <v>97</v>
      </c>
      <c r="BV60" s="131" t="s">
        <v>75</v>
      </c>
      <c r="BW60" s="131" t="s">
        <v>101</v>
      </c>
      <c r="BX60" s="131" t="s">
        <v>94</v>
      </c>
      <c r="CL60" s="131" t="s">
        <v>19</v>
      </c>
    </row>
    <row r="61" spans="1:90" s="6" customFormat="1" ht="25.5" customHeight="1">
      <c r="A61" s="132" t="s">
        <v>87</v>
      </c>
      <c r="B61" s="120"/>
      <c r="C61" s="121"/>
      <c r="D61" s="121"/>
      <c r="E61" s="121"/>
      <c r="F61" s="121"/>
      <c r="G61" s="122" t="s">
        <v>102</v>
      </c>
      <c r="H61" s="122"/>
      <c r="I61" s="122"/>
      <c r="J61" s="122"/>
      <c r="K61" s="122"/>
      <c r="L61" s="121"/>
      <c r="M61" s="122" t="s">
        <v>103</v>
      </c>
      <c r="N61" s="122"/>
      <c r="O61" s="122"/>
      <c r="P61" s="122"/>
      <c r="Q61" s="122"/>
      <c r="R61" s="122"/>
      <c r="S61" s="122"/>
      <c r="T61" s="122"/>
      <c r="U61" s="122"/>
      <c r="V61" s="122"/>
      <c r="W61" s="122"/>
      <c r="X61" s="122"/>
      <c r="Y61" s="122"/>
      <c r="Z61" s="122"/>
      <c r="AA61" s="122"/>
      <c r="AB61" s="122"/>
      <c r="AC61" s="122"/>
      <c r="AD61" s="122"/>
      <c r="AE61" s="122"/>
      <c r="AF61" s="122"/>
      <c r="AG61" s="124">
        <f>'2018-029-2-1-144 - D.1.4....'!J34</f>
        <v>0</v>
      </c>
      <c r="AH61" s="121"/>
      <c r="AI61" s="121"/>
      <c r="AJ61" s="121"/>
      <c r="AK61" s="121"/>
      <c r="AL61" s="121"/>
      <c r="AM61" s="121"/>
      <c r="AN61" s="124">
        <f>SUM(AG61,AT61)</f>
        <v>0</v>
      </c>
      <c r="AO61" s="121"/>
      <c r="AP61" s="121"/>
      <c r="AQ61" s="125" t="s">
        <v>85</v>
      </c>
      <c r="AR61" s="126"/>
      <c r="AS61" s="127">
        <v>0</v>
      </c>
      <c r="AT61" s="128">
        <f>ROUND(SUM(AV61:AW61),2)</f>
        <v>0</v>
      </c>
      <c r="AU61" s="129">
        <f>'2018-029-2-1-144 - D.1.4....'!P109</f>
        <v>0</v>
      </c>
      <c r="AV61" s="128">
        <f>'2018-029-2-1-144 - D.1.4....'!J37</f>
        <v>0</v>
      </c>
      <c r="AW61" s="128">
        <f>'2018-029-2-1-144 - D.1.4....'!J38</f>
        <v>0</v>
      </c>
      <c r="AX61" s="128">
        <f>'2018-029-2-1-144 - D.1.4....'!J39</f>
        <v>0</v>
      </c>
      <c r="AY61" s="128">
        <f>'2018-029-2-1-144 - D.1.4....'!J40</f>
        <v>0</v>
      </c>
      <c r="AZ61" s="128">
        <f>'2018-029-2-1-144 - D.1.4....'!F37</f>
        <v>0</v>
      </c>
      <c r="BA61" s="128">
        <f>'2018-029-2-1-144 - D.1.4....'!F38</f>
        <v>0</v>
      </c>
      <c r="BB61" s="128">
        <f>'2018-029-2-1-144 - D.1.4....'!F39</f>
        <v>0</v>
      </c>
      <c r="BC61" s="128">
        <f>'2018-029-2-1-144 - D.1.4....'!F40</f>
        <v>0</v>
      </c>
      <c r="BD61" s="130">
        <f>'2018-029-2-1-144 - D.1.4....'!F41</f>
        <v>0</v>
      </c>
      <c r="BT61" s="131" t="s">
        <v>97</v>
      </c>
      <c r="BV61" s="131" t="s">
        <v>75</v>
      </c>
      <c r="BW61" s="131" t="s">
        <v>104</v>
      </c>
      <c r="BX61" s="131" t="s">
        <v>94</v>
      </c>
      <c r="CL61" s="131" t="s">
        <v>19</v>
      </c>
    </row>
    <row r="62" spans="1:90" s="6" customFormat="1" ht="25.5" customHeight="1">
      <c r="A62" s="132" t="s">
        <v>87</v>
      </c>
      <c r="B62" s="120"/>
      <c r="C62" s="121"/>
      <c r="D62" s="121"/>
      <c r="E62" s="121"/>
      <c r="F62" s="121"/>
      <c r="G62" s="122" t="s">
        <v>105</v>
      </c>
      <c r="H62" s="122"/>
      <c r="I62" s="122"/>
      <c r="J62" s="122"/>
      <c r="K62" s="122"/>
      <c r="L62" s="121"/>
      <c r="M62" s="122" t="s">
        <v>106</v>
      </c>
      <c r="N62" s="122"/>
      <c r="O62" s="122"/>
      <c r="P62" s="122"/>
      <c r="Q62" s="122"/>
      <c r="R62" s="122"/>
      <c r="S62" s="122"/>
      <c r="T62" s="122"/>
      <c r="U62" s="122"/>
      <c r="V62" s="122"/>
      <c r="W62" s="122"/>
      <c r="X62" s="122"/>
      <c r="Y62" s="122"/>
      <c r="Z62" s="122"/>
      <c r="AA62" s="122"/>
      <c r="AB62" s="122"/>
      <c r="AC62" s="122"/>
      <c r="AD62" s="122"/>
      <c r="AE62" s="122"/>
      <c r="AF62" s="122"/>
      <c r="AG62" s="124">
        <f>'2018-029-2-1-146 - D.1.4....'!J34</f>
        <v>0</v>
      </c>
      <c r="AH62" s="121"/>
      <c r="AI62" s="121"/>
      <c r="AJ62" s="121"/>
      <c r="AK62" s="121"/>
      <c r="AL62" s="121"/>
      <c r="AM62" s="121"/>
      <c r="AN62" s="124">
        <f>SUM(AG62,AT62)</f>
        <v>0</v>
      </c>
      <c r="AO62" s="121"/>
      <c r="AP62" s="121"/>
      <c r="AQ62" s="125" t="s">
        <v>85</v>
      </c>
      <c r="AR62" s="126"/>
      <c r="AS62" s="127">
        <v>0</v>
      </c>
      <c r="AT62" s="128">
        <f>ROUND(SUM(AV62:AW62),2)</f>
        <v>0</v>
      </c>
      <c r="AU62" s="129">
        <f>'2018-029-2-1-146 - D.1.4....'!P109</f>
        <v>0</v>
      </c>
      <c r="AV62" s="128">
        <f>'2018-029-2-1-146 - D.1.4....'!J37</f>
        <v>0</v>
      </c>
      <c r="AW62" s="128">
        <f>'2018-029-2-1-146 - D.1.4....'!J38</f>
        <v>0</v>
      </c>
      <c r="AX62" s="128">
        <f>'2018-029-2-1-146 - D.1.4....'!J39</f>
        <v>0</v>
      </c>
      <c r="AY62" s="128">
        <f>'2018-029-2-1-146 - D.1.4....'!J40</f>
        <v>0</v>
      </c>
      <c r="AZ62" s="128">
        <f>'2018-029-2-1-146 - D.1.4....'!F37</f>
        <v>0</v>
      </c>
      <c r="BA62" s="128">
        <f>'2018-029-2-1-146 - D.1.4....'!F38</f>
        <v>0</v>
      </c>
      <c r="BB62" s="128">
        <f>'2018-029-2-1-146 - D.1.4....'!F39</f>
        <v>0</v>
      </c>
      <c r="BC62" s="128">
        <f>'2018-029-2-1-146 - D.1.4....'!F40</f>
        <v>0</v>
      </c>
      <c r="BD62" s="130">
        <f>'2018-029-2-1-146 - D.1.4....'!F41</f>
        <v>0</v>
      </c>
      <c r="BT62" s="131" t="s">
        <v>97</v>
      </c>
      <c r="BV62" s="131" t="s">
        <v>75</v>
      </c>
      <c r="BW62" s="131" t="s">
        <v>107</v>
      </c>
      <c r="BX62" s="131" t="s">
        <v>94</v>
      </c>
      <c r="CL62" s="131" t="s">
        <v>19</v>
      </c>
    </row>
    <row r="63" spans="1:90" s="6" customFormat="1" ht="25.5" customHeight="1">
      <c r="A63" s="132" t="s">
        <v>87</v>
      </c>
      <c r="B63" s="120"/>
      <c r="C63" s="121"/>
      <c r="D63" s="121"/>
      <c r="E63" s="121"/>
      <c r="F63" s="121"/>
      <c r="G63" s="122" t="s">
        <v>108</v>
      </c>
      <c r="H63" s="122"/>
      <c r="I63" s="122"/>
      <c r="J63" s="122"/>
      <c r="K63" s="122"/>
      <c r="L63" s="121"/>
      <c r="M63" s="122" t="s">
        <v>109</v>
      </c>
      <c r="N63" s="122"/>
      <c r="O63" s="122"/>
      <c r="P63" s="122"/>
      <c r="Q63" s="122"/>
      <c r="R63" s="122"/>
      <c r="S63" s="122"/>
      <c r="T63" s="122"/>
      <c r="U63" s="122"/>
      <c r="V63" s="122"/>
      <c r="W63" s="122"/>
      <c r="X63" s="122"/>
      <c r="Y63" s="122"/>
      <c r="Z63" s="122"/>
      <c r="AA63" s="122"/>
      <c r="AB63" s="122"/>
      <c r="AC63" s="122"/>
      <c r="AD63" s="122"/>
      <c r="AE63" s="122"/>
      <c r="AF63" s="122"/>
      <c r="AG63" s="124">
        <f>'2018-029-2-1-147 - D.1.4....'!J34</f>
        <v>0</v>
      </c>
      <c r="AH63" s="121"/>
      <c r="AI63" s="121"/>
      <c r="AJ63" s="121"/>
      <c r="AK63" s="121"/>
      <c r="AL63" s="121"/>
      <c r="AM63" s="121"/>
      <c r="AN63" s="124">
        <f>SUM(AG63,AT63)</f>
        <v>0</v>
      </c>
      <c r="AO63" s="121"/>
      <c r="AP63" s="121"/>
      <c r="AQ63" s="125" t="s">
        <v>85</v>
      </c>
      <c r="AR63" s="126"/>
      <c r="AS63" s="127">
        <v>0</v>
      </c>
      <c r="AT63" s="128">
        <f>ROUND(SUM(AV63:AW63),2)</f>
        <v>0</v>
      </c>
      <c r="AU63" s="129">
        <f>'2018-029-2-1-147 - D.1.4....'!P94</f>
        <v>0</v>
      </c>
      <c r="AV63" s="128">
        <f>'2018-029-2-1-147 - D.1.4....'!J37</f>
        <v>0</v>
      </c>
      <c r="AW63" s="128">
        <f>'2018-029-2-1-147 - D.1.4....'!J38</f>
        <v>0</v>
      </c>
      <c r="AX63" s="128">
        <f>'2018-029-2-1-147 - D.1.4....'!J39</f>
        <v>0</v>
      </c>
      <c r="AY63" s="128">
        <f>'2018-029-2-1-147 - D.1.4....'!J40</f>
        <v>0</v>
      </c>
      <c r="AZ63" s="128">
        <f>'2018-029-2-1-147 - D.1.4....'!F37</f>
        <v>0</v>
      </c>
      <c r="BA63" s="128">
        <f>'2018-029-2-1-147 - D.1.4....'!F38</f>
        <v>0</v>
      </c>
      <c r="BB63" s="128">
        <f>'2018-029-2-1-147 - D.1.4....'!F39</f>
        <v>0</v>
      </c>
      <c r="BC63" s="128">
        <f>'2018-029-2-1-147 - D.1.4....'!F40</f>
        <v>0</v>
      </c>
      <c r="BD63" s="130">
        <f>'2018-029-2-1-147 - D.1.4....'!F41</f>
        <v>0</v>
      </c>
      <c r="BT63" s="131" t="s">
        <v>97</v>
      </c>
      <c r="BV63" s="131" t="s">
        <v>75</v>
      </c>
      <c r="BW63" s="131" t="s">
        <v>110</v>
      </c>
      <c r="BX63" s="131" t="s">
        <v>94</v>
      </c>
      <c r="CL63" s="131" t="s">
        <v>19</v>
      </c>
    </row>
    <row r="64" spans="1:90" s="6" customFormat="1" ht="25.5" customHeight="1">
      <c r="A64" s="132" t="s">
        <v>87</v>
      </c>
      <c r="B64" s="120"/>
      <c r="C64" s="121"/>
      <c r="D64" s="121"/>
      <c r="E64" s="121"/>
      <c r="F64" s="122" t="s">
        <v>111</v>
      </c>
      <c r="G64" s="122"/>
      <c r="H64" s="122"/>
      <c r="I64" s="122"/>
      <c r="J64" s="122"/>
      <c r="K64" s="121"/>
      <c r="L64" s="122" t="s">
        <v>112</v>
      </c>
      <c r="M64" s="122"/>
      <c r="N64" s="122"/>
      <c r="O64" s="122"/>
      <c r="P64" s="122"/>
      <c r="Q64" s="122"/>
      <c r="R64" s="122"/>
      <c r="S64" s="122"/>
      <c r="T64" s="122"/>
      <c r="U64" s="122"/>
      <c r="V64" s="122"/>
      <c r="W64" s="122"/>
      <c r="X64" s="122"/>
      <c r="Y64" s="122"/>
      <c r="Z64" s="122"/>
      <c r="AA64" s="122"/>
      <c r="AB64" s="122"/>
      <c r="AC64" s="122"/>
      <c r="AD64" s="122"/>
      <c r="AE64" s="122"/>
      <c r="AF64" s="122"/>
      <c r="AG64" s="124">
        <f>'2018-029-2-1-VON - Vedlej...'!J34</f>
        <v>0</v>
      </c>
      <c r="AH64" s="121"/>
      <c r="AI64" s="121"/>
      <c r="AJ64" s="121"/>
      <c r="AK64" s="121"/>
      <c r="AL64" s="121"/>
      <c r="AM64" s="121"/>
      <c r="AN64" s="124">
        <f>SUM(AG64,AT64)</f>
        <v>0</v>
      </c>
      <c r="AO64" s="121"/>
      <c r="AP64" s="121"/>
      <c r="AQ64" s="125" t="s">
        <v>85</v>
      </c>
      <c r="AR64" s="126"/>
      <c r="AS64" s="133">
        <v>0</v>
      </c>
      <c r="AT64" s="134">
        <f>ROUND(SUM(AV64:AW64),2)</f>
        <v>0</v>
      </c>
      <c r="AU64" s="135">
        <f>'2018-029-2-1-VON - Vedlej...'!P98</f>
        <v>0</v>
      </c>
      <c r="AV64" s="134">
        <f>'2018-029-2-1-VON - Vedlej...'!J37</f>
        <v>0</v>
      </c>
      <c r="AW64" s="134">
        <f>'2018-029-2-1-VON - Vedlej...'!J38</f>
        <v>0</v>
      </c>
      <c r="AX64" s="134">
        <f>'2018-029-2-1-VON - Vedlej...'!J39</f>
        <v>0</v>
      </c>
      <c r="AY64" s="134">
        <f>'2018-029-2-1-VON - Vedlej...'!J40</f>
        <v>0</v>
      </c>
      <c r="AZ64" s="134">
        <f>'2018-029-2-1-VON - Vedlej...'!F37</f>
        <v>0</v>
      </c>
      <c r="BA64" s="134">
        <f>'2018-029-2-1-VON - Vedlej...'!F38</f>
        <v>0</v>
      </c>
      <c r="BB64" s="134">
        <f>'2018-029-2-1-VON - Vedlej...'!F39</f>
        <v>0</v>
      </c>
      <c r="BC64" s="134">
        <f>'2018-029-2-1-VON - Vedlej...'!F40</f>
        <v>0</v>
      </c>
      <c r="BD64" s="136">
        <f>'2018-029-2-1-VON - Vedlej...'!F41</f>
        <v>0</v>
      </c>
      <c r="BT64" s="131" t="s">
        <v>90</v>
      </c>
      <c r="BV64" s="131" t="s">
        <v>75</v>
      </c>
      <c r="BW64" s="131" t="s">
        <v>113</v>
      </c>
      <c r="BX64" s="131" t="s">
        <v>86</v>
      </c>
      <c r="CL64" s="131" t="s">
        <v>19</v>
      </c>
    </row>
    <row r="65" spans="2:44" s="1" customFormat="1" ht="30" customHeight="1">
      <c r="B65" s="39"/>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4"/>
    </row>
    <row r="66" spans="2:44" s="1" customFormat="1" ht="6.95" customHeight="1">
      <c r="B66" s="58"/>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44"/>
    </row>
  </sheetData>
  <sheetProtection password="CC35" sheet="1" objects="1" scenarios="1" formatColumns="0" formatRows="0"/>
  <mergeCells count="78">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61:AP61"/>
    <mergeCell ref="AN58:AP58"/>
    <mergeCell ref="AN59:AP59"/>
    <mergeCell ref="AN60:AP60"/>
    <mergeCell ref="AN62:AP62"/>
    <mergeCell ref="AN63:AP63"/>
    <mergeCell ref="AN64:AP64"/>
    <mergeCell ref="G62:K62"/>
    <mergeCell ref="D55:H55"/>
    <mergeCell ref="E56:I56"/>
    <mergeCell ref="F57:J57"/>
    <mergeCell ref="F58:J58"/>
    <mergeCell ref="G59:K59"/>
    <mergeCell ref="G60:K60"/>
    <mergeCell ref="G61:K61"/>
    <mergeCell ref="G63:K63"/>
    <mergeCell ref="F64:J64"/>
    <mergeCell ref="AG64:AM64"/>
    <mergeCell ref="AG63:AM63"/>
    <mergeCell ref="C52:G52"/>
    <mergeCell ref="I52:AF52"/>
    <mergeCell ref="J55:AF55"/>
    <mergeCell ref="K56:AF56"/>
    <mergeCell ref="L57:AF57"/>
    <mergeCell ref="L58:AF58"/>
    <mergeCell ref="M59:AF59"/>
    <mergeCell ref="M60:AF60"/>
    <mergeCell ref="M61:AF61"/>
    <mergeCell ref="M62:AF62"/>
    <mergeCell ref="M63:AF63"/>
    <mergeCell ref="L64:AF64"/>
    <mergeCell ref="AN52:AP52"/>
    <mergeCell ref="AG52:AM52"/>
    <mergeCell ref="AN55:AP55"/>
    <mergeCell ref="AG55:AM55"/>
    <mergeCell ref="AN56:AP56"/>
    <mergeCell ref="AG56:AM56"/>
    <mergeCell ref="AN57:AP57"/>
    <mergeCell ref="AG57:AM57"/>
    <mergeCell ref="AG58:AM58"/>
    <mergeCell ref="AG59:AM59"/>
    <mergeCell ref="AG60:AM60"/>
    <mergeCell ref="AG61:AM61"/>
    <mergeCell ref="AG62:AM62"/>
    <mergeCell ref="AG54:AM54"/>
    <mergeCell ref="AN54:AP54"/>
  </mergeCells>
  <hyperlinks>
    <hyperlink ref="A57" location="'2018-029-2-1-11 - D.1.1-A...'!C2" display="/"/>
    <hyperlink ref="A59" location="'2018-029-2-1-141 - D.1.4....'!C2" display="/"/>
    <hyperlink ref="A60" location="'2018-029-2-1-143 - D.1.4....'!C2" display="/"/>
    <hyperlink ref="A61" location="'2018-029-2-1-144 - D.1.4....'!C2" display="/"/>
    <hyperlink ref="A62" location="'2018-029-2-1-146 - D.1.4....'!C2" display="/"/>
    <hyperlink ref="A63" location="'2018-029-2-1-147 - D.1.4....'!C2" display="/"/>
    <hyperlink ref="A64" location="'2018-029-2-1-VON - Vedlej...'!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1471"/>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56" ht="36.95" customHeight="1">
      <c r="AT2" s="18" t="s">
        <v>91</v>
      </c>
      <c r="AZ2" s="138" t="s">
        <v>114</v>
      </c>
      <c r="BA2" s="138" t="s">
        <v>115</v>
      </c>
      <c r="BB2" s="138" t="s">
        <v>116</v>
      </c>
      <c r="BC2" s="138" t="s">
        <v>117</v>
      </c>
      <c r="BD2" s="138" t="s">
        <v>82</v>
      </c>
    </row>
    <row r="3" spans="2:56" ht="6.95" customHeight="1">
      <c r="B3" s="139"/>
      <c r="C3" s="140"/>
      <c r="D3" s="140"/>
      <c r="E3" s="140"/>
      <c r="F3" s="140"/>
      <c r="G3" s="140"/>
      <c r="H3" s="140"/>
      <c r="I3" s="141"/>
      <c r="J3" s="140"/>
      <c r="K3" s="140"/>
      <c r="L3" s="21"/>
      <c r="AT3" s="18" t="s">
        <v>82</v>
      </c>
      <c r="AZ3" s="138" t="s">
        <v>118</v>
      </c>
      <c r="BA3" s="138" t="s">
        <v>119</v>
      </c>
      <c r="BB3" s="138" t="s">
        <v>116</v>
      </c>
      <c r="BC3" s="138" t="s">
        <v>120</v>
      </c>
      <c r="BD3" s="138" t="s">
        <v>82</v>
      </c>
    </row>
    <row r="4" spans="2:56" ht="24.95" customHeight="1">
      <c r="B4" s="21"/>
      <c r="D4" s="142" t="s">
        <v>121</v>
      </c>
      <c r="L4" s="21"/>
      <c r="M4" s="25" t="s">
        <v>10</v>
      </c>
      <c r="AT4" s="18" t="s">
        <v>4</v>
      </c>
      <c r="AZ4" s="138" t="s">
        <v>122</v>
      </c>
      <c r="BA4" s="138" t="s">
        <v>123</v>
      </c>
      <c r="BB4" s="138" t="s">
        <v>116</v>
      </c>
      <c r="BC4" s="138" t="s">
        <v>124</v>
      </c>
      <c r="BD4" s="138" t="s">
        <v>82</v>
      </c>
    </row>
    <row r="5" spans="2:56" ht="6.95" customHeight="1">
      <c r="B5" s="21"/>
      <c r="L5" s="21"/>
      <c r="AZ5" s="138" t="s">
        <v>125</v>
      </c>
      <c r="BA5" s="138" t="s">
        <v>126</v>
      </c>
      <c r="BB5" s="138" t="s">
        <v>116</v>
      </c>
      <c r="BC5" s="138" t="s">
        <v>124</v>
      </c>
      <c r="BD5" s="138" t="s">
        <v>82</v>
      </c>
    </row>
    <row r="6" spans="2:56" ht="12" customHeight="1">
      <c r="B6" s="21"/>
      <c r="D6" s="143" t="s">
        <v>16</v>
      </c>
      <c r="L6" s="21"/>
      <c r="AZ6" s="138" t="s">
        <v>127</v>
      </c>
      <c r="BA6" s="138" t="s">
        <v>128</v>
      </c>
      <c r="BB6" s="138" t="s">
        <v>116</v>
      </c>
      <c r="BC6" s="138" t="s">
        <v>129</v>
      </c>
      <c r="BD6" s="138" t="s">
        <v>82</v>
      </c>
    </row>
    <row r="7" spans="2:56" ht="16.5" customHeight="1">
      <c r="B7" s="21"/>
      <c r="E7" s="144" t="str">
        <f>'Rekapitulace stavby'!K6</f>
        <v>Výukový objekt FTK v Olomouci,Tř.Míru 117</v>
      </c>
      <c r="F7" s="143"/>
      <c r="G7" s="143"/>
      <c r="H7" s="143"/>
      <c r="L7" s="21"/>
      <c r="AZ7" s="138" t="s">
        <v>130</v>
      </c>
      <c r="BA7" s="138" t="s">
        <v>131</v>
      </c>
      <c r="BB7" s="138" t="s">
        <v>132</v>
      </c>
      <c r="BC7" s="138" t="s">
        <v>133</v>
      </c>
      <c r="BD7" s="138" t="s">
        <v>82</v>
      </c>
    </row>
    <row r="8" spans="2:56" ht="12">
      <c r="B8" s="21"/>
      <c r="D8" s="143" t="s">
        <v>134</v>
      </c>
      <c r="L8" s="21"/>
      <c r="AZ8" s="138" t="s">
        <v>135</v>
      </c>
      <c r="BA8" s="138" t="s">
        <v>136</v>
      </c>
      <c r="BB8" s="138" t="s">
        <v>132</v>
      </c>
      <c r="BC8" s="138" t="s">
        <v>137</v>
      </c>
      <c r="BD8" s="138" t="s">
        <v>82</v>
      </c>
    </row>
    <row r="9" spans="2:56" ht="16.5" customHeight="1">
      <c r="B9" s="21"/>
      <c r="E9" s="144" t="s">
        <v>138</v>
      </c>
      <c r="L9" s="21"/>
      <c r="AZ9" s="138" t="s">
        <v>139</v>
      </c>
      <c r="BA9" s="138" t="s">
        <v>140</v>
      </c>
      <c r="BB9" s="138" t="s">
        <v>116</v>
      </c>
      <c r="BC9" s="138" t="s">
        <v>141</v>
      </c>
      <c r="BD9" s="138" t="s">
        <v>82</v>
      </c>
    </row>
    <row r="10" spans="2:56" ht="12" customHeight="1">
      <c r="B10" s="21"/>
      <c r="D10" s="143" t="s">
        <v>142</v>
      </c>
      <c r="L10" s="21"/>
      <c r="AZ10" s="138" t="s">
        <v>143</v>
      </c>
      <c r="BA10" s="138" t="s">
        <v>144</v>
      </c>
      <c r="BB10" s="138" t="s">
        <v>116</v>
      </c>
      <c r="BC10" s="138" t="s">
        <v>145</v>
      </c>
      <c r="BD10" s="138" t="s">
        <v>82</v>
      </c>
    </row>
    <row r="11" spans="2:56" s="1" customFormat="1" ht="16.5" customHeight="1">
      <c r="B11" s="44"/>
      <c r="E11" s="143" t="s">
        <v>146</v>
      </c>
      <c r="F11" s="1"/>
      <c r="G11" s="1"/>
      <c r="H11" s="1"/>
      <c r="I11" s="145"/>
      <c r="L11" s="44"/>
      <c r="AZ11" s="138" t="s">
        <v>147</v>
      </c>
      <c r="BA11" s="138" t="s">
        <v>148</v>
      </c>
      <c r="BB11" s="138" t="s">
        <v>116</v>
      </c>
      <c r="BC11" s="138" t="s">
        <v>149</v>
      </c>
      <c r="BD11" s="138" t="s">
        <v>82</v>
      </c>
    </row>
    <row r="12" spans="2:12" s="1" customFormat="1" ht="12" customHeight="1">
      <c r="B12" s="44"/>
      <c r="D12" s="143" t="s">
        <v>150</v>
      </c>
      <c r="I12" s="145"/>
      <c r="L12" s="44"/>
    </row>
    <row r="13" spans="2:12" s="1" customFormat="1" ht="36.95" customHeight="1">
      <c r="B13" s="44"/>
      <c r="E13" s="146" t="s">
        <v>151</v>
      </c>
      <c r="F13" s="1"/>
      <c r="G13" s="1"/>
      <c r="H13" s="1"/>
      <c r="I13" s="145"/>
      <c r="L13" s="44"/>
    </row>
    <row r="14" spans="2:12" s="1" customFormat="1" ht="12">
      <c r="B14" s="44"/>
      <c r="I14" s="145"/>
      <c r="L14" s="44"/>
    </row>
    <row r="15" spans="2:12" s="1" customFormat="1" ht="12" customHeight="1">
      <c r="B15" s="44"/>
      <c r="D15" s="143" t="s">
        <v>18</v>
      </c>
      <c r="F15" s="18" t="s">
        <v>19</v>
      </c>
      <c r="I15" s="147" t="s">
        <v>20</v>
      </c>
      <c r="J15" s="18" t="s">
        <v>21</v>
      </c>
      <c r="L15" s="44"/>
    </row>
    <row r="16" spans="2:12" s="1" customFormat="1" ht="12" customHeight="1">
      <c r="B16" s="44"/>
      <c r="D16" s="143" t="s">
        <v>22</v>
      </c>
      <c r="F16" s="18" t="s">
        <v>23</v>
      </c>
      <c r="I16" s="147" t="s">
        <v>24</v>
      </c>
      <c r="J16" s="148" t="str">
        <f>'Rekapitulace stavby'!AN8</f>
        <v>12. 2. 2019</v>
      </c>
      <c r="L16" s="44"/>
    </row>
    <row r="17" spans="2:12" s="1" customFormat="1" ht="10.8" customHeight="1">
      <c r="B17" s="44"/>
      <c r="I17" s="145"/>
      <c r="L17" s="44"/>
    </row>
    <row r="18" spans="2:12" s="1" customFormat="1" ht="12" customHeight="1">
      <c r="B18" s="44"/>
      <c r="D18" s="143" t="s">
        <v>26</v>
      </c>
      <c r="I18" s="147" t="s">
        <v>27</v>
      </c>
      <c r="J18" s="18" t="s">
        <v>21</v>
      </c>
      <c r="L18" s="44"/>
    </row>
    <row r="19" spans="2:12" s="1" customFormat="1" ht="18" customHeight="1">
      <c r="B19" s="44"/>
      <c r="E19" s="18" t="s">
        <v>28</v>
      </c>
      <c r="I19" s="147" t="s">
        <v>29</v>
      </c>
      <c r="J19" s="18" t="s">
        <v>21</v>
      </c>
      <c r="L19" s="44"/>
    </row>
    <row r="20" spans="2:12" s="1" customFormat="1" ht="6.95" customHeight="1">
      <c r="B20" s="44"/>
      <c r="I20" s="145"/>
      <c r="L20" s="44"/>
    </row>
    <row r="21" spans="2:12" s="1" customFormat="1" ht="12" customHeight="1">
      <c r="B21" s="44"/>
      <c r="D21" s="143" t="s">
        <v>30</v>
      </c>
      <c r="I21" s="147" t="s">
        <v>27</v>
      </c>
      <c r="J21" s="34" t="str">
        <f>'Rekapitulace stavby'!AN13</f>
        <v>Vyplň údaj</v>
      </c>
      <c r="L21" s="44"/>
    </row>
    <row r="22" spans="2:12" s="1" customFormat="1" ht="18" customHeight="1">
      <c r="B22" s="44"/>
      <c r="E22" s="34" t="str">
        <f>'Rekapitulace stavby'!E14</f>
        <v>Vyplň údaj</v>
      </c>
      <c r="F22" s="18"/>
      <c r="G22" s="18"/>
      <c r="H22" s="18"/>
      <c r="I22" s="147" t="s">
        <v>29</v>
      </c>
      <c r="J22" s="34" t="str">
        <f>'Rekapitulace stavby'!AN14</f>
        <v>Vyplň údaj</v>
      </c>
      <c r="L22" s="44"/>
    </row>
    <row r="23" spans="2:12" s="1" customFormat="1" ht="6.95" customHeight="1">
      <c r="B23" s="44"/>
      <c r="I23" s="145"/>
      <c r="L23" s="44"/>
    </row>
    <row r="24" spans="2:12" s="1" customFormat="1" ht="12" customHeight="1">
      <c r="B24" s="44"/>
      <c r="D24" s="143" t="s">
        <v>32</v>
      </c>
      <c r="I24" s="147" t="s">
        <v>27</v>
      </c>
      <c r="J24" s="18" t="s">
        <v>21</v>
      </c>
      <c r="L24" s="44"/>
    </row>
    <row r="25" spans="2:12" s="1" customFormat="1" ht="18" customHeight="1">
      <c r="B25" s="44"/>
      <c r="E25" s="18" t="s">
        <v>33</v>
      </c>
      <c r="I25" s="147" t="s">
        <v>29</v>
      </c>
      <c r="J25" s="18" t="s">
        <v>21</v>
      </c>
      <c r="L25" s="44"/>
    </row>
    <row r="26" spans="2:12" s="1" customFormat="1" ht="6.95" customHeight="1">
      <c r="B26" s="44"/>
      <c r="I26" s="145"/>
      <c r="L26" s="44"/>
    </row>
    <row r="27" spans="2:12" s="1" customFormat="1" ht="12" customHeight="1">
      <c r="B27" s="44"/>
      <c r="D27" s="143" t="s">
        <v>35</v>
      </c>
      <c r="I27" s="147" t="s">
        <v>27</v>
      </c>
      <c r="J27" s="18" t="s">
        <v>21</v>
      </c>
      <c r="L27" s="44"/>
    </row>
    <row r="28" spans="2:12" s="1" customFormat="1" ht="18" customHeight="1">
      <c r="B28" s="44"/>
      <c r="E28" s="18" t="s">
        <v>36</v>
      </c>
      <c r="I28" s="147" t="s">
        <v>29</v>
      </c>
      <c r="J28" s="18" t="s">
        <v>21</v>
      </c>
      <c r="L28" s="44"/>
    </row>
    <row r="29" spans="2:12" s="1" customFormat="1" ht="6.95" customHeight="1">
      <c r="B29" s="44"/>
      <c r="I29" s="145"/>
      <c r="L29" s="44"/>
    </row>
    <row r="30" spans="2:12" s="1" customFormat="1" ht="12" customHeight="1">
      <c r="B30" s="44"/>
      <c r="D30" s="143" t="s">
        <v>37</v>
      </c>
      <c r="I30" s="145"/>
      <c r="L30" s="44"/>
    </row>
    <row r="31" spans="2:12" s="7" customFormat="1" ht="146.25" customHeight="1">
      <c r="B31" s="149"/>
      <c r="E31" s="150" t="s">
        <v>152</v>
      </c>
      <c r="F31" s="150"/>
      <c r="G31" s="150"/>
      <c r="H31" s="150"/>
      <c r="I31" s="151"/>
      <c r="L31" s="149"/>
    </row>
    <row r="32" spans="2:12" s="1" customFormat="1" ht="6.95" customHeight="1">
      <c r="B32" s="44"/>
      <c r="I32" s="145"/>
      <c r="L32" s="44"/>
    </row>
    <row r="33" spans="2:12" s="1" customFormat="1" ht="6.95" customHeight="1">
      <c r="B33" s="44"/>
      <c r="D33" s="72"/>
      <c r="E33" s="72"/>
      <c r="F33" s="72"/>
      <c r="G33" s="72"/>
      <c r="H33" s="72"/>
      <c r="I33" s="152"/>
      <c r="J33" s="72"/>
      <c r="K33" s="72"/>
      <c r="L33" s="44"/>
    </row>
    <row r="34" spans="2:12" s="1" customFormat="1" ht="25.4" customHeight="1">
      <c r="B34" s="44"/>
      <c r="D34" s="153" t="s">
        <v>39</v>
      </c>
      <c r="I34" s="145"/>
      <c r="J34" s="154">
        <f>ROUND(J116,2)</f>
        <v>0</v>
      </c>
      <c r="L34" s="44"/>
    </row>
    <row r="35" spans="2:12" s="1" customFormat="1" ht="6.95" customHeight="1">
      <c r="B35" s="44"/>
      <c r="D35" s="72"/>
      <c r="E35" s="72"/>
      <c r="F35" s="72"/>
      <c r="G35" s="72"/>
      <c r="H35" s="72"/>
      <c r="I35" s="152"/>
      <c r="J35" s="72"/>
      <c r="K35" s="72"/>
      <c r="L35" s="44"/>
    </row>
    <row r="36" spans="2:12" s="1" customFormat="1" ht="14.4" customHeight="1">
      <c r="B36" s="44"/>
      <c r="F36" s="155" t="s">
        <v>41</v>
      </c>
      <c r="I36" s="156" t="s">
        <v>40</v>
      </c>
      <c r="J36" s="155" t="s">
        <v>42</v>
      </c>
      <c r="L36" s="44"/>
    </row>
    <row r="37" spans="2:12" s="1" customFormat="1" ht="14.4" customHeight="1">
      <c r="B37" s="44"/>
      <c r="D37" s="143" t="s">
        <v>43</v>
      </c>
      <c r="E37" s="143" t="s">
        <v>44</v>
      </c>
      <c r="F37" s="157">
        <f>ROUND((SUM(BE116:BE1470)),2)</f>
        <v>0</v>
      </c>
      <c r="I37" s="158">
        <v>0.21</v>
      </c>
      <c r="J37" s="157">
        <f>ROUND(((SUM(BE116:BE1470))*I37),2)</f>
        <v>0</v>
      </c>
      <c r="L37" s="44"/>
    </row>
    <row r="38" spans="2:12" s="1" customFormat="1" ht="14.4" customHeight="1">
      <c r="B38" s="44"/>
      <c r="E38" s="143" t="s">
        <v>45</v>
      </c>
      <c r="F38" s="157">
        <f>ROUND((SUM(BF116:BF1470)),2)</f>
        <v>0</v>
      </c>
      <c r="I38" s="158">
        <v>0.15</v>
      </c>
      <c r="J38" s="157">
        <f>ROUND(((SUM(BF116:BF1470))*I38),2)</f>
        <v>0</v>
      </c>
      <c r="L38" s="44"/>
    </row>
    <row r="39" spans="2:12" s="1" customFormat="1" ht="14.4" customHeight="1" hidden="1">
      <c r="B39" s="44"/>
      <c r="E39" s="143" t="s">
        <v>46</v>
      </c>
      <c r="F39" s="157">
        <f>ROUND((SUM(BG116:BG1470)),2)</f>
        <v>0</v>
      </c>
      <c r="I39" s="158">
        <v>0.21</v>
      </c>
      <c r="J39" s="157">
        <f>0</f>
        <v>0</v>
      </c>
      <c r="L39" s="44"/>
    </row>
    <row r="40" spans="2:12" s="1" customFormat="1" ht="14.4" customHeight="1" hidden="1">
      <c r="B40" s="44"/>
      <c r="E40" s="143" t="s">
        <v>47</v>
      </c>
      <c r="F40" s="157">
        <f>ROUND((SUM(BH116:BH1470)),2)</f>
        <v>0</v>
      </c>
      <c r="I40" s="158">
        <v>0.15</v>
      </c>
      <c r="J40" s="157">
        <f>0</f>
        <v>0</v>
      </c>
      <c r="L40" s="44"/>
    </row>
    <row r="41" spans="2:12" s="1" customFormat="1" ht="14.4" customHeight="1" hidden="1">
      <c r="B41" s="44"/>
      <c r="E41" s="143" t="s">
        <v>48</v>
      </c>
      <c r="F41" s="157">
        <f>ROUND((SUM(BI116:BI1470)),2)</f>
        <v>0</v>
      </c>
      <c r="I41" s="158">
        <v>0</v>
      </c>
      <c r="J41" s="157">
        <f>0</f>
        <v>0</v>
      </c>
      <c r="L41" s="44"/>
    </row>
    <row r="42" spans="2:12" s="1" customFormat="1" ht="6.95" customHeight="1">
      <c r="B42" s="44"/>
      <c r="I42" s="145"/>
      <c r="L42" s="44"/>
    </row>
    <row r="43" spans="2:12" s="1" customFormat="1" ht="25.4" customHeight="1">
      <c r="B43" s="44"/>
      <c r="C43" s="159"/>
      <c r="D43" s="160" t="s">
        <v>49</v>
      </c>
      <c r="E43" s="161"/>
      <c r="F43" s="161"/>
      <c r="G43" s="162" t="s">
        <v>50</v>
      </c>
      <c r="H43" s="163" t="s">
        <v>51</v>
      </c>
      <c r="I43" s="164"/>
      <c r="J43" s="165">
        <f>SUM(J34:J41)</f>
        <v>0</v>
      </c>
      <c r="K43" s="166"/>
      <c r="L43" s="44"/>
    </row>
    <row r="44" spans="2:12" s="1" customFormat="1" ht="14.4" customHeight="1">
      <c r="B44" s="167"/>
      <c r="C44" s="168"/>
      <c r="D44" s="168"/>
      <c r="E44" s="168"/>
      <c r="F44" s="168"/>
      <c r="G44" s="168"/>
      <c r="H44" s="168"/>
      <c r="I44" s="169"/>
      <c r="J44" s="168"/>
      <c r="K44" s="168"/>
      <c r="L44" s="44"/>
    </row>
    <row r="48" spans="2:12" s="1" customFormat="1" ht="6.95" customHeight="1">
      <c r="B48" s="170"/>
      <c r="C48" s="171"/>
      <c r="D48" s="171"/>
      <c r="E48" s="171"/>
      <c r="F48" s="171"/>
      <c r="G48" s="171"/>
      <c r="H48" s="171"/>
      <c r="I48" s="172"/>
      <c r="J48" s="171"/>
      <c r="K48" s="171"/>
      <c r="L48" s="44"/>
    </row>
    <row r="49" spans="2:12" s="1" customFormat="1" ht="24.95" customHeight="1">
      <c r="B49" s="39"/>
      <c r="C49" s="24" t="s">
        <v>153</v>
      </c>
      <c r="D49" s="40"/>
      <c r="E49" s="40"/>
      <c r="F49" s="40"/>
      <c r="G49" s="40"/>
      <c r="H49" s="40"/>
      <c r="I49" s="145"/>
      <c r="J49" s="40"/>
      <c r="K49" s="40"/>
      <c r="L49" s="44"/>
    </row>
    <row r="50" spans="2:12" s="1" customFormat="1" ht="6.95" customHeight="1">
      <c r="B50" s="39"/>
      <c r="C50" s="40"/>
      <c r="D50" s="40"/>
      <c r="E50" s="40"/>
      <c r="F50" s="40"/>
      <c r="G50" s="40"/>
      <c r="H50" s="40"/>
      <c r="I50" s="145"/>
      <c r="J50" s="40"/>
      <c r="K50" s="40"/>
      <c r="L50" s="44"/>
    </row>
    <row r="51" spans="2:12" s="1" customFormat="1" ht="12" customHeight="1">
      <c r="B51" s="39"/>
      <c r="C51" s="33" t="s">
        <v>16</v>
      </c>
      <c r="D51" s="40"/>
      <c r="E51" s="40"/>
      <c r="F51" s="40"/>
      <c r="G51" s="40"/>
      <c r="H51" s="40"/>
      <c r="I51" s="145"/>
      <c r="J51" s="40"/>
      <c r="K51" s="40"/>
      <c r="L51" s="44"/>
    </row>
    <row r="52" spans="2:12" s="1" customFormat="1" ht="16.5" customHeight="1">
      <c r="B52" s="39"/>
      <c r="C52" s="40"/>
      <c r="D52" s="40"/>
      <c r="E52" s="173" t="str">
        <f>E7</f>
        <v>Výukový objekt FTK v Olomouci,Tř.Míru 117</v>
      </c>
      <c r="F52" s="33"/>
      <c r="G52" s="33"/>
      <c r="H52" s="33"/>
      <c r="I52" s="145"/>
      <c r="J52" s="40"/>
      <c r="K52" s="40"/>
      <c r="L52" s="44"/>
    </row>
    <row r="53" spans="2:12" ht="12" customHeight="1">
      <c r="B53" s="22"/>
      <c r="C53" s="33" t="s">
        <v>134</v>
      </c>
      <c r="D53" s="23"/>
      <c r="E53" s="23"/>
      <c r="F53" s="23"/>
      <c r="G53" s="23"/>
      <c r="H53" s="23"/>
      <c r="I53" s="137"/>
      <c r="J53" s="23"/>
      <c r="K53" s="23"/>
      <c r="L53" s="21"/>
    </row>
    <row r="54" spans="2:12" ht="16.5" customHeight="1">
      <c r="B54" s="22"/>
      <c r="C54" s="23"/>
      <c r="D54" s="23"/>
      <c r="E54" s="173" t="s">
        <v>138</v>
      </c>
      <c r="F54" s="23"/>
      <c r="G54" s="23"/>
      <c r="H54" s="23"/>
      <c r="I54" s="137"/>
      <c r="J54" s="23"/>
      <c r="K54" s="23"/>
      <c r="L54" s="21"/>
    </row>
    <row r="55" spans="2:12" ht="12" customHeight="1">
      <c r="B55" s="22"/>
      <c r="C55" s="33" t="s">
        <v>142</v>
      </c>
      <c r="D55" s="23"/>
      <c r="E55" s="23"/>
      <c r="F55" s="23"/>
      <c r="G55" s="23"/>
      <c r="H55" s="23"/>
      <c r="I55" s="137"/>
      <c r="J55" s="23"/>
      <c r="K55" s="23"/>
      <c r="L55" s="21"/>
    </row>
    <row r="56" spans="2:12" s="1" customFormat="1" ht="16.5" customHeight="1">
      <c r="B56" s="39"/>
      <c r="C56" s="40"/>
      <c r="D56" s="40"/>
      <c r="E56" s="33" t="s">
        <v>146</v>
      </c>
      <c r="F56" s="40"/>
      <c r="G56" s="40"/>
      <c r="H56" s="40"/>
      <c r="I56" s="145"/>
      <c r="J56" s="40"/>
      <c r="K56" s="40"/>
      <c r="L56" s="44"/>
    </row>
    <row r="57" spans="2:12" s="1" customFormat="1" ht="12" customHeight="1">
      <c r="B57" s="39"/>
      <c r="C57" s="33" t="s">
        <v>150</v>
      </c>
      <c r="D57" s="40"/>
      <c r="E57" s="40"/>
      <c r="F57" s="40"/>
      <c r="G57" s="40"/>
      <c r="H57" s="40"/>
      <c r="I57" s="145"/>
      <c r="J57" s="40"/>
      <c r="K57" s="40"/>
      <c r="L57" s="44"/>
    </row>
    <row r="58" spans="2:12" s="1" customFormat="1" ht="16.5" customHeight="1">
      <c r="B58" s="39"/>
      <c r="C58" s="40"/>
      <c r="D58" s="40"/>
      <c r="E58" s="65" t="str">
        <f>E13</f>
        <v>2018/029-2-1-11 - D.1.1-Architektonické a stavebně-technické řešení</v>
      </c>
      <c r="F58" s="40"/>
      <c r="G58" s="40"/>
      <c r="H58" s="40"/>
      <c r="I58" s="145"/>
      <c r="J58" s="40"/>
      <c r="K58" s="40"/>
      <c r="L58" s="44"/>
    </row>
    <row r="59" spans="2:12" s="1" customFormat="1" ht="6.95" customHeight="1">
      <c r="B59" s="39"/>
      <c r="C59" s="40"/>
      <c r="D59" s="40"/>
      <c r="E59" s="40"/>
      <c r="F59" s="40"/>
      <c r="G59" s="40"/>
      <c r="H59" s="40"/>
      <c r="I59" s="145"/>
      <c r="J59" s="40"/>
      <c r="K59" s="40"/>
      <c r="L59" s="44"/>
    </row>
    <row r="60" spans="2:12" s="1" customFormat="1" ht="12" customHeight="1">
      <c r="B60" s="39"/>
      <c r="C60" s="33" t="s">
        <v>22</v>
      </c>
      <c r="D60" s="40"/>
      <c r="E60" s="40"/>
      <c r="F60" s="28" t="str">
        <f>F16</f>
        <v xml:space="preserve"> </v>
      </c>
      <c r="G60" s="40"/>
      <c r="H60" s="40"/>
      <c r="I60" s="147" t="s">
        <v>24</v>
      </c>
      <c r="J60" s="68" t="str">
        <f>IF(J16="","",J16)</f>
        <v>12. 2. 2019</v>
      </c>
      <c r="K60" s="40"/>
      <c r="L60" s="44"/>
    </row>
    <row r="61" spans="2:12" s="1" customFormat="1" ht="6.95" customHeight="1">
      <c r="B61" s="39"/>
      <c r="C61" s="40"/>
      <c r="D61" s="40"/>
      <c r="E61" s="40"/>
      <c r="F61" s="40"/>
      <c r="G61" s="40"/>
      <c r="H61" s="40"/>
      <c r="I61" s="145"/>
      <c r="J61" s="40"/>
      <c r="K61" s="40"/>
      <c r="L61" s="44"/>
    </row>
    <row r="62" spans="2:12" s="1" customFormat="1" ht="24.9" customHeight="1">
      <c r="B62" s="39"/>
      <c r="C62" s="33" t="s">
        <v>26</v>
      </c>
      <c r="D62" s="40"/>
      <c r="E62" s="40"/>
      <c r="F62" s="28" t="str">
        <f>E19</f>
        <v>UPOL</v>
      </c>
      <c r="G62" s="40"/>
      <c r="H62" s="40"/>
      <c r="I62" s="147" t="s">
        <v>32</v>
      </c>
      <c r="J62" s="37" t="str">
        <f>E25</f>
        <v>HEXAPLAN INTERNATIONAL spol. s r.o.</v>
      </c>
      <c r="K62" s="40"/>
      <c r="L62" s="44"/>
    </row>
    <row r="63" spans="2:12" s="1" customFormat="1" ht="13.65" customHeight="1">
      <c r="B63" s="39"/>
      <c r="C63" s="33" t="s">
        <v>30</v>
      </c>
      <c r="D63" s="40"/>
      <c r="E63" s="40"/>
      <c r="F63" s="28" t="str">
        <f>IF(E22="","",E22)</f>
        <v>Vyplň údaj</v>
      </c>
      <c r="G63" s="40"/>
      <c r="H63" s="40"/>
      <c r="I63" s="147" t="s">
        <v>35</v>
      </c>
      <c r="J63" s="37" t="str">
        <f>E28</f>
        <v>Ing.A.Hejmalová</v>
      </c>
      <c r="K63" s="40"/>
      <c r="L63" s="44"/>
    </row>
    <row r="64" spans="2:12" s="1" customFormat="1" ht="10.3" customHeight="1">
      <c r="B64" s="39"/>
      <c r="C64" s="40"/>
      <c r="D64" s="40"/>
      <c r="E64" s="40"/>
      <c r="F64" s="40"/>
      <c r="G64" s="40"/>
      <c r="H64" s="40"/>
      <c r="I64" s="145"/>
      <c r="J64" s="40"/>
      <c r="K64" s="40"/>
      <c r="L64" s="44"/>
    </row>
    <row r="65" spans="2:12" s="1" customFormat="1" ht="29.25" customHeight="1">
      <c r="B65" s="39"/>
      <c r="C65" s="174" t="s">
        <v>154</v>
      </c>
      <c r="D65" s="175"/>
      <c r="E65" s="175"/>
      <c r="F65" s="175"/>
      <c r="G65" s="175"/>
      <c r="H65" s="175"/>
      <c r="I65" s="176"/>
      <c r="J65" s="177" t="s">
        <v>155</v>
      </c>
      <c r="K65" s="175"/>
      <c r="L65" s="44"/>
    </row>
    <row r="66" spans="2:12" s="1" customFormat="1" ht="10.3" customHeight="1">
      <c r="B66" s="39"/>
      <c r="C66" s="40"/>
      <c r="D66" s="40"/>
      <c r="E66" s="40"/>
      <c r="F66" s="40"/>
      <c r="G66" s="40"/>
      <c r="H66" s="40"/>
      <c r="I66" s="145"/>
      <c r="J66" s="40"/>
      <c r="K66" s="40"/>
      <c r="L66" s="44"/>
    </row>
    <row r="67" spans="2:47" s="1" customFormat="1" ht="22.8" customHeight="1">
      <c r="B67" s="39"/>
      <c r="C67" s="178" t="s">
        <v>71</v>
      </c>
      <c r="D67" s="40"/>
      <c r="E67" s="40"/>
      <c r="F67" s="40"/>
      <c r="G67" s="40"/>
      <c r="H67" s="40"/>
      <c r="I67" s="145"/>
      <c r="J67" s="98">
        <f>J116</f>
        <v>0</v>
      </c>
      <c r="K67" s="40"/>
      <c r="L67" s="44"/>
      <c r="AU67" s="18" t="s">
        <v>156</v>
      </c>
    </row>
    <row r="68" spans="2:12" s="8" customFormat="1" ht="24.95" customHeight="1">
      <c r="B68" s="179"/>
      <c r="C68" s="180"/>
      <c r="D68" s="181" t="s">
        <v>157</v>
      </c>
      <c r="E68" s="182"/>
      <c r="F68" s="182"/>
      <c r="G68" s="182"/>
      <c r="H68" s="182"/>
      <c r="I68" s="183"/>
      <c r="J68" s="184">
        <f>J117</f>
        <v>0</v>
      </c>
      <c r="K68" s="180"/>
      <c r="L68" s="185"/>
    </row>
    <row r="69" spans="2:12" s="9" customFormat="1" ht="19.9" customHeight="1">
      <c r="B69" s="186"/>
      <c r="C69" s="121"/>
      <c r="D69" s="187" t="s">
        <v>158</v>
      </c>
      <c r="E69" s="188"/>
      <c r="F69" s="188"/>
      <c r="G69" s="188"/>
      <c r="H69" s="188"/>
      <c r="I69" s="189"/>
      <c r="J69" s="190">
        <f>J118</f>
        <v>0</v>
      </c>
      <c r="K69" s="121"/>
      <c r="L69" s="191"/>
    </row>
    <row r="70" spans="2:12" s="9" customFormat="1" ht="19.9" customHeight="1">
      <c r="B70" s="186"/>
      <c r="C70" s="121"/>
      <c r="D70" s="187" t="s">
        <v>159</v>
      </c>
      <c r="E70" s="188"/>
      <c r="F70" s="188"/>
      <c r="G70" s="188"/>
      <c r="H70" s="188"/>
      <c r="I70" s="189"/>
      <c r="J70" s="190">
        <f>J173</f>
        <v>0</v>
      </c>
      <c r="K70" s="121"/>
      <c r="L70" s="191"/>
    </row>
    <row r="71" spans="2:12" s="9" customFormat="1" ht="19.9" customHeight="1">
      <c r="B71" s="186"/>
      <c r="C71" s="121"/>
      <c r="D71" s="187" t="s">
        <v>160</v>
      </c>
      <c r="E71" s="188"/>
      <c r="F71" s="188"/>
      <c r="G71" s="188"/>
      <c r="H71" s="188"/>
      <c r="I71" s="189"/>
      <c r="J71" s="190">
        <f>J186</f>
        <v>0</v>
      </c>
      <c r="K71" s="121"/>
      <c r="L71" s="191"/>
    </row>
    <row r="72" spans="2:12" s="9" customFormat="1" ht="19.9" customHeight="1">
      <c r="B72" s="186"/>
      <c r="C72" s="121"/>
      <c r="D72" s="187" t="s">
        <v>161</v>
      </c>
      <c r="E72" s="188"/>
      <c r="F72" s="188"/>
      <c r="G72" s="188"/>
      <c r="H72" s="188"/>
      <c r="I72" s="189"/>
      <c r="J72" s="190">
        <f>J248</f>
        <v>0</v>
      </c>
      <c r="K72" s="121"/>
      <c r="L72" s="191"/>
    </row>
    <row r="73" spans="2:12" s="9" customFormat="1" ht="19.9" customHeight="1">
      <c r="B73" s="186"/>
      <c r="C73" s="121"/>
      <c r="D73" s="187" t="s">
        <v>162</v>
      </c>
      <c r="E73" s="188"/>
      <c r="F73" s="188"/>
      <c r="G73" s="188"/>
      <c r="H73" s="188"/>
      <c r="I73" s="189"/>
      <c r="J73" s="190">
        <f>J255</f>
        <v>0</v>
      </c>
      <c r="K73" s="121"/>
      <c r="L73" s="191"/>
    </row>
    <row r="74" spans="2:12" s="9" customFormat="1" ht="19.9" customHeight="1">
      <c r="B74" s="186"/>
      <c r="C74" s="121"/>
      <c r="D74" s="187" t="s">
        <v>163</v>
      </c>
      <c r="E74" s="188"/>
      <c r="F74" s="188"/>
      <c r="G74" s="188"/>
      <c r="H74" s="188"/>
      <c r="I74" s="189"/>
      <c r="J74" s="190">
        <f>J495</f>
        <v>0</v>
      </c>
      <c r="K74" s="121"/>
      <c r="L74" s="191"/>
    </row>
    <row r="75" spans="2:12" s="9" customFormat="1" ht="19.9" customHeight="1">
      <c r="B75" s="186"/>
      <c r="C75" s="121"/>
      <c r="D75" s="187" t="s">
        <v>164</v>
      </c>
      <c r="E75" s="188"/>
      <c r="F75" s="188"/>
      <c r="G75" s="188"/>
      <c r="H75" s="188"/>
      <c r="I75" s="189"/>
      <c r="J75" s="190">
        <f>J500</f>
        <v>0</v>
      </c>
      <c r="K75" s="121"/>
      <c r="L75" s="191"/>
    </row>
    <row r="76" spans="2:12" s="9" customFormat="1" ht="19.9" customHeight="1">
      <c r="B76" s="186"/>
      <c r="C76" s="121"/>
      <c r="D76" s="187" t="s">
        <v>165</v>
      </c>
      <c r="E76" s="188"/>
      <c r="F76" s="188"/>
      <c r="G76" s="188"/>
      <c r="H76" s="188"/>
      <c r="I76" s="189"/>
      <c r="J76" s="190">
        <f>J680</f>
        <v>0</v>
      </c>
      <c r="K76" s="121"/>
      <c r="L76" s="191"/>
    </row>
    <row r="77" spans="2:12" s="9" customFormat="1" ht="19.9" customHeight="1">
      <c r="B77" s="186"/>
      <c r="C77" s="121"/>
      <c r="D77" s="187" t="s">
        <v>166</v>
      </c>
      <c r="E77" s="188"/>
      <c r="F77" s="188"/>
      <c r="G77" s="188"/>
      <c r="H77" s="188"/>
      <c r="I77" s="189"/>
      <c r="J77" s="190">
        <f>J690</f>
        <v>0</v>
      </c>
      <c r="K77" s="121"/>
      <c r="L77" s="191"/>
    </row>
    <row r="78" spans="2:12" s="8" customFormat="1" ht="24.95" customHeight="1">
      <c r="B78" s="179"/>
      <c r="C78" s="180"/>
      <c r="D78" s="181" t="s">
        <v>167</v>
      </c>
      <c r="E78" s="182"/>
      <c r="F78" s="182"/>
      <c r="G78" s="182"/>
      <c r="H78" s="182"/>
      <c r="I78" s="183"/>
      <c r="J78" s="184">
        <f>J693</f>
        <v>0</v>
      </c>
      <c r="K78" s="180"/>
      <c r="L78" s="185"/>
    </row>
    <row r="79" spans="2:12" s="9" customFormat="1" ht="19.9" customHeight="1">
      <c r="B79" s="186"/>
      <c r="C79" s="121"/>
      <c r="D79" s="187" t="s">
        <v>168</v>
      </c>
      <c r="E79" s="188"/>
      <c r="F79" s="188"/>
      <c r="G79" s="188"/>
      <c r="H79" s="188"/>
      <c r="I79" s="189"/>
      <c r="J79" s="190">
        <f>J694</f>
        <v>0</v>
      </c>
      <c r="K79" s="121"/>
      <c r="L79" s="191"/>
    </row>
    <row r="80" spans="2:12" s="9" customFormat="1" ht="19.9" customHeight="1">
      <c r="B80" s="186"/>
      <c r="C80" s="121"/>
      <c r="D80" s="187" t="s">
        <v>169</v>
      </c>
      <c r="E80" s="188"/>
      <c r="F80" s="188"/>
      <c r="G80" s="188"/>
      <c r="H80" s="188"/>
      <c r="I80" s="189"/>
      <c r="J80" s="190">
        <f>J734</f>
        <v>0</v>
      </c>
      <c r="K80" s="121"/>
      <c r="L80" s="191"/>
    </row>
    <row r="81" spans="2:12" s="9" customFormat="1" ht="19.9" customHeight="1">
      <c r="B81" s="186"/>
      <c r="C81" s="121"/>
      <c r="D81" s="187" t="s">
        <v>170</v>
      </c>
      <c r="E81" s="188"/>
      <c r="F81" s="188"/>
      <c r="G81" s="188"/>
      <c r="H81" s="188"/>
      <c r="I81" s="189"/>
      <c r="J81" s="190">
        <f>J757</f>
        <v>0</v>
      </c>
      <c r="K81" s="121"/>
      <c r="L81" s="191"/>
    </row>
    <row r="82" spans="2:12" s="9" customFormat="1" ht="19.9" customHeight="1">
      <c r="B82" s="186"/>
      <c r="C82" s="121"/>
      <c r="D82" s="187" t="s">
        <v>171</v>
      </c>
      <c r="E82" s="188"/>
      <c r="F82" s="188"/>
      <c r="G82" s="188"/>
      <c r="H82" s="188"/>
      <c r="I82" s="189"/>
      <c r="J82" s="190">
        <f>J836</f>
        <v>0</v>
      </c>
      <c r="K82" s="121"/>
      <c r="L82" s="191"/>
    </row>
    <row r="83" spans="2:12" s="9" customFormat="1" ht="19.9" customHeight="1">
      <c r="B83" s="186"/>
      <c r="C83" s="121"/>
      <c r="D83" s="187" t="s">
        <v>172</v>
      </c>
      <c r="E83" s="188"/>
      <c r="F83" s="188"/>
      <c r="G83" s="188"/>
      <c r="H83" s="188"/>
      <c r="I83" s="189"/>
      <c r="J83" s="190">
        <f>J904</f>
        <v>0</v>
      </c>
      <c r="K83" s="121"/>
      <c r="L83" s="191"/>
    </row>
    <row r="84" spans="2:12" s="9" customFormat="1" ht="19.9" customHeight="1">
      <c r="B84" s="186"/>
      <c r="C84" s="121"/>
      <c r="D84" s="187" t="s">
        <v>173</v>
      </c>
      <c r="E84" s="188"/>
      <c r="F84" s="188"/>
      <c r="G84" s="188"/>
      <c r="H84" s="188"/>
      <c r="I84" s="189"/>
      <c r="J84" s="190">
        <f>J938</f>
        <v>0</v>
      </c>
      <c r="K84" s="121"/>
      <c r="L84" s="191"/>
    </row>
    <row r="85" spans="2:12" s="9" customFormat="1" ht="19.9" customHeight="1">
      <c r="B85" s="186"/>
      <c r="C85" s="121"/>
      <c r="D85" s="187" t="s">
        <v>174</v>
      </c>
      <c r="E85" s="188"/>
      <c r="F85" s="188"/>
      <c r="G85" s="188"/>
      <c r="H85" s="188"/>
      <c r="I85" s="189"/>
      <c r="J85" s="190">
        <f>J989</f>
        <v>0</v>
      </c>
      <c r="K85" s="121"/>
      <c r="L85" s="191"/>
    </row>
    <row r="86" spans="2:12" s="9" customFormat="1" ht="19.9" customHeight="1">
      <c r="B86" s="186"/>
      <c r="C86" s="121"/>
      <c r="D86" s="187" t="s">
        <v>175</v>
      </c>
      <c r="E86" s="188"/>
      <c r="F86" s="188"/>
      <c r="G86" s="188"/>
      <c r="H86" s="188"/>
      <c r="I86" s="189"/>
      <c r="J86" s="190">
        <f>J1118</f>
        <v>0</v>
      </c>
      <c r="K86" s="121"/>
      <c r="L86" s="191"/>
    </row>
    <row r="87" spans="2:12" s="9" customFormat="1" ht="19.9" customHeight="1">
      <c r="B87" s="186"/>
      <c r="C87" s="121"/>
      <c r="D87" s="187" t="s">
        <v>176</v>
      </c>
      <c r="E87" s="188"/>
      <c r="F87" s="188"/>
      <c r="G87" s="188"/>
      <c r="H87" s="188"/>
      <c r="I87" s="189"/>
      <c r="J87" s="190">
        <f>J1240</f>
        <v>0</v>
      </c>
      <c r="K87" s="121"/>
      <c r="L87" s="191"/>
    </row>
    <row r="88" spans="2:12" s="9" customFormat="1" ht="19.9" customHeight="1">
      <c r="B88" s="186"/>
      <c r="C88" s="121"/>
      <c r="D88" s="187" t="s">
        <v>177</v>
      </c>
      <c r="E88" s="188"/>
      <c r="F88" s="188"/>
      <c r="G88" s="188"/>
      <c r="H88" s="188"/>
      <c r="I88" s="189"/>
      <c r="J88" s="190">
        <f>J1248</f>
        <v>0</v>
      </c>
      <c r="K88" s="121"/>
      <c r="L88" s="191"/>
    </row>
    <row r="89" spans="2:12" s="9" customFormat="1" ht="19.9" customHeight="1">
      <c r="B89" s="186"/>
      <c r="C89" s="121"/>
      <c r="D89" s="187" t="s">
        <v>178</v>
      </c>
      <c r="E89" s="188"/>
      <c r="F89" s="188"/>
      <c r="G89" s="188"/>
      <c r="H89" s="188"/>
      <c r="I89" s="189"/>
      <c r="J89" s="190">
        <f>J1317</f>
        <v>0</v>
      </c>
      <c r="K89" s="121"/>
      <c r="L89" s="191"/>
    </row>
    <row r="90" spans="2:12" s="9" customFormat="1" ht="19.9" customHeight="1">
      <c r="B90" s="186"/>
      <c r="C90" s="121"/>
      <c r="D90" s="187" t="s">
        <v>179</v>
      </c>
      <c r="E90" s="188"/>
      <c r="F90" s="188"/>
      <c r="G90" s="188"/>
      <c r="H90" s="188"/>
      <c r="I90" s="189"/>
      <c r="J90" s="190">
        <f>J1348</f>
        <v>0</v>
      </c>
      <c r="K90" s="121"/>
      <c r="L90" s="191"/>
    </row>
    <row r="91" spans="2:12" s="8" customFormat="1" ht="24.95" customHeight="1">
      <c r="B91" s="179"/>
      <c r="C91" s="180"/>
      <c r="D91" s="181" t="s">
        <v>180</v>
      </c>
      <c r="E91" s="182"/>
      <c r="F91" s="182"/>
      <c r="G91" s="182"/>
      <c r="H91" s="182"/>
      <c r="I91" s="183"/>
      <c r="J91" s="184">
        <f>J1467</f>
        <v>0</v>
      </c>
      <c r="K91" s="180"/>
      <c r="L91" s="185"/>
    </row>
    <row r="92" spans="2:12" s="9" customFormat="1" ht="19.9" customHeight="1">
      <c r="B92" s="186"/>
      <c r="C92" s="121"/>
      <c r="D92" s="187" t="s">
        <v>181</v>
      </c>
      <c r="E92" s="188"/>
      <c r="F92" s="188"/>
      <c r="G92" s="188"/>
      <c r="H92" s="188"/>
      <c r="I92" s="189"/>
      <c r="J92" s="190">
        <f>J1468</f>
        <v>0</v>
      </c>
      <c r="K92" s="121"/>
      <c r="L92" s="191"/>
    </row>
    <row r="93" spans="2:12" s="1" customFormat="1" ht="21.8" customHeight="1">
      <c r="B93" s="39"/>
      <c r="C93" s="40"/>
      <c r="D93" s="40"/>
      <c r="E93" s="40"/>
      <c r="F93" s="40"/>
      <c r="G93" s="40"/>
      <c r="H93" s="40"/>
      <c r="I93" s="145"/>
      <c r="J93" s="40"/>
      <c r="K93" s="40"/>
      <c r="L93" s="44"/>
    </row>
    <row r="94" spans="2:12" s="1" customFormat="1" ht="6.95" customHeight="1">
      <c r="B94" s="58"/>
      <c r="C94" s="59"/>
      <c r="D94" s="59"/>
      <c r="E94" s="59"/>
      <c r="F94" s="59"/>
      <c r="G94" s="59"/>
      <c r="H94" s="59"/>
      <c r="I94" s="169"/>
      <c r="J94" s="59"/>
      <c r="K94" s="59"/>
      <c r="L94" s="44"/>
    </row>
    <row r="98" spans="2:12" s="1" customFormat="1" ht="6.95" customHeight="1">
      <c r="B98" s="60"/>
      <c r="C98" s="61"/>
      <c r="D98" s="61"/>
      <c r="E98" s="61"/>
      <c r="F98" s="61"/>
      <c r="G98" s="61"/>
      <c r="H98" s="61"/>
      <c r="I98" s="172"/>
      <c r="J98" s="61"/>
      <c r="K98" s="61"/>
      <c r="L98" s="44"/>
    </row>
    <row r="99" spans="2:12" s="1" customFormat="1" ht="24.95" customHeight="1">
      <c r="B99" s="39"/>
      <c r="C99" s="24" t="s">
        <v>182</v>
      </c>
      <c r="D99" s="40"/>
      <c r="E99" s="40"/>
      <c r="F99" s="40"/>
      <c r="G99" s="40"/>
      <c r="H99" s="40"/>
      <c r="I99" s="145"/>
      <c r="J99" s="40"/>
      <c r="K99" s="40"/>
      <c r="L99" s="44"/>
    </row>
    <row r="100" spans="2:12" s="1" customFormat="1" ht="6.95" customHeight="1">
      <c r="B100" s="39"/>
      <c r="C100" s="40"/>
      <c r="D100" s="40"/>
      <c r="E100" s="40"/>
      <c r="F100" s="40"/>
      <c r="G100" s="40"/>
      <c r="H100" s="40"/>
      <c r="I100" s="145"/>
      <c r="J100" s="40"/>
      <c r="K100" s="40"/>
      <c r="L100" s="44"/>
    </row>
    <row r="101" spans="2:12" s="1" customFormat="1" ht="12" customHeight="1">
      <c r="B101" s="39"/>
      <c r="C101" s="33" t="s">
        <v>16</v>
      </c>
      <c r="D101" s="40"/>
      <c r="E101" s="40"/>
      <c r="F101" s="40"/>
      <c r="G101" s="40"/>
      <c r="H101" s="40"/>
      <c r="I101" s="145"/>
      <c r="J101" s="40"/>
      <c r="K101" s="40"/>
      <c r="L101" s="44"/>
    </row>
    <row r="102" spans="2:12" s="1" customFormat="1" ht="16.5" customHeight="1">
      <c r="B102" s="39"/>
      <c r="C102" s="40"/>
      <c r="D102" s="40"/>
      <c r="E102" s="173" t="str">
        <f>E7</f>
        <v>Výukový objekt FTK v Olomouci,Tř.Míru 117</v>
      </c>
      <c r="F102" s="33"/>
      <c r="G102" s="33"/>
      <c r="H102" s="33"/>
      <c r="I102" s="145"/>
      <c r="J102" s="40"/>
      <c r="K102" s="40"/>
      <c r="L102" s="44"/>
    </row>
    <row r="103" spans="2:12" ht="12" customHeight="1">
      <c r="B103" s="22"/>
      <c r="C103" s="33" t="s">
        <v>134</v>
      </c>
      <c r="D103" s="23"/>
      <c r="E103" s="23"/>
      <c r="F103" s="23"/>
      <c r="G103" s="23"/>
      <c r="H103" s="23"/>
      <c r="I103" s="137"/>
      <c r="J103" s="23"/>
      <c r="K103" s="23"/>
      <c r="L103" s="21"/>
    </row>
    <row r="104" spans="2:12" ht="16.5" customHeight="1">
      <c r="B104" s="22"/>
      <c r="C104" s="23"/>
      <c r="D104" s="23"/>
      <c r="E104" s="173" t="s">
        <v>138</v>
      </c>
      <c r="F104" s="23"/>
      <c r="G104" s="23"/>
      <c r="H104" s="23"/>
      <c r="I104" s="137"/>
      <c r="J104" s="23"/>
      <c r="K104" s="23"/>
      <c r="L104" s="21"/>
    </row>
    <row r="105" spans="2:12" ht="12" customHeight="1">
      <c r="B105" s="22"/>
      <c r="C105" s="33" t="s">
        <v>142</v>
      </c>
      <c r="D105" s="23"/>
      <c r="E105" s="23"/>
      <c r="F105" s="23"/>
      <c r="G105" s="23"/>
      <c r="H105" s="23"/>
      <c r="I105" s="137"/>
      <c r="J105" s="23"/>
      <c r="K105" s="23"/>
      <c r="L105" s="21"/>
    </row>
    <row r="106" spans="2:12" s="1" customFormat="1" ht="16.5" customHeight="1">
      <c r="B106" s="39"/>
      <c r="C106" s="40"/>
      <c r="D106" s="40"/>
      <c r="E106" s="33" t="s">
        <v>146</v>
      </c>
      <c r="F106" s="40"/>
      <c r="G106" s="40"/>
      <c r="H106" s="40"/>
      <c r="I106" s="145"/>
      <c r="J106" s="40"/>
      <c r="K106" s="40"/>
      <c r="L106" s="44"/>
    </row>
    <row r="107" spans="2:12" s="1" customFormat="1" ht="12" customHeight="1">
      <c r="B107" s="39"/>
      <c r="C107" s="33" t="s">
        <v>150</v>
      </c>
      <c r="D107" s="40"/>
      <c r="E107" s="40"/>
      <c r="F107" s="40"/>
      <c r="G107" s="40"/>
      <c r="H107" s="40"/>
      <c r="I107" s="145"/>
      <c r="J107" s="40"/>
      <c r="K107" s="40"/>
      <c r="L107" s="44"/>
    </row>
    <row r="108" spans="2:12" s="1" customFormat="1" ht="16.5" customHeight="1">
      <c r="B108" s="39"/>
      <c r="C108" s="40"/>
      <c r="D108" s="40"/>
      <c r="E108" s="65" t="str">
        <f>E13</f>
        <v>2018/029-2-1-11 - D.1.1-Architektonické a stavebně-technické řešení</v>
      </c>
      <c r="F108" s="40"/>
      <c r="G108" s="40"/>
      <c r="H108" s="40"/>
      <c r="I108" s="145"/>
      <c r="J108" s="40"/>
      <c r="K108" s="40"/>
      <c r="L108" s="44"/>
    </row>
    <row r="109" spans="2:12" s="1" customFormat="1" ht="6.95" customHeight="1">
      <c r="B109" s="39"/>
      <c r="C109" s="40"/>
      <c r="D109" s="40"/>
      <c r="E109" s="40"/>
      <c r="F109" s="40"/>
      <c r="G109" s="40"/>
      <c r="H109" s="40"/>
      <c r="I109" s="145"/>
      <c r="J109" s="40"/>
      <c r="K109" s="40"/>
      <c r="L109" s="44"/>
    </row>
    <row r="110" spans="2:12" s="1" customFormat="1" ht="12" customHeight="1">
      <c r="B110" s="39"/>
      <c r="C110" s="33" t="s">
        <v>22</v>
      </c>
      <c r="D110" s="40"/>
      <c r="E110" s="40"/>
      <c r="F110" s="28" t="str">
        <f>F16</f>
        <v xml:space="preserve"> </v>
      </c>
      <c r="G110" s="40"/>
      <c r="H110" s="40"/>
      <c r="I110" s="147" t="s">
        <v>24</v>
      </c>
      <c r="J110" s="68" t="str">
        <f>IF(J16="","",J16)</f>
        <v>12. 2. 2019</v>
      </c>
      <c r="K110" s="40"/>
      <c r="L110" s="44"/>
    </row>
    <row r="111" spans="2:12" s="1" customFormat="1" ht="6.95" customHeight="1">
      <c r="B111" s="39"/>
      <c r="C111" s="40"/>
      <c r="D111" s="40"/>
      <c r="E111" s="40"/>
      <c r="F111" s="40"/>
      <c r="G111" s="40"/>
      <c r="H111" s="40"/>
      <c r="I111" s="145"/>
      <c r="J111" s="40"/>
      <c r="K111" s="40"/>
      <c r="L111" s="44"/>
    </row>
    <row r="112" spans="2:12" s="1" customFormat="1" ht="24.9" customHeight="1">
      <c r="B112" s="39"/>
      <c r="C112" s="33" t="s">
        <v>26</v>
      </c>
      <c r="D112" s="40"/>
      <c r="E112" s="40"/>
      <c r="F112" s="28" t="str">
        <f>E19</f>
        <v>UPOL</v>
      </c>
      <c r="G112" s="40"/>
      <c r="H112" s="40"/>
      <c r="I112" s="147" t="s">
        <v>32</v>
      </c>
      <c r="J112" s="37" t="str">
        <f>E25</f>
        <v>HEXAPLAN INTERNATIONAL spol. s r.o.</v>
      </c>
      <c r="K112" s="40"/>
      <c r="L112" s="44"/>
    </row>
    <row r="113" spans="2:12" s="1" customFormat="1" ht="13.65" customHeight="1">
      <c r="B113" s="39"/>
      <c r="C113" s="33" t="s">
        <v>30</v>
      </c>
      <c r="D113" s="40"/>
      <c r="E113" s="40"/>
      <c r="F113" s="28" t="str">
        <f>IF(E22="","",E22)</f>
        <v>Vyplň údaj</v>
      </c>
      <c r="G113" s="40"/>
      <c r="H113" s="40"/>
      <c r="I113" s="147" t="s">
        <v>35</v>
      </c>
      <c r="J113" s="37" t="str">
        <f>E28</f>
        <v>Ing.A.Hejmalová</v>
      </c>
      <c r="K113" s="40"/>
      <c r="L113" s="44"/>
    </row>
    <row r="114" spans="2:12" s="1" customFormat="1" ht="10.3" customHeight="1">
      <c r="B114" s="39"/>
      <c r="C114" s="40"/>
      <c r="D114" s="40"/>
      <c r="E114" s="40"/>
      <c r="F114" s="40"/>
      <c r="G114" s="40"/>
      <c r="H114" s="40"/>
      <c r="I114" s="145"/>
      <c r="J114" s="40"/>
      <c r="K114" s="40"/>
      <c r="L114" s="44"/>
    </row>
    <row r="115" spans="2:20" s="10" customFormat="1" ht="29.25" customHeight="1">
      <c r="B115" s="192"/>
      <c r="C115" s="193" t="s">
        <v>183</v>
      </c>
      <c r="D115" s="194" t="s">
        <v>58</v>
      </c>
      <c r="E115" s="194" t="s">
        <v>54</v>
      </c>
      <c r="F115" s="194" t="s">
        <v>55</v>
      </c>
      <c r="G115" s="194" t="s">
        <v>184</v>
      </c>
      <c r="H115" s="194" t="s">
        <v>185</v>
      </c>
      <c r="I115" s="195" t="s">
        <v>186</v>
      </c>
      <c r="J115" s="194" t="s">
        <v>155</v>
      </c>
      <c r="K115" s="196" t="s">
        <v>187</v>
      </c>
      <c r="L115" s="197"/>
      <c r="M115" s="88" t="s">
        <v>21</v>
      </c>
      <c r="N115" s="89" t="s">
        <v>43</v>
      </c>
      <c r="O115" s="89" t="s">
        <v>188</v>
      </c>
      <c r="P115" s="89" t="s">
        <v>189</v>
      </c>
      <c r="Q115" s="89" t="s">
        <v>190</v>
      </c>
      <c r="R115" s="89" t="s">
        <v>191</v>
      </c>
      <c r="S115" s="89" t="s">
        <v>192</v>
      </c>
      <c r="T115" s="90" t="s">
        <v>193</v>
      </c>
    </row>
    <row r="116" spans="2:63" s="1" customFormat="1" ht="22.8" customHeight="1">
      <c r="B116" s="39"/>
      <c r="C116" s="95" t="s">
        <v>194</v>
      </c>
      <c r="D116" s="40"/>
      <c r="E116" s="40"/>
      <c r="F116" s="40"/>
      <c r="G116" s="40"/>
      <c r="H116" s="40"/>
      <c r="I116" s="145"/>
      <c r="J116" s="198">
        <f>BK116</f>
        <v>0</v>
      </c>
      <c r="K116" s="40"/>
      <c r="L116" s="44"/>
      <c r="M116" s="91"/>
      <c r="N116" s="92"/>
      <c r="O116" s="92"/>
      <c r="P116" s="199">
        <f>P117+P693+P1467</f>
        <v>0</v>
      </c>
      <c r="Q116" s="92"/>
      <c r="R116" s="199">
        <f>R117+R693+R1467</f>
        <v>218.26286971000002</v>
      </c>
      <c r="S116" s="92"/>
      <c r="T116" s="200">
        <f>T117+T693+T1467</f>
        <v>205.21769321000002</v>
      </c>
      <c r="AT116" s="18" t="s">
        <v>72</v>
      </c>
      <c r="AU116" s="18" t="s">
        <v>156</v>
      </c>
      <c r="BK116" s="201">
        <f>BK117+BK693+BK1467</f>
        <v>0</v>
      </c>
    </row>
    <row r="117" spans="2:63" s="11" customFormat="1" ht="25.9" customHeight="1">
      <c r="B117" s="202"/>
      <c r="C117" s="203"/>
      <c r="D117" s="204" t="s">
        <v>72</v>
      </c>
      <c r="E117" s="205" t="s">
        <v>195</v>
      </c>
      <c r="F117" s="205" t="s">
        <v>196</v>
      </c>
      <c r="G117" s="203"/>
      <c r="H117" s="203"/>
      <c r="I117" s="206"/>
      <c r="J117" s="207">
        <f>BK117</f>
        <v>0</v>
      </c>
      <c r="K117" s="203"/>
      <c r="L117" s="208"/>
      <c r="M117" s="209"/>
      <c r="N117" s="210"/>
      <c r="O117" s="210"/>
      <c r="P117" s="211">
        <f>P118+P173+P186+P248+P255+P495+P500+P680+P690</f>
        <v>0</v>
      </c>
      <c r="Q117" s="210"/>
      <c r="R117" s="211">
        <f>R118+R173+R186+R248+R255+R495+R500+R680+R690</f>
        <v>187.80308983</v>
      </c>
      <c r="S117" s="210"/>
      <c r="T117" s="212">
        <f>T118+T173+T186+T248+T255+T495+T500+T680+T690</f>
        <v>195.82697500000003</v>
      </c>
      <c r="AR117" s="213" t="s">
        <v>80</v>
      </c>
      <c r="AT117" s="214" t="s">
        <v>72</v>
      </c>
      <c r="AU117" s="214" t="s">
        <v>73</v>
      </c>
      <c r="AY117" s="213" t="s">
        <v>197</v>
      </c>
      <c r="BK117" s="215">
        <f>BK118+BK173+BK186+BK248+BK255+BK495+BK500+BK680+BK690</f>
        <v>0</v>
      </c>
    </row>
    <row r="118" spans="2:63" s="11" customFormat="1" ht="22.8" customHeight="1">
      <c r="B118" s="202"/>
      <c r="C118" s="203"/>
      <c r="D118" s="204" t="s">
        <v>72</v>
      </c>
      <c r="E118" s="216" t="s">
        <v>80</v>
      </c>
      <c r="F118" s="216" t="s">
        <v>198</v>
      </c>
      <c r="G118" s="203"/>
      <c r="H118" s="203"/>
      <c r="I118" s="206"/>
      <c r="J118" s="217">
        <f>BK118</f>
        <v>0</v>
      </c>
      <c r="K118" s="203"/>
      <c r="L118" s="208"/>
      <c r="M118" s="209"/>
      <c r="N118" s="210"/>
      <c r="O118" s="210"/>
      <c r="P118" s="211">
        <f>SUM(P119:P172)</f>
        <v>0</v>
      </c>
      <c r="Q118" s="210"/>
      <c r="R118" s="211">
        <f>SUM(R119:R172)</f>
        <v>0</v>
      </c>
      <c r="S118" s="210"/>
      <c r="T118" s="212">
        <f>SUM(T119:T172)</f>
        <v>0</v>
      </c>
      <c r="AR118" s="213" t="s">
        <v>80</v>
      </c>
      <c r="AT118" s="214" t="s">
        <v>72</v>
      </c>
      <c r="AU118" s="214" t="s">
        <v>80</v>
      </c>
      <c r="AY118" s="213" t="s">
        <v>197</v>
      </c>
      <c r="BK118" s="215">
        <f>SUM(BK119:BK172)</f>
        <v>0</v>
      </c>
    </row>
    <row r="119" spans="2:65" s="1" customFormat="1" ht="22.5" customHeight="1">
      <c r="B119" s="39"/>
      <c r="C119" s="218" t="s">
        <v>80</v>
      </c>
      <c r="D119" s="218" t="s">
        <v>199</v>
      </c>
      <c r="E119" s="219" t="s">
        <v>200</v>
      </c>
      <c r="F119" s="220" t="s">
        <v>201</v>
      </c>
      <c r="G119" s="221" t="s">
        <v>202</v>
      </c>
      <c r="H119" s="222">
        <v>2.176</v>
      </c>
      <c r="I119" s="223"/>
      <c r="J119" s="224">
        <f>ROUND(I119*H119,2)</f>
        <v>0</v>
      </c>
      <c r="K119" s="220" t="s">
        <v>203</v>
      </c>
      <c r="L119" s="44"/>
      <c r="M119" s="225" t="s">
        <v>21</v>
      </c>
      <c r="N119" s="226" t="s">
        <v>44</v>
      </c>
      <c r="O119" s="80"/>
      <c r="P119" s="227">
        <f>O119*H119</f>
        <v>0</v>
      </c>
      <c r="Q119" s="227">
        <v>0</v>
      </c>
      <c r="R119" s="227">
        <f>Q119*H119</f>
        <v>0</v>
      </c>
      <c r="S119" s="227">
        <v>0</v>
      </c>
      <c r="T119" s="228">
        <f>S119*H119</f>
        <v>0</v>
      </c>
      <c r="AR119" s="18" t="s">
        <v>97</v>
      </c>
      <c r="AT119" s="18" t="s">
        <v>199</v>
      </c>
      <c r="AU119" s="18" t="s">
        <v>82</v>
      </c>
      <c r="AY119" s="18" t="s">
        <v>197</v>
      </c>
      <c r="BE119" s="229">
        <f>IF(N119="základní",J119,0)</f>
        <v>0</v>
      </c>
      <c r="BF119" s="229">
        <f>IF(N119="snížená",J119,0)</f>
        <v>0</v>
      </c>
      <c r="BG119" s="229">
        <f>IF(N119="zákl. přenesená",J119,0)</f>
        <v>0</v>
      </c>
      <c r="BH119" s="229">
        <f>IF(N119="sníž. přenesená",J119,0)</f>
        <v>0</v>
      </c>
      <c r="BI119" s="229">
        <f>IF(N119="nulová",J119,0)</f>
        <v>0</v>
      </c>
      <c r="BJ119" s="18" t="s">
        <v>80</v>
      </c>
      <c r="BK119" s="229">
        <f>ROUND(I119*H119,2)</f>
        <v>0</v>
      </c>
      <c r="BL119" s="18" t="s">
        <v>97</v>
      </c>
      <c r="BM119" s="18" t="s">
        <v>204</v>
      </c>
    </row>
    <row r="120" spans="2:47" s="1" customFormat="1" ht="12">
      <c r="B120" s="39"/>
      <c r="C120" s="40"/>
      <c r="D120" s="230" t="s">
        <v>205</v>
      </c>
      <c r="E120" s="40"/>
      <c r="F120" s="231" t="s">
        <v>206</v>
      </c>
      <c r="G120" s="40"/>
      <c r="H120" s="40"/>
      <c r="I120" s="145"/>
      <c r="J120" s="40"/>
      <c r="K120" s="40"/>
      <c r="L120" s="44"/>
      <c r="M120" s="232"/>
      <c r="N120" s="80"/>
      <c r="O120" s="80"/>
      <c r="P120" s="80"/>
      <c r="Q120" s="80"/>
      <c r="R120" s="80"/>
      <c r="S120" s="80"/>
      <c r="T120" s="81"/>
      <c r="AT120" s="18" t="s">
        <v>205</v>
      </c>
      <c r="AU120" s="18" t="s">
        <v>82</v>
      </c>
    </row>
    <row r="121" spans="2:51" s="12" customFormat="1" ht="12">
      <c r="B121" s="233"/>
      <c r="C121" s="234"/>
      <c r="D121" s="230" t="s">
        <v>207</v>
      </c>
      <c r="E121" s="235" t="s">
        <v>21</v>
      </c>
      <c r="F121" s="236" t="s">
        <v>208</v>
      </c>
      <c r="G121" s="234"/>
      <c r="H121" s="237">
        <v>2.176</v>
      </c>
      <c r="I121" s="238"/>
      <c r="J121" s="234"/>
      <c r="K121" s="234"/>
      <c r="L121" s="239"/>
      <c r="M121" s="240"/>
      <c r="N121" s="241"/>
      <c r="O121" s="241"/>
      <c r="P121" s="241"/>
      <c r="Q121" s="241"/>
      <c r="R121" s="241"/>
      <c r="S121" s="241"/>
      <c r="T121" s="242"/>
      <c r="AT121" s="243" t="s">
        <v>207</v>
      </c>
      <c r="AU121" s="243" t="s">
        <v>82</v>
      </c>
      <c r="AV121" s="12" t="s">
        <v>82</v>
      </c>
      <c r="AW121" s="12" t="s">
        <v>34</v>
      </c>
      <c r="AX121" s="12" t="s">
        <v>80</v>
      </c>
      <c r="AY121" s="243" t="s">
        <v>197</v>
      </c>
    </row>
    <row r="122" spans="2:65" s="1" customFormat="1" ht="22.5" customHeight="1">
      <c r="B122" s="39"/>
      <c r="C122" s="218" t="s">
        <v>82</v>
      </c>
      <c r="D122" s="218" t="s">
        <v>199</v>
      </c>
      <c r="E122" s="219" t="s">
        <v>209</v>
      </c>
      <c r="F122" s="220" t="s">
        <v>210</v>
      </c>
      <c r="G122" s="221" t="s">
        <v>202</v>
      </c>
      <c r="H122" s="222">
        <v>2.176</v>
      </c>
      <c r="I122" s="223"/>
      <c r="J122" s="224">
        <f>ROUND(I122*H122,2)</f>
        <v>0</v>
      </c>
      <c r="K122" s="220" t="s">
        <v>203</v>
      </c>
      <c r="L122" s="44"/>
      <c r="M122" s="225" t="s">
        <v>21</v>
      </c>
      <c r="N122" s="226" t="s">
        <v>44</v>
      </c>
      <c r="O122" s="80"/>
      <c r="P122" s="227">
        <f>O122*H122</f>
        <v>0</v>
      </c>
      <c r="Q122" s="227">
        <v>0</v>
      </c>
      <c r="R122" s="227">
        <f>Q122*H122</f>
        <v>0</v>
      </c>
      <c r="S122" s="227">
        <v>0</v>
      </c>
      <c r="T122" s="228">
        <f>S122*H122</f>
        <v>0</v>
      </c>
      <c r="AR122" s="18" t="s">
        <v>97</v>
      </c>
      <c r="AT122" s="18" t="s">
        <v>199</v>
      </c>
      <c r="AU122" s="18" t="s">
        <v>82</v>
      </c>
      <c r="AY122" s="18" t="s">
        <v>197</v>
      </c>
      <c r="BE122" s="229">
        <f>IF(N122="základní",J122,0)</f>
        <v>0</v>
      </c>
      <c r="BF122" s="229">
        <f>IF(N122="snížená",J122,0)</f>
        <v>0</v>
      </c>
      <c r="BG122" s="229">
        <f>IF(N122="zákl. přenesená",J122,0)</f>
        <v>0</v>
      </c>
      <c r="BH122" s="229">
        <f>IF(N122="sníž. přenesená",J122,0)</f>
        <v>0</v>
      </c>
      <c r="BI122" s="229">
        <f>IF(N122="nulová",J122,0)</f>
        <v>0</v>
      </c>
      <c r="BJ122" s="18" t="s">
        <v>80</v>
      </c>
      <c r="BK122" s="229">
        <f>ROUND(I122*H122,2)</f>
        <v>0</v>
      </c>
      <c r="BL122" s="18" t="s">
        <v>97</v>
      </c>
      <c r="BM122" s="18" t="s">
        <v>211</v>
      </c>
    </row>
    <row r="123" spans="2:47" s="1" customFormat="1" ht="12">
      <c r="B123" s="39"/>
      <c r="C123" s="40"/>
      <c r="D123" s="230" t="s">
        <v>205</v>
      </c>
      <c r="E123" s="40"/>
      <c r="F123" s="231" t="s">
        <v>206</v>
      </c>
      <c r="G123" s="40"/>
      <c r="H123" s="40"/>
      <c r="I123" s="145"/>
      <c r="J123" s="40"/>
      <c r="K123" s="40"/>
      <c r="L123" s="44"/>
      <c r="M123" s="232"/>
      <c r="N123" s="80"/>
      <c r="O123" s="80"/>
      <c r="P123" s="80"/>
      <c r="Q123" s="80"/>
      <c r="R123" s="80"/>
      <c r="S123" s="80"/>
      <c r="T123" s="81"/>
      <c r="AT123" s="18" t="s">
        <v>205</v>
      </c>
      <c r="AU123" s="18" t="s">
        <v>82</v>
      </c>
    </row>
    <row r="124" spans="2:51" s="12" customFormat="1" ht="12">
      <c r="B124" s="233"/>
      <c r="C124" s="234"/>
      <c r="D124" s="230" t="s">
        <v>207</v>
      </c>
      <c r="E124" s="235" t="s">
        <v>21</v>
      </c>
      <c r="F124" s="236" t="s">
        <v>212</v>
      </c>
      <c r="G124" s="234"/>
      <c r="H124" s="237">
        <v>2.176</v>
      </c>
      <c r="I124" s="238"/>
      <c r="J124" s="234"/>
      <c r="K124" s="234"/>
      <c r="L124" s="239"/>
      <c r="M124" s="240"/>
      <c r="N124" s="241"/>
      <c r="O124" s="241"/>
      <c r="P124" s="241"/>
      <c r="Q124" s="241"/>
      <c r="R124" s="241"/>
      <c r="S124" s="241"/>
      <c r="T124" s="242"/>
      <c r="AT124" s="243" t="s">
        <v>207</v>
      </c>
      <c r="AU124" s="243" t="s">
        <v>82</v>
      </c>
      <c r="AV124" s="12" t="s">
        <v>82</v>
      </c>
      <c r="AW124" s="12" t="s">
        <v>34</v>
      </c>
      <c r="AX124" s="12" t="s">
        <v>80</v>
      </c>
      <c r="AY124" s="243" t="s">
        <v>197</v>
      </c>
    </row>
    <row r="125" spans="2:65" s="1" customFormat="1" ht="16.5" customHeight="1">
      <c r="B125" s="39"/>
      <c r="C125" s="218" t="s">
        <v>90</v>
      </c>
      <c r="D125" s="218" t="s">
        <v>199</v>
      </c>
      <c r="E125" s="219" t="s">
        <v>213</v>
      </c>
      <c r="F125" s="220" t="s">
        <v>214</v>
      </c>
      <c r="G125" s="221" t="s">
        <v>202</v>
      </c>
      <c r="H125" s="222">
        <v>72.38</v>
      </c>
      <c r="I125" s="223"/>
      <c r="J125" s="224">
        <f>ROUND(I125*H125,2)</f>
        <v>0</v>
      </c>
      <c r="K125" s="220" t="s">
        <v>203</v>
      </c>
      <c r="L125" s="44"/>
      <c r="M125" s="225" t="s">
        <v>21</v>
      </c>
      <c r="N125" s="226" t="s">
        <v>44</v>
      </c>
      <c r="O125" s="80"/>
      <c r="P125" s="227">
        <f>O125*H125</f>
        <v>0</v>
      </c>
      <c r="Q125" s="227">
        <v>0</v>
      </c>
      <c r="R125" s="227">
        <f>Q125*H125</f>
        <v>0</v>
      </c>
      <c r="S125" s="227">
        <v>0</v>
      </c>
      <c r="T125" s="228">
        <f>S125*H125</f>
        <v>0</v>
      </c>
      <c r="AR125" s="18" t="s">
        <v>97</v>
      </c>
      <c r="AT125" s="18" t="s">
        <v>199</v>
      </c>
      <c r="AU125" s="18" t="s">
        <v>82</v>
      </c>
      <c r="AY125" s="18" t="s">
        <v>197</v>
      </c>
      <c r="BE125" s="229">
        <f>IF(N125="základní",J125,0)</f>
        <v>0</v>
      </c>
      <c r="BF125" s="229">
        <f>IF(N125="snížená",J125,0)</f>
        <v>0</v>
      </c>
      <c r="BG125" s="229">
        <f>IF(N125="zákl. přenesená",J125,0)</f>
        <v>0</v>
      </c>
      <c r="BH125" s="229">
        <f>IF(N125="sníž. přenesená",J125,0)</f>
        <v>0</v>
      </c>
      <c r="BI125" s="229">
        <f>IF(N125="nulová",J125,0)</f>
        <v>0</v>
      </c>
      <c r="BJ125" s="18" t="s">
        <v>80</v>
      </c>
      <c r="BK125" s="229">
        <f>ROUND(I125*H125,2)</f>
        <v>0</v>
      </c>
      <c r="BL125" s="18" t="s">
        <v>97</v>
      </c>
      <c r="BM125" s="18" t="s">
        <v>215</v>
      </c>
    </row>
    <row r="126" spans="2:47" s="1" customFormat="1" ht="12">
      <c r="B126" s="39"/>
      <c r="C126" s="40"/>
      <c r="D126" s="230" t="s">
        <v>205</v>
      </c>
      <c r="E126" s="40"/>
      <c r="F126" s="231" t="s">
        <v>216</v>
      </c>
      <c r="G126" s="40"/>
      <c r="H126" s="40"/>
      <c r="I126" s="145"/>
      <c r="J126" s="40"/>
      <c r="K126" s="40"/>
      <c r="L126" s="44"/>
      <c r="M126" s="232"/>
      <c r="N126" s="80"/>
      <c r="O126" s="80"/>
      <c r="P126" s="80"/>
      <c r="Q126" s="80"/>
      <c r="R126" s="80"/>
      <c r="S126" s="80"/>
      <c r="T126" s="81"/>
      <c r="AT126" s="18" t="s">
        <v>205</v>
      </c>
      <c r="AU126" s="18" t="s">
        <v>82</v>
      </c>
    </row>
    <row r="127" spans="2:51" s="12" customFormat="1" ht="12">
      <c r="B127" s="233"/>
      <c r="C127" s="234"/>
      <c r="D127" s="230" t="s">
        <v>207</v>
      </c>
      <c r="E127" s="235" t="s">
        <v>21</v>
      </c>
      <c r="F127" s="236" t="s">
        <v>217</v>
      </c>
      <c r="G127" s="234"/>
      <c r="H127" s="237">
        <v>61.44</v>
      </c>
      <c r="I127" s="238"/>
      <c r="J127" s="234"/>
      <c r="K127" s="234"/>
      <c r="L127" s="239"/>
      <c r="M127" s="240"/>
      <c r="N127" s="241"/>
      <c r="O127" s="241"/>
      <c r="P127" s="241"/>
      <c r="Q127" s="241"/>
      <c r="R127" s="241"/>
      <c r="S127" s="241"/>
      <c r="T127" s="242"/>
      <c r="AT127" s="243" t="s">
        <v>207</v>
      </c>
      <c r="AU127" s="243" t="s">
        <v>82</v>
      </c>
      <c r="AV127" s="12" t="s">
        <v>82</v>
      </c>
      <c r="AW127" s="12" t="s">
        <v>34</v>
      </c>
      <c r="AX127" s="12" t="s">
        <v>73</v>
      </c>
      <c r="AY127" s="243" t="s">
        <v>197</v>
      </c>
    </row>
    <row r="128" spans="2:51" s="12" customFormat="1" ht="12">
      <c r="B128" s="233"/>
      <c r="C128" s="234"/>
      <c r="D128" s="230" t="s">
        <v>207</v>
      </c>
      <c r="E128" s="235" t="s">
        <v>21</v>
      </c>
      <c r="F128" s="236" t="s">
        <v>218</v>
      </c>
      <c r="G128" s="234"/>
      <c r="H128" s="237">
        <v>5.94</v>
      </c>
      <c r="I128" s="238"/>
      <c r="J128" s="234"/>
      <c r="K128" s="234"/>
      <c r="L128" s="239"/>
      <c r="M128" s="240"/>
      <c r="N128" s="241"/>
      <c r="O128" s="241"/>
      <c r="P128" s="241"/>
      <c r="Q128" s="241"/>
      <c r="R128" s="241"/>
      <c r="S128" s="241"/>
      <c r="T128" s="242"/>
      <c r="AT128" s="243" t="s">
        <v>207</v>
      </c>
      <c r="AU128" s="243" t="s">
        <v>82</v>
      </c>
      <c r="AV128" s="12" t="s">
        <v>82</v>
      </c>
      <c r="AW128" s="12" t="s">
        <v>34</v>
      </c>
      <c r="AX128" s="12" t="s">
        <v>73</v>
      </c>
      <c r="AY128" s="243" t="s">
        <v>197</v>
      </c>
    </row>
    <row r="129" spans="2:51" s="13" customFormat="1" ht="12">
      <c r="B129" s="244"/>
      <c r="C129" s="245"/>
      <c r="D129" s="230" t="s">
        <v>207</v>
      </c>
      <c r="E129" s="246" t="s">
        <v>21</v>
      </c>
      <c r="F129" s="247" t="s">
        <v>219</v>
      </c>
      <c r="G129" s="245"/>
      <c r="H129" s="248">
        <v>67.38</v>
      </c>
      <c r="I129" s="249"/>
      <c r="J129" s="245"/>
      <c r="K129" s="245"/>
      <c r="L129" s="250"/>
      <c r="M129" s="251"/>
      <c r="N129" s="252"/>
      <c r="O129" s="252"/>
      <c r="P129" s="252"/>
      <c r="Q129" s="252"/>
      <c r="R129" s="252"/>
      <c r="S129" s="252"/>
      <c r="T129" s="253"/>
      <c r="AT129" s="254" t="s">
        <v>207</v>
      </c>
      <c r="AU129" s="254" t="s">
        <v>82</v>
      </c>
      <c r="AV129" s="13" t="s">
        <v>90</v>
      </c>
      <c r="AW129" s="13" t="s">
        <v>34</v>
      </c>
      <c r="AX129" s="13" t="s">
        <v>73</v>
      </c>
      <c r="AY129" s="254" t="s">
        <v>197</v>
      </c>
    </row>
    <row r="130" spans="2:51" s="12" customFormat="1" ht="12">
      <c r="B130" s="233"/>
      <c r="C130" s="234"/>
      <c r="D130" s="230" t="s">
        <v>207</v>
      </c>
      <c r="E130" s="235" t="s">
        <v>21</v>
      </c>
      <c r="F130" s="236" t="s">
        <v>220</v>
      </c>
      <c r="G130" s="234"/>
      <c r="H130" s="237">
        <v>5</v>
      </c>
      <c r="I130" s="238"/>
      <c r="J130" s="234"/>
      <c r="K130" s="234"/>
      <c r="L130" s="239"/>
      <c r="M130" s="240"/>
      <c r="N130" s="241"/>
      <c r="O130" s="241"/>
      <c r="P130" s="241"/>
      <c r="Q130" s="241"/>
      <c r="R130" s="241"/>
      <c r="S130" s="241"/>
      <c r="T130" s="242"/>
      <c r="AT130" s="243" t="s">
        <v>207</v>
      </c>
      <c r="AU130" s="243" t="s">
        <v>82</v>
      </c>
      <c r="AV130" s="12" t="s">
        <v>82</v>
      </c>
      <c r="AW130" s="12" t="s">
        <v>34</v>
      </c>
      <c r="AX130" s="12" t="s">
        <v>73</v>
      </c>
      <c r="AY130" s="243" t="s">
        <v>197</v>
      </c>
    </row>
    <row r="131" spans="2:51" s="14" customFormat="1" ht="12">
      <c r="B131" s="255"/>
      <c r="C131" s="256"/>
      <c r="D131" s="230" t="s">
        <v>207</v>
      </c>
      <c r="E131" s="257" t="s">
        <v>21</v>
      </c>
      <c r="F131" s="258" t="s">
        <v>221</v>
      </c>
      <c r="G131" s="256"/>
      <c r="H131" s="259">
        <v>72.38</v>
      </c>
      <c r="I131" s="260"/>
      <c r="J131" s="256"/>
      <c r="K131" s="256"/>
      <c r="L131" s="261"/>
      <c r="M131" s="262"/>
      <c r="N131" s="263"/>
      <c r="O131" s="263"/>
      <c r="P131" s="263"/>
      <c r="Q131" s="263"/>
      <c r="R131" s="263"/>
      <c r="S131" s="263"/>
      <c r="T131" s="264"/>
      <c r="AT131" s="265" t="s">
        <v>207</v>
      </c>
      <c r="AU131" s="265" t="s">
        <v>82</v>
      </c>
      <c r="AV131" s="14" t="s">
        <v>97</v>
      </c>
      <c r="AW131" s="14" t="s">
        <v>34</v>
      </c>
      <c r="AX131" s="14" t="s">
        <v>80</v>
      </c>
      <c r="AY131" s="265" t="s">
        <v>197</v>
      </c>
    </row>
    <row r="132" spans="2:65" s="1" customFormat="1" ht="22.5" customHeight="1">
      <c r="B132" s="39"/>
      <c r="C132" s="218" t="s">
        <v>97</v>
      </c>
      <c r="D132" s="218" t="s">
        <v>199</v>
      </c>
      <c r="E132" s="219" t="s">
        <v>222</v>
      </c>
      <c r="F132" s="220" t="s">
        <v>223</v>
      </c>
      <c r="G132" s="221" t="s">
        <v>202</v>
      </c>
      <c r="H132" s="222">
        <v>101.71</v>
      </c>
      <c r="I132" s="223"/>
      <c r="J132" s="224">
        <f>ROUND(I132*H132,2)</f>
        <v>0</v>
      </c>
      <c r="K132" s="220" t="s">
        <v>203</v>
      </c>
      <c r="L132" s="44"/>
      <c r="M132" s="225" t="s">
        <v>21</v>
      </c>
      <c r="N132" s="226" t="s">
        <v>44</v>
      </c>
      <c r="O132" s="80"/>
      <c r="P132" s="227">
        <f>O132*H132</f>
        <v>0</v>
      </c>
      <c r="Q132" s="227">
        <v>0</v>
      </c>
      <c r="R132" s="227">
        <f>Q132*H132</f>
        <v>0</v>
      </c>
      <c r="S132" s="227">
        <v>0</v>
      </c>
      <c r="T132" s="228">
        <f>S132*H132</f>
        <v>0</v>
      </c>
      <c r="AR132" s="18" t="s">
        <v>97</v>
      </c>
      <c r="AT132" s="18" t="s">
        <v>199</v>
      </c>
      <c r="AU132" s="18" t="s">
        <v>82</v>
      </c>
      <c r="AY132" s="18" t="s">
        <v>197</v>
      </c>
      <c r="BE132" s="229">
        <f>IF(N132="základní",J132,0)</f>
        <v>0</v>
      </c>
      <c r="BF132" s="229">
        <f>IF(N132="snížená",J132,0)</f>
        <v>0</v>
      </c>
      <c r="BG132" s="229">
        <f>IF(N132="zákl. přenesená",J132,0)</f>
        <v>0</v>
      </c>
      <c r="BH132" s="229">
        <f>IF(N132="sníž. přenesená",J132,0)</f>
        <v>0</v>
      </c>
      <c r="BI132" s="229">
        <f>IF(N132="nulová",J132,0)</f>
        <v>0</v>
      </c>
      <c r="BJ132" s="18" t="s">
        <v>80</v>
      </c>
      <c r="BK132" s="229">
        <f>ROUND(I132*H132,2)</f>
        <v>0</v>
      </c>
      <c r="BL132" s="18" t="s">
        <v>97</v>
      </c>
      <c r="BM132" s="18" t="s">
        <v>224</v>
      </c>
    </row>
    <row r="133" spans="2:51" s="12" customFormat="1" ht="12">
      <c r="B133" s="233"/>
      <c r="C133" s="234"/>
      <c r="D133" s="230" t="s">
        <v>207</v>
      </c>
      <c r="E133" s="235" t="s">
        <v>21</v>
      </c>
      <c r="F133" s="236" t="s">
        <v>225</v>
      </c>
      <c r="G133" s="234"/>
      <c r="H133" s="237">
        <v>72.38</v>
      </c>
      <c r="I133" s="238"/>
      <c r="J133" s="234"/>
      <c r="K133" s="234"/>
      <c r="L133" s="239"/>
      <c r="M133" s="240"/>
      <c r="N133" s="241"/>
      <c r="O133" s="241"/>
      <c r="P133" s="241"/>
      <c r="Q133" s="241"/>
      <c r="R133" s="241"/>
      <c r="S133" s="241"/>
      <c r="T133" s="242"/>
      <c r="AT133" s="243" t="s">
        <v>207</v>
      </c>
      <c r="AU133" s="243" t="s">
        <v>82</v>
      </c>
      <c r="AV133" s="12" t="s">
        <v>82</v>
      </c>
      <c r="AW133" s="12" t="s">
        <v>34</v>
      </c>
      <c r="AX133" s="12" t="s">
        <v>73</v>
      </c>
      <c r="AY133" s="243" t="s">
        <v>197</v>
      </c>
    </row>
    <row r="134" spans="2:51" s="12" customFormat="1" ht="12">
      <c r="B134" s="233"/>
      <c r="C134" s="234"/>
      <c r="D134" s="230" t="s">
        <v>207</v>
      </c>
      <c r="E134" s="235" t="s">
        <v>21</v>
      </c>
      <c r="F134" s="236" t="s">
        <v>226</v>
      </c>
      <c r="G134" s="234"/>
      <c r="H134" s="237">
        <v>29.33</v>
      </c>
      <c r="I134" s="238"/>
      <c r="J134" s="234"/>
      <c r="K134" s="234"/>
      <c r="L134" s="239"/>
      <c r="M134" s="240"/>
      <c r="N134" s="241"/>
      <c r="O134" s="241"/>
      <c r="P134" s="241"/>
      <c r="Q134" s="241"/>
      <c r="R134" s="241"/>
      <c r="S134" s="241"/>
      <c r="T134" s="242"/>
      <c r="AT134" s="243" t="s">
        <v>207</v>
      </c>
      <c r="AU134" s="243" t="s">
        <v>82</v>
      </c>
      <c r="AV134" s="12" t="s">
        <v>82</v>
      </c>
      <c r="AW134" s="12" t="s">
        <v>34</v>
      </c>
      <c r="AX134" s="12" t="s">
        <v>73</v>
      </c>
      <c r="AY134" s="243" t="s">
        <v>197</v>
      </c>
    </row>
    <row r="135" spans="2:51" s="13" customFormat="1" ht="12">
      <c r="B135" s="244"/>
      <c r="C135" s="245"/>
      <c r="D135" s="230" t="s">
        <v>207</v>
      </c>
      <c r="E135" s="246" t="s">
        <v>21</v>
      </c>
      <c r="F135" s="247" t="s">
        <v>219</v>
      </c>
      <c r="G135" s="245"/>
      <c r="H135" s="248">
        <v>101.71</v>
      </c>
      <c r="I135" s="249"/>
      <c r="J135" s="245"/>
      <c r="K135" s="245"/>
      <c r="L135" s="250"/>
      <c r="M135" s="251"/>
      <c r="N135" s="252"/>
      <c r="O135" s="252"/>
      <c r="P135" s="252"/>
      <c r="Q135" s="252"/>
      <c r="R135" s="252"/>
      <c r="S135" s="252"/>
      <c r="T135" s="253"/>
      <c r="AT135" s="254" t="s">
        <v>207</v>
      </c>
      <c r="AU135" s="254" t="s">
        <v>82</v>
      </c>
      <c r="AV135" s="13" t="s">
        <v>90</v>
      </c>
      <c r="AW135" s="13" t="s">
        <v>34</v>
      </c>
      <c r="AX135" s="13" t="s">
        <v>80</v>
      </c>
      <c r="AY135" s="254" t="s">
        <v>197</v>
      </c>
    </row>
    <row r="136" spans="2:65" s="1" customFormat="1" ht="22.5" customHeight="1">
      <c r="B136" s="39"/>
      <c r="C136" s="218" t="s">
        <v>220</v>
      </c>
      <c r="D136" s="218" t="s">
        <v>199</v>
      </c>
      <c r="E136" s="219" t="s">
        <v>227</v>
      </c>
      <c r="F136" s="220" t="s">
        <v>228</v>
      </c>
      <c r="G136" s="221" t="s">
        <v>202</v>
      </c>
      <c r="H136" s="222">
        <v>203.42</v>
      </c>
      <c r="I136" s="223"/>
      <c r="J136" s="224">
        <f>ROUND(I136*H136,2)</f>
        <v>0</v>
      </c>
      <c r="K136" s="220" t="s">
        <v>203</v>
      </c>
      <c r="L136" s="44"/>
      <c r="M136" s="225" t="s">
        <v>21</v>
      </c>
      <c r="N136" s="226" t="s">
        <v>44</v>
      </c>
      <c r="O136" s="80"/>
      <c r="P136" s="227">
        <f>O136*H136</f>
        <v>0</v>
      </c>
      <c r="Q136" s="227">
        <v>0</v>
      </c>
      <c r="R136" s="227">
        <f>Q136*H136</f>
        <v>0</v>
      </c>
      <c r="S136" s="227">
        <v>0</v>
      </c>
      <c r="T136" s="228">
        <f>S136*H136</f>
        <v>0</v>
      </c>
      <c r="AR136" s="18" t="s">
        <v>97</v>
      </c>
      <c r="AT136" s="18" t="s">
        <v>199</v>
      </c>
      <c r="AU136" s="18" t="s">
        <v>82</v>
      </c>
      <c r="AY136" s="18" t="s">
        <v>197</v>
      </c>
      <c r="BE136" s="229">
        <f>IF(N136="základní",J136,0)</f>
        <v>0</v>
      </c>
      <c r="BF136" s="229">
        <f>IF(N136="snížená",J136,0)</f>
        <v>0</v>
      </c>
      <c r="BG136" s="229">
        <f>IF(N136="zákl. přenesená",J136,0)</f>
        <v>0</v>
      </c>
      <c r="BH136" s="229">
        <f>IF(N136="sníž. přenesená",J136,0)</f>
        <v>0</v>
      </c>
      <c r="BI136" s="229">
        <f>IF(N136="nulová",J136,0)</f>
        <v>0</v>
      </c>
      <c r="BJ136" s="18" t="s">
        <v>80</v>
      </c>
      <c r="BK136" s="229">
        <f>ROUND(I136*H136,2)</f>
        <v>0</v>
      </c>
      <c r="BL136" s="18" t="s">
        <v>97</v>
      </c>
      <c r="BM136" s="18" t="s">
        <v>229</v>
      </c>
    </row>
    <row r="137" spans="2:51" s="12" customFormat="1" ht="12">
      <c r="B137" s="233"/>
      <c r="C137" s="234"/>
      <c r="D137" s="230" t="s">
        <v>207</v>
      </c>
      <c r="E137" s="235" t="s">
        <v>21</v>
      </c>
      <c r="F137" s="236" t="s">
        <v>225</v>
      </c>
      <c r="G137" s="234"/>
      <c r="H137" s="237">
        <v>72.38</v>
      </c>
      <c r="I137" s="238"/>
      <c r="J137" s="234"/>
      <c r="K137" s="234"/>
      <c r="L137" s="239"/>
      <c r="M137" s="240"/>
      <c r="N137" s="241"/>
      <c r="O137" s="241"/>
      <c r="P137" s="241"/>
      <c r="Q137" s="241"/>
      <c r="R137" s="241"/>
      <c r="S137" s="241"/>
      <c r="T137" s="242"/>
      <c r="AT137" s="243" t="s">
        <v>207</v>
      </c>
      <c r="AU137" s="243" t="s">
        <v>82</v>
      </c>
      <c r="AV137" s="12" t="s">
        <v>82</v>
      </c>
      <c r="AW137" s="12" t="s">
        <v>34</v>
      </c>
      <c r="AX137" s="12" t="s">
        <v>73</v>
      </c>
      <c r="AY137" s="243" t="s">
        <v>197</v>
      </c>
    </row>
    <row r="138" spans="2:51" s="12" customFormat="1" ht="12">
      <c r="B138" s="233"/>
      <c r="C138" s="234"/>
      <c r="D138" s="230" t="s">
        <v>207</v>
      </c>
      <c r="E138" s="235" t="s">
        <v>21</v>
      </c>
      <c r="F138" s="236" t="s">
        <v>226</v>
      </c>
      <c r="G138" s="234"/>
      <c r="H138" s="237">
        <v>29.33</v>
      </c>
      <c r="I138" s="238"/>
      <c r="J138" s="234"/>
      <c r="K138" s="234"/>
      <c r="L138" s="239"/>
      <c r="M138" s="240"/>
      <c r="N138" s="241"/>
      <c r="O138" s="241"/>
      <c r="P138" s="241"/>
      <c r="Q138" s="241"/>
      <c r="R138" s="241"/>
      <c r="S138" s="241"/>
      <c r="T138" s="242"/>
      <c r="AT138" s="243" t="s">
        <v>207</v>
      </c>
      <c r="AU138" s="243" t="s">
        <v>82</v>
      </c>
      <c r="AV138" s="12" t="s">
        <v>82</v>
      </c>
      <c r="AW138" s="12" t="s">
        <v>34</v>
      </c>
      <c r="AX138" s="12" t="s">
        <v>73</v>
      </c>
      <c r="AY138" s="243" t="s">
        <v>197</v>
      </c>
    </row>
    <row r="139" spans="2:51" s="13" customFormat="1" ht="12">
      <c r="B139" s="244"/>
      <c r="C139" s="245"/>
      <c r="D139" s="230" t="s">
        <v>207</v>
      </c>
      <c r="E139" s="246" t="s">
        <v>21</v>
      </c>
      <c r="F139" s="247" t="s">
        <v>219</v>
      </c>
      <c r="G139" s="245"/>
      <c r="H139" s="248">
        <v>101.71</v>
      </c>
      <c r="I139" s="249"/>
      <c r="J139" s="245"/>
      <c r="K139" s="245"/>
      <c r="L139" s="250"/>
      <c r="M139" s="251"/>
      <c r="N139" s="252"/>
      <c r="O139" s="252"/>
      <c r="P139" s="252"/>
      <c r="Q139" s="252"/>
      <c r="R139" s="252"/>
      <c r="S139" s="252"/>
      <c r="T139" s="253"/>
      <c r="AT139" s="254" t="s">
        <v>207</v>
      </c>
      <c r="AU139" s="254" t="s">
        <v>82</v>
      </c>
      <c r="AV139" s="13" t="s">
        <v>90</v>
      </c>
      <c r="AW139" s="13" t="s">
        <v>34</v>
      </c>
      <c r="AX139" s="13" t="s">
        <v>80</v>
      </c>
      <c r="AY139" s="254" t="s">
        <v>197</v>
      </c>
    </row>
    <row r="140" spans="2:51" s="12" customFormat="1" ht="12">
      <c r="B140" s="233"/>
      <c r="C140" s="234"/>
      <c r="D140" s="230" t="s">
        <v>207</v>
      </c>
      <c r="E140" s="234"/>
      <c r="F140" s="236" t="s">
        <v>230</v>
      </c>
      <c r="G140" s="234"/>
      <c r="H140" s="237">
        <v>203.42</v>
      </c>
      <c r="I140" s="238"/>
      <c r="J140" s="234"/>
      <c r="K140" s="234"/>
      <c r="L140" s="239"/>
      <c r="M140" s="240"/>
      <c r="N140" s="241"/>
      <c r="O140" s="241"/>
      <c r="P140" s="241"/>
      <c r="Q140" s="241"/>
      <c r="R140" s="241"/>
      <c r="S140" s="241"/>
      <c r="T140" s="242"/>
      <c r="AT140" s="243" t="s">
        <v>207</v>
      </c>
      <c r="AU140" s="243" t="s">
        <v>82</v>
      </c>
      <c r="AV140" s="12" t="s">
        <v>82</v>
      </c>
      <c r="AW140" s="12" t="s">
        <v>4</v>
      </c>
      <c r="AX140" s="12" t="s">
        <v>80</v>
      </c>
      <c r="AY140" s="243" t="s">
        <v>197</v>
      </c>
    </row>
    <row r="141" spans="2:65" s="1" customFormat="1" ht="22.5" customHeight="1">
      <c r="B141" s="39"/>
      <c r="C141" s="218" t="s">
        <v>231</v>
      </c>
      <c r="D141" s="218" t="s">
        <v>199</v>
      </c>
      <c r="E141" s="219" t="s">
        <v>232</v>
      </c>
      <c r="F141" s="220" t="s">
        <v>233</v>
      </c>
      <c r="G141" s="221" t="s">
        <v>202</v>
      </c>
      <c r="H141" s="222">
        <v>45.226</v>
      </c>
      <c r="I141" s="223"/>
      <c r="J141" s="224">
        <f>ROUND(I141*H141,2)</f>
        <v>0</v>
      </c>
      <c r="K141" s="220" t="s">
        <v>203</v>
      </c>
      <c r="L141" s="44"/>
      <c r="M141" s="225" t="s">
        <v>21</v>
      </c>
      <c r="N141" s="226" t="s">
        <v>44</v>
      </c>
      <c r="O141" s="80"/>
      <c r="P141" s="227">
        <f>O141*H141</f>
        <v>0</v>
      </c>
      <c r="Q141" s="227">
        <v>0</v>
      </c>
      <c r="R141" s="227">
        <f>Q141*H141</f>
        <v>0</v>
      </c>
      <c r="S141" s="227">
        <v>0</v>
      </c>
      <c r="T141" s="228">
        <f>S141*H141</f>
        <v>0</v>
      </c>
      <c r="AR141" s="18" t="s">
        <v>97</v>
      </c>
      <c r="AT141" s="18" t="s">
        <v>199</v>
      </c>
      <c r="AU141" s="18" t="s">
        <v>82</v>
      </c>
      <c r="AY141" s="18" t="s">
        <v>197</v>
      </c>
      <c r="BE141" s="229">
        <f>IF(N141="základní",J141,0)</f>
        <v>0</v>
      </c>
      <c r="BF141" s="229">
        <f>IF(N141="snížená",J141,0)</f>
        <v>0</v>
      </c>
      <c r="BG141" s="229">
        <f>IF(N141="zákl. přenesená",J141,0)</f>
        <v>0</v>
      </c>
      <c r="BH141" s="229">
        <f>IF(N141="sníž. přenesená",J141,0)</f>
        <v>0</v>
      </c>
      <c r="BI141" s="229">
        <f>IF(N141="nulová",J141,0)</f>
        <v>0</v>
      </c>
      <c r="BJ141" s="18" t="s">
        <v>80</v>
      </c>
      <c r="BK141" s="229">
        <f>ROUND(I141*H141,2)</f>
        <v>0</v>
      </c>
      <c r="BL141" s="18" t="s">
        <v>97</v>
      </c>
      <c r="BM141" s="18" t="s">
        <v>234</v>
      </c>
    </row>
    <row r="142" spans="2:47" s="1" customFormat="1" ht="12">
      <c r="B142" s="39"/>
      <c r="C142" s="40"/>
      <c r="D142" s="230" t="s">
        <v>205</v>
      </c>
      <c r="E142" s="40"/>
      <c r="F142" s="231" t="s">
        <v>235</v>
      </c>
      <c r="G142" s="40"/>
      <c r="H142" s="40"/>
      <c r="I142" s="145"/>
      <c r="J142" s="40"/>
      <c r="K142" s="40"/>
      <c r="L142" s="44"/>
      <c r="M142" s="232"/>
      <c r="N142" s="80"/>
      <c r="O142" s="80"/>
      <c r="P142" s="80"/>
      <c r="Q142" s="80"/>
      <c r="R142" s="80"/>
      <c r="S142" s="80"/>
      <c r="T142" s="81"/>
      <c r="AT142" s="18" t="s">
        <v>205</v>
      </c>
      <c r="AU142" s="18" t="s">
        <v>82</v>
      </c>
    </row>
    <row r="143" spans="2:51" s="15" customFormat="1" ht="12">
      <c r="B143" s="266"/>
      <c r="C143" s="267"/>
      <c r="D143" s="230" t="s">
        <v>207</v>
      </c>
      <c r="E143" s="268" t="s">
        <v>21</v>
      </c>
      <c r="F143" s="269" t="s">
        <v>236</v>
      </c>
      <c r="G143" s="267"/>
      <c r="H143" s="268" t="s">
        <v>21</v>
      </c>
      <c r="I143" s="270"/>
      <c r="J143" s="267"/>
      <c r="K143" s="267"/>
      <c r="L143" s="271"/>
      <c r="M143" s="272"/>
      <c r="N143" s="273"/>
      <c r="O143" s="273"/>
      <c r="P143" s="273"/>
      <c r="Q143" s="273"/>
      <c r="R143" s="273"/>
      <c r="S143" s="273"/>
      <c r="T143" s="274"/>
      <c r="AT143" s="275" t="s">
        <v>207</v>
      </c>
      <c r="AU143" s="275" t="s">
        <v>82</v>
      </c>
      <c r="AV143" s="15" t="s">
        <v>80</v>
      </c>
      <c r="AW143" s="15" t="s">
        <v>34</v>
      </c>
      <c r="AX143" s="15" t="s">
        <v>73</v>
      </c>
      <c r="AY143" s="275" t="s">
        <v>197</v>
      </c>
    </row>
    <row r="144" spans="2:51" s="12" customFormat="1" ht="12">
      <c r="B144" s="233"/>
      <c r="C144" s="234"/>
      <c r="D144" s="230" t="s">
        <v>207</v>
      </c>
      <c r="E144" s="235" t="s">
        <v>21</v>
      </c>
      <c r="F144" s="236" t="s">
        <v>237</v>
      </c>
      <c r="G144" s="234"/>
      <c r="H144" s="237">
        <v>74.556</v>
      </c>
      <c r="I144" s="238"/>
      <c r="J144" s="234"/>
      <c r="K144" s="234"/>
      <c r="L144" s="239"/>
      <c r="M144" s="240"/>
      <c r="N144" s="241"/>
      <c r="O144" s="241"/>
      <c r="P144" s="241"/>
      <c r="Q144" s="241"/>
      <c r="R144" s="241"/>
      <c r="S144" s="241"/>
      <c r="T144" s="242"/>
      <c r="AT144" s="243" t="s">
        <v>207</v>
      </c>
      <c r="AU144" s="243" t="s">
        <v>82</v>
      </c>
      <c r="AV144" s="12" t="s">
        <v>82</v>
      </c>
      <c r="AW144" s="12" t="s">
        <v>34</v>
      </c>
      <c r="AX144" s="12" t="s">
        <v>73</v>
      </c>
      <c r="AY144" s="243" t="s">
        <v>197</v>
      </c>
    </row>
    <row r="145" spans="2:51" s="12" customFormat="1" ht="12">
      <c r="B145" s="233"/>
      <c r="C145" s="234"/>
      <c r="D145" s="230" t="s">
        <v>207</v>
      </c>
      <c r="E145" s="235" t="s">
        <v>21</v>
      </c>
      <c r="F145" s="236" t="s">
        <v>238</v>
      </c>
      <c r="G145" s="234"/>
      <c r="H145" s="237">
        <v>-29.33</v>
      </c>
      <c r="I145" s="238"/>
      <c r="J145" s="234"/>
      <c r="K145" s="234"/>
      <c r="L145" s="239"/>
      <c r="M145" s="240"/>
      <c r="N145" s="241"/>
      <c r="O145" s="241"/>
      <c r="P145" s="241"/>
      <c r="Q145" s="241"/>
      <c r="R145" s="241"/>
      <c r="S145" s="241"/>
      <c r="T145" s="242"/>
      <c r="AT145" s="243" t="s">
        <v>207</v>
      </c>
      <c r="AU145" s="243" t="s">
        <v>82</v>
      </c>
      <c r="AV145" s="12" t="s">
        <v>82</v>
      </c>
      <c r="AW145" s="12" t="s">
        <v>34</v>
      </c>
      <c r="AX145" s="12" t="s">
        <v>73</v>
      </c>
      <c r="AY145" s="243" t="s">
        <v>197</v>
      </c>
    </row>
    <row r="146" spans="2:51" s="13" customFormat="1" ht="12">
      <c r="B146" s="244"/>
      <c r="C146" s="245"/>
      <c r="D146" s="230" t="s">
        <v>207</v>
      </c>
      <c r="E146" s="246" t="s">
        <v>21</v>
      </c>
      <c r="F146" s="247" t="s">
        <v>219</v>
      </c>
      <c r="G146" s="245"/>
      <c r="H146" s="248">
        <v>45.226</v>
      </c>
      <c r="I146" s="249"/>
      <c r="J146" s="245"/>
      <c r="K146" s="245"/>
      <c r="L146" s="250"/>
      <c r="M146" s="251"/>
      <c r="N146" s="252"/>
      <c r="O146" s="252"/>
      <c r="P146" s="252"/>
      <c r="Q146" s="252"/>
      <c r="R146" s="252"/>
      <c r="S146" s="252"/>
      <c r="T146" s="253"/>
      <c r="AT146" s="254" t="s">
        <v>207</v>
      </c>
      <c r="AU146" s="254" t="s">
        <v>82</v>
      </c>
      <c r="AV146" s="13" t="s">
        <v>90</v>
      </c>
      <c r="AW146" s="13" t="s">
        <v>34</v>
      </c>
      <c r="AX146" s="13" t="s">
        <v>80</v>
      </c>
      <c r="AY146" s="254" t="s">
        <v>197</v>
      </c>
    </row>
    <row r="147" spans="2:65" s="1" customFormat="1" ht="22.5" customHeight="1">
      <c r="B147" s="39"/>
      <c r="C147" s="218" t="s">
        <v>239</v>
      </c>
      <c r="D147" s="218" t="s">
        <v>199</v>
      </c>
      <c r="E147" s="219" t="s">
        <v>240</v>
      </c>
      <c r="F147" s="220" t="s">
        <v>241</v>
      </c>
      <c r="G147" s="221" t="s">
        <v>202</v>
      </c>
      <c r="H147" s="222">
        <v>226.13</v>
      </c>
      <c r="I147" s="223"/>
      <c r="J147" s="224">
        <f>ROUND(I147*H147,2)</f>
        <v>0</v>
      </c>
      <c r="K147" s="220" t="s">
        <v>203</v>
      </c>
      <c r="L147" s="44"/>
      <c r="M147" s="225" t="s">
        <v>21</v>
      </c>
      <c r="N147" s="226" t="s">
        <v>44</v>
      </c>
      <c r="O147" s="80"/>
      <c r="P147" s="227">
        <f>O147*H147</f>
        <v>0</v>
      </c>
      <c r="Q147" s="227">
        <v>0</v>
      </c>
      <c r="R147" s="227">
        <f>Q147*H147</f>
        <v>0</v>
      </c>
      <c r="S147" s="227">
        <v>0</v>
      </c>
      <c r="T147" s="228">
        <f>S147*H147</f>
        <v>0</v>
      </c>
      <c r="AR147" s="18" t="s">
        <v>97</v>
      </c>
      <c r="AT147" s="18" t="s">
        <v>199</v>
      </c>
      <c r="AU147" s="18" t="s">
        <v>82</v>
      </c>
      <c r="AY147" s="18" t="s">
        <v>197</v>
      </c>
      <c r="BE147" s="229">
        <f>IF(N147="základní",J147,0)</f>
        <v>0</v>
      </c>
      <c r="BF147" s="229">
        <f>IF(N147="snížená",J147,0)</f>
        <v>0</v>
      </c>
      <c r="BG147" s="229">
        <f>IF(N147="zákl. přenesená",J147,0)</f>
        <v>0</v>
      </c>
      <c r="BH147" s="229">
        <f>IF(N147="sníž. přenesená",J147,0)</f>
        <v>0</v>
      </c>
      <c r="BI147" s="229">
        <f>IF(N147="nulová",J147,0)</f>
        <v>0</v>
      </c>
      <c r="BJ147" s="18" t="s">
        <v>80</v>
      </c>
      <c r="BK147" s="229">
        <f>ROUND(I147*H147,2)</f>
        <v>0</v>
      </c>
      <c r="BL147" s="18" t="s">
        <v>97</v>
      </c>
      <c r="BM147" s="18" t="s">
        <v>242</v>
      </c>
    </row>
    <row r="148" spans="2:47" s="1" customFormat="1" ht="12">
      <c r="B148" s="39"/>
      <c r="C148" s="40"/>
      <c r="D148" s="230" t="s">
        <v>205</v>
      </c>
      <c r="E148" s="40"/>
      <c r="F148" s="231" t="s">
        <v>235</v>
      </c>
      <c r="G148" s="40"/>
      <c r="H148" s="40"/>
      <c r="I148" s="145"/>
      <c r="J148" s="40"/>
      <c r="K148" s="40"/>
      <c r="L148" s="44"/>
      <c r="M148" s="232"/>
      <c r="N148" s="80"/>
      <c r="O148" s="80"/>
      <c r="P148" s="80"/>
      <c r="Q148" s="80"/>
      <c r="R148" s="80"/>
      <c r="S148" s="80"/>
      <c r="T148" s="81"/>
      <c r="AT148" s="18" t="s">
        <v>205</v>
      </c>
      <c r="AU148" s="18" t="s">
        <v>82</v>
      </c>
    </row>
    <row r="149" spans="2:51" s="15" customFormat="1" ht="12">
      <c r="B149" s="266"/>
      <c r="C149" s="267"/>
      <c r="D149" s="230" t="s">
        <v>207</v>
      </c>
      <c r="E149" s="268" t="s">
        <v>21</v>
      </c>
      <c r="F149" s="269" t="s">
        <v>236</v>
      </c>
      <c r="G149" s="267"/>
      <c r="H149" s="268" t="s">
        <v>21</v>
      </c>
      <c r="I149" s="270"/>
      <c r="J149" s="267"/>
      <c r="K149" s="267"/>
      <c r="L149" s="271"/>
      <c r="M149" s="272"/>
      <c r="N149" s="273"/>
      <c r="O149" s="273"/>
      <c r="P149" s="273"/>
      <c r="Q149" s="273"/>
      <c r="R149" s="273"/>
      <c r="S149" s="273"/>
      <c r="T149" s="274"/>
      <c r="AT149" s="275" t="s">
        <v>207</v>
      </c>
      <c r="AU149" s="275" t="s">
        <v>82</v>
      </c>
      <c r="AV149" s="15" t="s">
        <v>80</v>
      </c>
      <c r="AW149" s="15" t="s">
        <v>34</v>
      </c>
      <c r="AX149" s="15" t="s">
        <v>73</v>
      </c>
      <c r="AY149" s="275" t="s">
        <v>197</v>
      </c>
    </row>
    <row r="150" spans="2:51" s="12" customFormat="1" ht="12">
      <c r="B150" s="233"/>
      <c r="C150" s="234"/>
      <c r="D150" s="230" t="s">
        <v>207</v>
      </c>
      <c r="E150" s="235" t="s">
        <v>21</v>
      </c>
      <c r="F150" s="236" t="s">
        <v>237</v>
      </c>
      <c r="G150" s="234"/>
      <c r="H150" s="237">
        <v>74.556</v>
      </c>
      <c r="I150" s="238"/>
      <c r="J150" s="234"/>
      <c r="K150" s="234"/>
      <c r="L150" s="239"/>
      <c r="M150" s="240"/>
      <c r="N150" s="241"/>
      <c r="O150" s="241"/>
      <c r="P150" s="241"/>
      <c r="Q150" s="241"/>
      <c r="R150" s="241"/>
      <c r="S150" s="241"/>
      <c r="T150" s="242"/>
      <c r="AT150" s="243" t="s">
        <v>207</v>
      </c>
      <c r="AU150" s="243" t="s">
        <v>82</v>
      </c>
      <c r="AV150" s="12" t="s">
        <v>82</v>
      </c>
      <c r="AW150" s="12" t="s">
        <v>34</v>
      </c>
      <c r="AX150" s="12" t="s">
        <v>73</v>
      </c>
      <c r="AY150" s="243" t="s">
        <v>197</v>
      </c>
    </row>
    <row r="151" spans="2:51" s="12" customFormat="1" ht="12">
      <c r="B151" s="233"/>
      <c r="C151" s="234"/>
      <c r="D151" s="230" t="s">
        <v>207</v>
      </c>
      <c r="E151" s="235" t="s">
        <v>21</v>
      </c>
      <c r="F151" s="236" t="s">
        <v>238</v>
      </c>
      <c r="G151" s="234"/>
      <c r="H151" s="237">
        <v>-29.33</v>
      </c>
      <c r="I151" s="238"/>
      <c r="J151" s="234"/>
      <c r="K151" s="234"/>
      <c r="L151" s="239"/>
      <c r="M151" s="240"/>
      <c r="N151" s="241"/>
      <c r="O151" s="241"/>
      <c r="P151" s="241"/>
      <c r="Q151" s="241"/>
      <c r="R151" s="241"/>
      <c r="S151" s="241"/>
      <c r="T151" s="242"/>
      <c r="AT151" s="243" t="s">
        <v>207</v>
      </c>
      <c r="AU151" s="243" t="s">
        <v>82</v>
      </c>
      <c r="AV151" s="12" t="s">
        <v>82</v>
      </c>
      <c r="AW151" s="12" t="s">
        <v>34</v>
      </c>
      <c r="AX151" s="12" t="s">
        <v>73</v>
      </c>
      <c r="AY151" s="243" t="s">
        <v>197</v>
      </c>
    </row>
    <row r="152" spans="2:51" s="13" customFormat="1" ht="12">
      <c r="B152" s="244"/>
      <c r="C152" s="245"/>
      <c r="D152" s="230" t="s">
        <v>207</v>
      </c>
      <c r="E152" s="246" t="s">
        <v>21</v>
      </c>
      <c r="F152" s="247" t="s">
        <v>219</v>
      </c>
      <c r="G152" s="245"/>
      <c r="H152" s="248">
        <v>45.226</v>
      </c>
      <c r="I152" s="249"/>
      <c r="J152" s="245"/>
      <c r="K152" s="245"/>
      <c r="L152" s="250"/>
      <c r="M152" s="251"/>
      <c r="N152" s="252"/>
      <c r="O152" s="252"/>
      <c r="P152" s="252"/>
      <c r="Q152" s="252"/>
      <c r="R152" s="252"/>
      <c r="S152" s="252"/>
      <c r="T152" s="253"/>
      <c r="AT152" s="254" t="s">
        <v>207</v>
      </c>
      <c r="AU152" s="254" t="s">
        <v>82</v>
      </c>
      <c r="AV152" s="13" t="s">
        <v>90</v>
      </c>
      <c r="AW152" s="13" t="s">
        <v>34</v>
      </c>
      <c r="AX152" s="13" t="s">
        <v>80</v>
      </c>
      <c r="AY152" s="254" t="s">
        <v>197</v>
      </c>
    </row>
    <row r="153" spans="2:51" s="12" customFormat="1" ht="12">
      <c r="B153" s="233"/>
      <c r="C153" s="234"/>
      <c r="D153" s="230" t="s">
        <v>207</v>
      </c>
      <c r="E153" s="234"/>
      <c r="F153" s="236" t="s">
        <v>243</v>
      </c>
      <c r="G153" s="234"/>
      <c r="H153" s="237">
        <v>226.13</v>
      </c>
      <c r="I153" s="238"/>
      <c r="J153" s="234"/>
      <c r="K153" s="234"/>
      <c r="L153" s="239"/>
      <c r="M153" s="240"/>
      <c r="N153" s="241"/>
      <c r="O153" s="241"/>
      <c r="P153" s="241"/>
      <c r="Q153" s="241"/>
      <c r="R153" s="241"/>
      <c r="S153" s="241"/>
      <c r="T153" s="242"/>
      <c r="AT153" s="243" t="s">
        <v>207</v>
      </c>
      <c r="AU153" s="243" t="s">
        <v>82</v>
      </c>
      <c r="AV153" s="12" t="s">
        <v>82</v>
      </c>
      <c r="AW153" s="12" t="s">
        <v>4</v>
      </c>
      <c r="AX153" s="12" t="s">
        <v>80</v>
      </c>
      <c r="AY153" s="243" t="s">
        <v>197</v>
      </c>
    </row>
    <row r="154" spans="2:65" s="1" customFormat="1" ht="16.5" customHeight="1">
      <c r="B154" s="39"/>
      <c r="C154" s="218" t="s">
        <v>244</v>
      </c>
      <c r="D154" s="218" t="s">
        <v>199</v>
      </c>
      <c r="E154" s="219" t="s">
        <v>245</v>
      </c>
      <c r="F154" s="220" t="s">
        <v>246</v>
      </c>
      <c r="G154" s="221" t="s">
        <v>202</v>
      </c>
      <c r="H154" s="222">
        <v>101.71</v>
      </c>
      <c r="I154" s="223"/>
      <c r="J154" s="224">
        <f>ROUND(I154*H154,2)</f>
        <v>0</v>
      </c>
      <c r="K154" s="220" t="s">
        <v>203</v>
      </c>
      <c r="L154" s="44"/>
      <c r="M154" s="225" t="s">
        <v>21</v>
      </c>
      <c r="N154" s="226" t="s">
        <v>44</v>
      </c>
      <c r="O154" s="80"/>
      <c r="P154" s="227">
        <f>O154*H154</f>
        <v>0</v>
      </c>
      <c r="Q154" s="227">
        <v>0</v>
      </c>
      <c r="R154" s="227">
        <f>Q154*H154</f>
        <v>0</v>
      </c>
      <c r="S154" s="227">
        <v>0</v>
      </c>
      <c r="T154" s="228">
        <f>S154*H154</f>
        <v>0</v>
      </c>
      <c r="AR154" s="18" t="s">
        <v>97</v>
      </c>
      <c r="AT154" s="18" t="s">
        <v>199</v>
      </c>
      <c r="AU154" s="18" t="s">
        <v>82</v>
      </c>
      <c r="AY154" s="18" t="s">
        <v>197</v>
      </c>
      <c r="BE154" s="229">
        <f>IF(N154="základní",J154,0)</f>
        <v>0</v>
      </c>
      <c r="BF154" s="229">
        <f>IF(N154="snížená",J154,0)</f>
        <v>0</v>
      </c>
      <c r="BG154" s="229">
        <f>IF(N154="zákl. přenesená",J154,0)</f>
        <v>0</v>
      </c>
      <c r="BH154" s="229">
        <f>IF(N154="sníž. přenesená",J154,0)</f>
        <v>0</v>
      </c>
      <c r="BI154" s="229">
        <f>IF(N154="nulová",J154,0)</f>
        <v>0</v>
      </c>
      <c r="BJ154" s="18" t="s">
        <v>80</v>
      </c>
      <c r="BK154" s="229">
        <f>ROUND(I154*H154,2)</f>
        <v>0</v>
      </c>
      <c r="BL154" s="18" t="s">
        <v>97</v>
      </c>
      <c r="BM154" s="18" t="s">
        <v>247</v>
      </c>
    </row>
    <row r="155" spans="2:47" s="1" customFormat="1" ht="12">
      <c r="B155" s="39"/>
      <c r="C155" s="40"/>
      <c r="D155" s="230" t="s">
        <v>205</v>
      </c>
      <c r="E155" s="40"/>
      <c r="F155" s="231" t="s">
        <v>248</v>
      </c>
      <c r="G155" s="40"/>
      <c r="H155" s="40"/>
      <c r="I155" s="145"/>
      <c r="J155" s="40"/>
      <c r="K155" s="40"/>
      <c r="L155" s="44"/>
      <c r="M155" s="232"/>
      <c r="N155" s="80"/>
      <c r="O155" s="80"/>
      <c r="P155" s="80"/>
      <c r="Q155" s="80"/>
      <c r="R155" s="80"/>
      <c r="S155" s="80"/>
      <c r="T155" s="81"/>
      <c r="AT155" s="18" t="s">
        <v>205</v>
      </c>
      <c r="AU155" s="18" t="s">
        <v>82</v>
      </c>
    </row>
    <row r="156" spans="2:51" s="12" customFormat="1" ht="12">
      <c r="B156" s="233"/>
      <c r="C156" s="234"/>
      <c r="D156" s="230" t="s">
        <v>207</v>
      </c>
      <c r="E156" s="235" t="s">
        <v>21</v>
      </c>
      <c r="F156" s="236" t="s">
        <v>249</v>
      </c>
      <c r="G156" s="234"/>
      <c r="H156" s="237">
        <v>72.38</v>
      </c>
      <c r="I156" s="238"/>
      <c r="J156" s="234"/>
      <c r="K156" s="234"/>
      <c r="L156" s="239"/>
      <c r="M156" s="240"/>
      <c r="N156" s="241"/>
      <c r="O156" s="241"/>
      <c r="P156" s="241"/>
      <c r="Q156" s="241"/>
      <c r="R156" s="241"/>
      <c r="S156" s="241"/>
      <c r="T156" s="242"/>
      <c r="AT156" s="243" t="s">
        <v>207</v>
      </c>
      <c r="AU156" s="243" t="s">
        <v>82</v>
      </c>
      <c r="AV156" s="12" t="s">
        <v>82</v>
      </c>
      <c r="AW156" s="12" t="s">
        <v>34</v>
      </c>
      <c r="AX156" s="12" t="s">
        <v>73</v>
      </c>
      <c r="AY156" s="243" t="s">
        <v>197</v>
      </c>
    </row>
    <row r="157" spans="2:51" s="12" customFormat="1" ht="12">
      <c r="B157" s="233"/>
      <c r="C157" s="234"/>
      <c r="D157" s="230" t="s">
        <v>207</v>
      </c>
      <c r="E157" s="235" t="s">
        <v>21</v>
      </c>
      <c r="F157" s="236" t="s">
        <v>226</v>
      </c>
      <c r="G157" s="234"/>
      <c r="H157" s="237">
        <v>29.33</v>
      </c>
      <c r="I157" s="238"/>
      <c r="J157" s="234"/>
      <c r="K157" s="234"/>
      <c r="L157" s="239"/>
      <c r="M157" s="240"/>
      <c r="N157" s="241"/>
      <c r="O157" s="241"/>
      <c r="P157" s="241"/>
      <c r="Q157" s="241"/>
      <c r="R157" s="241"/>
      <c r="S157" s="241"/>
      <c r="T157" s="242"/>
      <c r="AT157" s="243" t="s">
        <v>207</v>
      </c>
      <c r="AU157" s="243" t="s">
        <v>82</v>
      </c>
      <c r="AV157" s="12" t="s">
        <v>82</v>
      </c>
      <c r="AW157" s="12" t="s">
        <v>34</v>
      </c>
      <c r="AX157" s="12" t="s">
        <v>73</v>
      </c>
      <c r="AY157" s="243" t="s">
        <v>197</v>
      </c>
    </row>
    <row r="158" spans="2:51" s="13" customFormat="1" ht="12">
      <c r="B158" s="244"/>
      <c r="C158" s="245"/>
      <c r="D158" s="230" t="s">
        <v>207</v>
      </c>
      <c r="E158" s="246" t="s">
        <v>21</v>
      </c>
      <c r="F158" s="247" t="s">
        <v>219</v>
      </c>
      <c r="G158" s="245"/>
      <c r="H158" s="248">
        <v>101.71</v>
      </c>
      <c r="I158" s="249"/>
      <c r="J158" s="245"/>
      <c r="K158" s="245"/>
      <c r="L158" s="250"/>
      <c r="M158" s="251"/>
      <c r="N158" s="252"/>
      <c r="O158" s="252"/>
      <c r="P158" s="252"/>
      <c r="Q158" s="252"/>
      <c r="R158" s="252"/>
      <c r="S158" s="252"/>
      <c r="T158" s="253"/>
      <c r="AT158" s="254" t="s">
        <v>207</v>
      </c>
      <c r="AU158" s="254" t="s">
        <v>82</v>
      </c>
      <c r="AV158" s="13" t="s">
        <v>90</v>
      </c>
      <c r="AW158" s="13" t="s">
        <v>34</v>
      </c>
      <c r="AX158" s="13" t="s">
        <v>80</v>
      </c>
      <c r="AY158" s="254" t="s">
        <v>197</v>
      </c>
    </row>
    <row r="159" spans="2:65" s="1" customFormat="1" ht="16.5" customHeight="1">
      <c r="B159" s="39"/>
      <c r="C159" s="218" t="s">
        <v>250</v>
      </c>
      <c r="D159" s="218" t="s">
        <v>199</v>
      </c>
      <c r="E159" s="219" t="s">
        <v>251</v>
      </c>
      <c r="F159" s="220" t="s">
        <v>252</v>
      </c>
      <c r="G159" s="221" t="s">
        <v>202</v>
      </c>
      <c r="H159" s="222">
        <v>29.33</v>
      </c>
      <c r="I159" s="223"/>
      <c r="J159" s="224">
        <f>ROUND(I159*H159,2)</f>
        <v>0</v>
      </c>
      <c r="K159" s="220" t="s">
        <v>203</v>
      </c>
      <c r="L159" s="44"/>
      <c r="M159" s="225" t="s">
        <v>21</v>
      </c>
      <c r="N159" s="226" t="s">
        <v>44</v>
      </c>
      <c r="O159" s="80"/>
      <c r="P159" s="227">
        <f>O159*H159</f>
        <v>0</v>
      </c>
      <c r="Q159" s="227">
        <v>0</v>
      </c>
      <c r="R159" s="227">
        <f>Q159*H159</f>
        <v>0</v>
      </c>
      <c r="S159" s="227">
        <v>0</v>
      </c>
      <c r="T159" s="228">
        <f>S159*H159</f>
        <v>0</v>
      </c>
      <c r="AR159" s="18" t="s">
        <v>97</v>
      </c>
      <c r="AT159" s="18" t="s">
        <v>199</v>
      </c>
      <c r="AU159" s="18" t="s">
        <v>82</v>
      </c>
      <c r="AY159" s="18" t="s">
        <v>197</v>
      </c>
      <c r="BE159" s="229">
        <f>IF(N159="základní",J159,0)</f>
        <v>0</v>
      </c>
      <c r="BF159" s="229">
        <f>IF(N159="snížená",J159,0)</f>
        <v>0</v>
      </c>
      <c r="BG159" s="229">
        <f>IF(N159="zákl. přenesená",J159,0)</f>
        <v>0</v>
      </c>
      <c r="BH159" s="229">
        <f>IF(N159="sníž. přenesená",J159,0)</f>
        <v>0</v>
      </c>
      <c r="BI159" s="229">
        <f>IF(N159="nulová",J159,0)</f>
        <v>0</v>
      </c>
      <c r="BJ159" s="18" t="s">
        <v>80</v>
      </c>
      <c r="BK159" s="229">
        <f>ROUND(I159*H159,2)</f>
        <v>0</v>
      </c>
      <c r="BL159" s="18" t="s">
        <v>97</v>
      </c>
      <c r="BM159" s="18" t="s">
        <v>253</v>
      </c>
    </row>
    <row r="160" spans="2:47" s="1" customFormat="1" ht="12">
      <c r="B160" s="39"/>
      <c r="C160" s="40"/>
      <c r="D160" s="230" t="s">
        <v>205</v>
      </c>
      <c r="E160" s="40"/>
      <c r="F160" s="231" t="s">
        <v>254</v>
      </c>
      <c r="G160" s="40"/>
      <c r="H160" s="40"/>
      <c r="I160" s="145"/>
      <c r="J160" s="40"/>
      <c r="K160" s="40"/>
      <c r="L160" s="44"/>
      <c r="M160" s="232"/>
      <c r="N160" s="80"/>
      <c r="O160" s="80"/>
      <c r="P160" s="80"/>
      <c r="Q160" s="80"/>
      <c r="R160" s="80"/>
      <c r="S160" s="80"/>
      <c r="T160" s="81"/>
      <c r="AT160" s="18" t="s">
        <v>205</v>
      </c>
      <c r="AU160" s="18" t="s">
        <v>82</v>
      </c>
    </row>
    <row r="161" spans="2:51" s="12" customFormat="1" ht="12">
      <c r="B161" s="233"/>
      <c r="C161" s="234"/>
      <c r="D161" s="230" t="s">
        <v>207</v>
      </c>
      <c r="E161" s="235" t="s">
        <v>21</v>
      </c>
      <c r="F161" s="236" t="s">
        <v>255</v>
      </c>
      <c r="G161" s="234"/>
      <c r="H161" s="237">
        <v>29.33</v>
      </c>
      <c r="I161" s="238"/>
      <c r="J161" s="234"/>
      <c r="K161" s="234"/>
      <c r="L161" s="239"/>
      <c r="M161" s="240"/>
      <c r="N161" s="241"/>
      <c r="O161" s="241"/>
      <c r="P161" s="241"/>
      <c r="Q161" s="241"/>
      <c r="R161" s="241"/>
      <c r="S161" s="241"/>
      <c r="T161" s="242"/>
      <c r="AT161" s="243" t="s">
        <v>207</v>
      </c>
      <c r="AU161" s="243" t="s">
        <v>82</v>
      </c>
      <c r="AV161" s="12" t="s">
        <v>82</v>
      </c>
      <c r="AW161" s="12" t="s">
        <v>34</v>
      </c>
      <c r="AX161" s="12" t="s">
        <v>80</v>
      </c>
      <c r="AY161" s="243" t="s">
        <v>197</v>
      </c>
    </row>
    <row r="162" spans="2:65" s="1" customFormat="1" ht="22.5" customHeight="1">
      <c r="B162" s="39"/>
      <c r="C162" s="218" t="s">
        <v>256</v>
      </c>
      <c r="D162" s="218" t="s">
        <v>199</v>
      </c>
      <c r="E162" s="219" t="s">
        <v>257</v>
      </c>
      <c r="F162" s="220" t="s">
        <v>258</v>
      </c>
      <c r="G162" s="221" t="s">
        <v>259</v>
      </c>
      <c r="H162" s="222">
        <v>81.407</v>
      </c>
      <c r="I162" s="223"/>
      <c r="J162" s="224">
        <f>ROUND(I162*H162,2)</f>
        <v>0</v>
      </c>
      <c r="K162" s="220" t="s">
        <v>203</v>
      </c>
      <c r="L162" s="44"/>
      <c r="M162" s="225" t="s">
        <v>21</v>
      </c>
      <c r="N162" s="226" t="s">
        <v>44</v>
      </c>
      <c r="O162" s="80"/>
      <c r="P162" s="227">
        <f>O162*H162</f>
        <v>0</v>
      </c>
      <c r="Q162" s="227">
        <v>0</v>
      </c>
      <c r="R162" s="227">
        <f>Q162*H162</f>
        <v>0</v>
      </c>
      <c r="S162" s="227">
        <v>0</v>
      </c>
      <c r="T162" s="228">
        <f>S162*H162</f>
        <v>0</v>
      </c>
      <c r="AR162" s="18" t="s">
        <v>97</v>
      </c>
      <c r="AT162" s="18" t="s">
        <v>199</v>
      </c>
      <c r="AU162" s="18" t="s">
        <v>82</v>
      </c>
      <c r="AY162" s="18" t="s">
        <v>197</v>
      </c>
      <c r="BE162" s="229">
        <f>IF(N162="základní",J162,0)</f>
        <v>0</v>
      </c>
      <c r="BF162" s="229">
        <f>IF(N162="snížená",J162,0)</f>
        <v>0</v>
      </c>
      <c r="BG162" s="229">
        <f>IF(N162="zákl. přenesená",J162,0)</f>
        <v>0</v>
      </c>
      <c r="BH162" s="229">
        <f>IF(N162="sníž. přenesená",J162,0)</f>
        <v>0</v>
      </c>
      <c r="BI162" s="229">
        <f>IF(N162="nulová",J162,0)</f>
        <v>0</v>
      </c>
      <c r="BJ162" s="18" t="s">
        <v>80</v>
      </c>
      <c r="BK162" s="229">
        <f>ROUND(I162*H162,2)</f>
        <v>0</v>
      </c>
      <c r="BL162" s="18" t="s">
        <v>97</v>
      </c>
      <c r="BM162" s="18" t="s">
        <v>260</v>
      </c>
    </row>
    <row r="163" spans="2:47" s="1" customFormat="1" ht="12">
      <c r="B163" s="39"/>
      <c r="C163" s="40"/>
      <c r="D163" s="230" t="s">
        <v>205</v>
      </c>
      <c r="E163" s="40"/>
      <c r="F163" s="231" t="s">
        <v>261</v>
      </c>
      <c r="G163" s="40"/>
      <c r="H163" s="40"/>
      <c r="I163" s="145"/>
      <c r="J163" s="40"/>
      <c r="K163" s="40"/>
      <c r="L163" s="44"/>
      <c r="M163" s="232"/>
      <c r="N163" s="80"/>
      <c r="O163" s="80"/>
      <c r="P163" s="80"/>
      <c r="Q163" s="80"/>
      <c r="R163" s="80"/>
      <c r="S163" s="80"/>
      <c r="T163" s="81"/>
      <c r="AT163" s="18" t="s">
        <v>205</v>
      </c>
      <c r="AU163" s="18" t="s">
        <v>82</v>
      </c>
    </row>
    <row r="164" spans="2:47" s="1" customFormat="1" ht="12">
      <c r="B164" s="39"/>
      <c r="C164" s="40"/>
      <c r="D164" s="230" t="s">
        <v>262</v>
      </c>
      <c r="E164" s="40"/>
      <c r="F164" s="231" t="s">
        <v>263</v>
      </c>
      <c r="G164" s="40"/>
      <c r="H164" s="40"/>
      <c r="I164" s="145"/>
      <c r="J164" s="40"/>
      <c r="K164" s="40"/>
      <c r="L164" s="44"/>
      <c r="M164" s="232"/>
      <c r="N164" s="80"/>
      <c r="O164" s="80"/>
      <c r="P164" s="80"/>
      <c r="Q164" s="80"/>
      <c r="R164" s="80"/>
      <c r="S164" s="80"/>
      <c r="T164" s="81"/>
      <c r="AT164" s="18" t="s">
        <v>262</v>
      </c>
      <c r="AU164" s="18" t="s">
        <v>82</v>
      </c>
    </row>
    <row r="165" spans="2:51" s="12" customFormat="1" ht="12">
      <c r="B165" s="233"/>
      <c r="C165" s="234"/>
      <c r="D165" s="230" t="s">
        <v>207</v>
      </c>
      <c r="E165" s="235" t="s">
        <v>21</v>
      </c>
      <c r="F165" s="236" t="s">
        <v>264</v>
      </c>
      <c r="G165" s="234"/>
      <c r="H165" s="237">
        <v>81.407</v>
      </c>
      <c r="I165" s="238"/>
      <c r="J165" s="234"/>
      <c r="K165" s="234"/>
      <c r="L165" s="239"/>
      <c r="M165" s="240"/>
      <c r="N165" s="241"/>
      <c r="O165" s="241"/>
      <c r="P165" s="241"/>
      <c r="Q165" s="241"/>
      <c r="R165" s="241"/>
      <c r="S165" s="241"/>
      <c r="T165" s="242"/>
      <c r="AT165" s="243" t="s">
        <v>207</v>
      </c>
      <c r="AU165" s="243" t="s">
        <v>82</v>
      </c>
      <c r="AV165" s="12" t="s">
        <v>82</v>
      </c>
      <c r="AW165" s="12" t="s">
        <v>34</v>
      </c>
      <c r="AX165" s="12" t="s">
        <v>80</v>
      </c>
      <c r="AY165" s="243" t="s">
        <v>197</v>
      </c>
    </row>
    <row r="166" spans="2:65" s="1" customFormat="1" ht="22.5" customHeight="1">
      <c r="B166" s="39"/>
      <c r="C166" s="218" t="s">
        <v>265</v>
      </c>
      <c r="D166" s="218" t="s">
        <v>199</v>
      </c>
      <c r="E166" s="219" t="s">
        <v>266</v>
      </c>
      <c r="F166" s="220" t="s">
        <v>267</v>
      </c>
      <c r="G166" s="221" t="s">
        <v>202</v>
      </c>
      <c r="H166" s="222">
        <v>29.33</v>
      </c>
      <c r="I166" s="223"/>
      <c r="J166" s="224">
        <f>ROUND(I166*H166,2)</f>
        <v>0</v>
      </c>
      <c r="K166" s="220" t="s">
        <v>203</v>
      </c>
      <c r="L166" s="44"/>
      <c r="M166" s="225" t="s">
        <v>21</v>
      </c>
      <c r="N166" s="226" t="s">
        <v>44</v>
      </c>
      <c r="O166" s="80"/>
      <c r="P166" s="227">
        <f>O166*H166</f>
        <v>0</v>
      </c>
      <c r="Q166" s="227">
        <v>0</v>
      </c>
      <c r="R166" s="227">
        <f>Q166*H166</f>
        <v>0</v>
      </c>
      <c r="S166" s="227">
        <v>0</v>
      </c>
      <c r="T166" s="228">
        <f>S166*H166</f>
        <v>0</v>
      </c>
      <c r="AR166" s="18" t="s">
        <v>97</v>
      </c>
      <c r="AT166" s="18" t="s">
        <v>199</v>
      </c>
      <c r="AU166" s="18" t="s">
        <v>82</v>
      </c>
      <c r="AY166" s="18" t="s">
        <v>197</v>
      </c>
      <c r="BE166" s="229">
        <f>IF(N166="základní",J166,0)</f>
        <v>0</v>
      </c>
      <c r="BF166" s="229">
        <f>IF(N166="snížená",J166,0)</f>
        <v>0</v>
      </c>
      <c r="BG166" s="229">
        <f>IF(N166="zákl. přenesená",J166,0)</f>
        <v>0</v>
      </c>
      <c r="BH166" s="229">
        <f>IF(N166="sníž. přenesená",J166,0)</f>
        <v>0</v>
      </c>
      <c r="BI166" s="229">
        <f>IF(N166="nulová",J166,0)</f>
        <v>0</v>
      </c>
      <c r="BJ166" s="18" t="s">
        <v>80</v>
      </c>
      <c r="BK166" s="229">
        <f>ROUND(I166*H166,2)</f>
        <v>0</v>
      </c>
      <c r="BL166" s="18" t="s">
        <v>97</v>
      </c>
      <c r="BM166" s="18" t="s">
        <v>268</v>
      </c>
    </row>
    <row r="167" spans="2:47" s="1" customFormat="1" ht="12">
      <c r="B167" s="39"/>
      <c r="C167" s="40"/>
      <c r="D167" s="230" t="s">
        <v>205</v>
      </c>
      <c r="E167" s="40"/>
      <c r="F167" s="231" t="s">
        <v>269</v>
      </c>
      <c r="G167" s="40"/>
      <c r="H167" s="40"/>
      <c r="I167" s="145"/>
      <c r="J167" s="40"/>
      <c r="K167" s="40"/>
      <c r="L167" s="44"/>
      <c r="M167" s="232"/>
      <c r="N167" s="80"/>
      <c r="O167" s="80"/>
      <c r="P167" s="80"/>
      <c r="Q167" s="80"/>
      <c r="R167" s="80"/>
      <c r="S167" s="80"/>
      <c r="T167" s="81"/>
      <c r="AT167" s="18" t="s">
        <v>205</v>
      </c>
      <c r="AU167" s="18" t="s">
        <v>82</v>
      </c>
    </row>
    <row r="168" spans="2:51" s="12" customFormat="1" ht="12">
      <c r="B168" s="233"/>
      <c r="C168" s="234"/>
      <c r="D168" s="230" t="s">
        <v>207</v>
      </c>
      <c r="E168" s="235" t="s">
        <v>21</v>
      </c>
      <c r="F168" s="236" t="s">
        <v>270</v>
      </c>
      <c r="G168" s="234"/>
      <c r="H168" s="237">
        <v>72.38</v>
      </c>
      <c r="I168" s="238"/>
      <c r="J168" s="234"/>
      <c r="K168" s="234"/>
      <c r="L168" s="239"/>
      <c r="M168" s="240"/>
      <c r="N168" s="241"/>
      <c r="O168" s="241"/>
      <c r="P168" s="241"/>
      <c r="Q168" s="241"/>
      <c r="R168" s="241"/>
      <c r="S168" s="241"/>
      <c r="T168" s="242"/>
      <c r="AT168" s="243" t="s">
        <v>207</v>
      </c>
      <c r="AU168" s="243" t="s">
        <v>82</v>
      </c>
      <c r="AV168" s="12" t="s">
        <v>82</v>
      </c>
      <c r="AW168" s="12" t="s">
        <v>34</v>
      </c>
      <c r="AX168" s="12" t="s">
        <v>73</v>
      </c>
      <c r="AY168" s="243" t="s">
        <v>197</v>
      </c>
    </row>
    <row r="169" spans="2:51" s="15" customFormat="1" ht="12">
      <c r="B169" s="266"/>
      <c r="C169" s="267"/>
      <c r="D169" s="230" t="s">
        <v>207</v>
      </c>
      <c r="E169" s="268" t="s">
        <v>21</v>
      </c>
      <c r="F169" s="269" t="s">
        <v>271</v>
      </c>
      <c r="G169" s="267"/>
      <c r="H169" s="268" t="s">
        <v>21</v>
      </c>
      <c r="I169" s="270"/>
      <c r="J169" s="267"/>
      <c r="K169" s="267"/>
      <c r="L169" s="271"/>
      <c r="M169" s="272"/>
      <c r="N169" s="273"/>
      <c r="O169" s="273"/>
      <c r="P169" s="273"/>
      <c r="Q169" s="273"/>
      <c r="R169" s="273"/>
      <c r="S169" s="273"/>
      <c r="T169" s="274"/>
      <c r="AT169" s="275" t="s">
        <v>207</v>
      </c>
      <c r="AU169" s="275" t="s">
        <v>82</v>
      </c>
      <c r="AV169" s="15" t="s">
        <v>80</v>
      </c>
      <c r="AW169" s="15" t="s">
        <v>34</v>
      </c>
      <c r="AX169" s="15" t="s">
        <v>73</v>
      </c>
      <c r="AY169" s="275" t="s">
        <v>197</v>
      </c>
    </row>
    <row r="170" spans="2:51" s="12" customFormat="1" ht="12">
      <c r="B170" s="233"/>
      <c r="C170" s="234"/>
      <c r="D170" s="230" t="s">
        <v>207</v>
      </c>
      <c r="E170" s="235" t="s">
        <v>21</v>
      </c>
      <c r="F170" s="236" t="s">
        <v>272</v>
      </c>
      <c r="G170" s="234"/>
      <c r="H170" s="237">
        <v>-30.72</v>
      </c>
      <c r="I170" s="238"/>
      <c r="J170" s="234"/>
      <c r="K170" s="234"/>
      <c r="L170" s="239"/>
      <c r="M170" s="240"/>
      <c r="N170" s="241"/>
      <c r="O170" s="241"/>
      <c r="P170" s="241"/>
      <c r="Q170" s="241"/>
      <c r="R170" s="241"/>
      <c r="S170" s="241"/>
      <c r="T170" s="242"/>
      <c r="AT170" s="243" t="s">
        <v>207</v>
      </c>
      <c r="AU170" s="243" t="s">
        <v>82</v>
      </c>
      <c r="AV170" s="12" t="s">
        <v>82</v>
      </c>
      <c r="AW170" s="12" t="s">
        <v>34</v>
      </c>
      <c r="AX170" s="12" t="s">
        <v>73</v>
      </c>
      <c r="AY170" s="243" t="s">
        <v>197</v>
      </c>
    </row>
    <row r="171" spans="2:51" s="12" customFormat="1" ht="12">
      <c r="B171" s="233"/>
      <c r="C171" s="234"/>
      <c r="D171" s="230" t="s">
        <v>207</v>
      </c>
      <c r="E171" s="235" t="s">
        <v>21</v>
      </c>
      <c r="F171" s="236" t="s">
        <v>273</v>
      </c>
      <c r="G171" s="234"/>
      <c r="H171" s="237">
        <v>-12.33</v>
      </c>
      <c r="I171" s="238"/>
      <c r="J171" s="234"/>
      <c r="K171" s="234"/>
      <c r="L171" s="239"/>
      <c r="M171" s="240"/>
      <c r="N171" s="241"/>
      <c r="O171" s="241"/>
      <c r="P171" s="241"/>
      <c r="Q171" s="241"/>
      <c r="R171" s="241"/>
      <c r="S171" s="241"/>
      <c r="T171" s="242"/>
      <c r="AT171" s="243" t="s">
        <v>207</v>
      </c>
      <c r="AU171" s="243" t="s">
        <v>82</v>
      </c>
      <c r="AV171" s="12" t="s">
        <v>82</v>
      </c>
      <c r="AW171" s="12" t="s">
        <v>34</v>
      </c>
      <c r="AX171" s="12" t="s">
        <v>73</v>
      </c>
      <c r="AY171" s="243" t="s">
        <v>197</v>
      </c>
    </row>
    <row r="172" spans="2:51" s="13" customFormat="1" ht="12">
      <c r="B172" s="244"/>
      <c r="C172" s="245"/>
      <c r="D172" s="230" t="s">
        <v>207</v>
      </c>
      <c r="E172" s="246" t="s">
        <v>21</v>
      </c>
      <c r="F172" s="247" t="s">
        <v>219</v>
      </c>
      <c r="G172" s="245"/>
      <c r="H172" s="248">
        <v>29.33</v>
      </c>
      <c r="I172" s="249"/>
      <c r="J172" s="245"/>
      <c r="K172" s="245"/>
      <c r="L172" s="250"/>
      <c r="M172" s="251"/>
      <c r="N172" s="252"/>
      <c r="O172" s="252"/>
      <c r="P172" s="252"/>
      <c r="Q172" s="252"/>
      <c r="R172" s="252"/>
      <c r="S172" s="252"/>
      <c r="T172" s="253"/>
      <c r="AT172" s="254" t="s">
        <v>207</v>
      </c>
      <c r="AU172" s="254" t="s">
        <v>82</v>
      </c>
      <c r="AV172" s="13" t="s">
        <v>90</v>
      </c>
      <c r="AW172" s="13" t="s">
        <v>34</v>
      </c>
      <c r="AX172" s="13" t="s">
        <v>80</v>
      </c>
      <c r="AY172" s="254" t="s">
        <v>197</v>
      </c>
    </row>
    <row r="173" spans="2:63" s="11" customFormat="1" ht="22.8" customHeight="1">
      <c r="B173" s="202"/>
      <c r="C173" s="203"/>
      <c r="D173" s="204" t="s">
        <v>72</v>
      </c>
      <c r="E173" s="216" t="s">
        <v>82</v>
      </c>
      <c r="F173" s="216" t="s">
        <v>274</v>
      </c>
      <c r="G173" s="203"/>
      <c r="H173" s="203"/>
      <c r="I173" s="206"/>
      <c r="J173" s="217">
        <f>BK173</f>
        <v>0</v>
      </c>
      <c r="K173" s="203"/>
      <c r="L173" s="208"/>
      <c r="M173" s="209"/>
      <c r="N173" s="210"/>
      <c r="O173" s="210"/>
      <c r="P173" s="211">
        <f>SUM(P174:P185)</f>
        <v>0</v>
      </c>
      <c r="Q173" s="210"/>
      <c r="R173" s="211">
        <f>SUM(R174:R185)</f>
        <v>6.925360639999999</v>
      </c>
      <c r="S173" s="210"/>
      <c r="T173" s="212">
        <f>SUM(T174:T185)</f>
        <v>0</v>
      </c>
      <c r="AR173" s="213" t="s">
        <v>80</v>
      </c>
      <c r="AT173" s="214" t="s">
        <v>72</v>
      </c>
      <c r="AU173" s="214" t="s">
        <v>80</v>
      </c>
      <c r="AY173" s="213" t="s">
        <v>197</v>
      </c>
      <c r="BK173" s="215">
        <f>SUM(BK174:BK185)</f>
        <v>0</v>
      </c>
    </row>
    <row r="174" spans="2:65" s="1" customFormat="1" ht="16.5" customHeight="1">
      <c r="B174" s="39"/>
      <c r="C174" s="218" t="s">
        <v>137</v>
      </c>
      <c r="D174" s="218" t="s">
        <v>199</v>
      </c>
      <c r="E174" s="219" t="s">
        <v>275</v>
      </c>
      <c r="F174" s="220" t="s">
        <v>276</v>
      </c>
      <c r="G174" s="221" t="s">
        <v>202</v>
      </c>
      <c r="H174" s="222">
        <v>2.816</v>
      </c>
      <c r="I174" s="223"/>
      <c r="J174" s="224">
        <f>ROUND(I174*H174,2)</f>
        <v>0</v>
      </c>
      <c r="K174" s="220" t="s">
        <v>203</v>
      </c>
      <c r="L174" s="44"/>
      <c r="M174" s="225" t="s">
        <v>21</v>
      </c>
      <c r="N174" s="226" t="s">
        <v>44</v>
      </c>
      <c r="O174" s="80"/>
      <c r="P174" s="227">
        <f>O174*H174</f>
        <v>0</v>
      </c>
      <c r="Q174" s="227">
        <v>2.45329</v>
      </c>
      <c r="R174" s="227">
        <f>Q174*H174</f>
        <v>6.908464639999999</v>
      </c>
      <c r="S174" s="227">
        <v>0</v>
      </c>
      <c r="T174" s="228">
        <f>S174*H174</f>
        <v>0</v>
      </c>
      <c r="AR174" s="18" t="s">
        <v>97</v>
      </c>
      <c r="AT174" s="18" t="s">
        <v>199</v>
      </c>
      <c r="AU174" s="18" t="s">
        <v>82</v>
      </c>
      <c r="AY174" s="18" t="s">
        <v>197</v>
      </c>
      <c r="BE174" s="229">
        <f>IF(N174="základní",J174,0)</f>
        <v>0</v>
      </c>
      <c r="BF174" s="229">
        <f>IF(N174="snížená",J174,0)</f>
        <v>0</v>
      </c>
      <c r="BG174" s="229">
        <f>IF(N174="zákl. přenesená",J174,0)</f>
        <v>0</v>
      </c>
      <c r="BH174" s="229">
        <f>IF(N174="sníž. přenesená",J174,0)</f>
        <v>0</v>
      </c>
      <c r="BI174" s="229">
        <f>IF(N174="nulová",J174,0)</f>
        <v>0</v>
      </c>
      <c r="BJ174" s="18" t="s">
        <v>80</v>
      </c>
      <c r="BK174" s="229">
        <f>ROUND(I174*H174,2)</f>
        <v>0</v>
      </c>
      <c r="BL174" s="18" t="s">
        <v>97</v>
      </c>
      <c r="BM174" s="18" t="s">
        <v>277</v>
      </c>
    </row>
    <row r="175" spans="2:47" s="1" customFormat="1" ht="12">
      <c r="B175" s="39"/>
      <c r="C175" s="40"/>
      <c r="D175" s="230" t="s">
        <v>205</v>
      </c>
      <c r="E175" s="40"/>
      <c r="F175" s="231" t="s">
        <v>278</v>
      </c>
      <c r="G175" s="40"/>
      <c r="H175" s="40"/>
      <c r="I175" s="145"/>
      <c r="J175" s="40"/>
      <c r="K175" s="40"/>
      <c r="L175" s="44"/>
      <c r="M175" s="232"/>
      <c r="N175" s="80"/>
      <c r="O175" s="80"/>
      <c r="P175" s="80"/>
      <c r="Q175" s="80"/>
      <c r="R175" s="80"/>
      <c r="S175" s="80"/>
      <c r="T175" s="81"/>
      <c r="AT175" s="18" t="s">
        <v>205</v>
      </c>
      <c r="AU175" s="18" t="s">
        <v>82</v>
      </c>
    </row>
    <row r="176" spans="2:51" s="12" customFormat="1" ht="12">
      <c r="B176" s="233"/>
      <c r="C176" s="234"/>
      <c r="D176" s="230" t="s">
        <v>207</v>
      </c>
      <c r="E176" s="235" t="s">
        <v>21</v>
      </c>
      <c r="F176" s="236" t="s">
        <v>279</v>
      </c>
      <c r="G176" s="234"/>
      <c r="H176" s="237">
        <v>2.56</v>
      </c>
      <c r="I176" s="238"/>
      <c r="J176" s="234"/>
      <c r="K176" s="234"/>
      <c r="L176" s="239"/>
      <c r="M176" s="240"/>
      <c r="N176" s="241"/>
      <c r="O176" s="241"/>
      <c r="P176" s="241"/>
      <c r="Q176" s="241"/>
      <c r="R176" s="241"/>
      <c r="S176" s="241"/>
      <c r="T176" s="242"/>
      <c r="AT176" s="243" t="s">
        <v>207</v>
      </c>
      <c r="AU176" s="243" t="s">
        <v>82</v>
      </c>
      <c r="AV176" s="12" t="s">
        <v>82</v>
      </c>
      <c r="AW176" s="12" t="s">
        <v>34</v>
      </c>
      <c r="AX176" s="12" t="s">
        <v>73</v>
      </c>
      <c r="AY176" s="243" t="s">
        <v>197</v>
      </c>
    </row>
    <row r="177" spans="2:51" s="13" customFormat="1" ht="12">
      <c r="B177" s="244"/>
      <c r="C177" s="245"/>
      <c r="D177" s="230" t="s">
        <v>207</v>
      </c>
      <c r="E177" s="246" t="s">
        <v>21</v>
      </c>
      <c r="F177" s="247" t="s">
        <v>219</v>
      </c>
      <c r="G177" s="245"/>
      <c r="H177" s="248">
        <v>2.56</v>
      </c>
      <c r="I177" s="249"/>
      <c r="J177" s="245"/>
      <c r="K177" s="245"/>
      <c r="L177" s="250"/>
      <c r="M177" s="251"/>
      <c r="N177" s="252"/>
      <c r="O177" s="252"/>
      <c r="P177" s="252"/>
      <c r="Q177" s="252"/>
      <c r="R177" s="252"/>
      <c r="S177" s="252"/>
      <c r="T177" s="253"/>
      <c r="AT177" s="254" t="s">
        <v>207</v>
      </c>
      <c r="AU177" s="254" t="s">
        <v>82</v>
      </c>
      <c r="AV177" s="13" t="s">
        <v>90</v>
      </c>
      <c r="AW177" s="13" t="s">
        <v>34</v>
      </c>
      <c r="AX177" s="13" t="s">
        <v>73</v>
      </c>
      <c r="AY177" s="254" t="s">
        <v>197</v>
      </c>
    </row>
    <row r="178" spans="2:51" s="12" customFormat="1" ht="12">
      <c r="B178" s="233"/>
      <c r="C178" s="234"/>
      <c r="D178" s="230" t="s">
        <v>207</v>
      </c>
      <c r="E178" s="235" t="s">
        <v>21</v>
      </c>
      <c r="F178" s="236" t="s">
        <v>280</v>
      </c>
      <c r="G178" s="234"/>
      <c r="H178" s="237">
        <v>0.256</v>
      </c>
      <c r="I178" s="238"/>
      <c r="J178" s="234"/>
      <c r="K178" s="234"/>
      <c r="L178" s="239"/>
      <c r="M178" s="240"/>
      <c r="N178" s="241"/>
      <c r="O178" s="241"/>
      <c r="P178" s="241"/>
      <c r="Q178" s="241"/>
      <c r="R178" s="241"/>
      <c r="S178" s="241"/>
      <c r="T178" s="242"/>
      <c r="AT178" s="243" t="s">
        <v>207</v>
      </c>
      <c r="AU178" s="243" t="s">
        <v>82</v>
      </c>
      <c r="AV178" s="12" t="s">
        <v>82</v>
      </c>
      <c r="AW178" s="12" t="s">
        <v>34</v>
      </c>
      <c r="AX178" s="12" t="s">
        <v>73</v>
      </c>
      <c r="AY178" s="243" t="s">
        <v>197</v>
      </c>
    </row>
    <row r="179" spans="2:51" s="14" customFormat="1" ht="12">
      <c r="B179" s="255"/>
      <c r="C179" s="256"/>
      <c r="D179" s="230" t="s">
        <v>207</v>
      </c>
      <c r="E179" s="257" t="s">
        <v>21</v>
      </c>
      <c r="F179" s="258" t="s">
        <v>221</v>
      </c>
      <c r="G179" s="256"/>
      <c r="H179" s="259">
        <v>2.816</v>
      </c>
      <c r="I179" s="260"/>
      <c r="J179" s="256"/>
      <c r="K179" s="256"/>
      <c r="L179" s="261"/>
      <c r="M179" s="262"/>
      <c r="N179" s="263"/>
      <c r="O179" s="263"/>
      <c r="P179" s="263"/>
      <c r="Q179" s="263"/>
      <c r="R179" s="263"/>
      <c r="S179" s="263"/>
      <c r="T179" s="264"/>
      <c r="AT179" s="265" t="s">
        <v>207</v>
      </c>
      <c r="AU179" s="265" t="s">
        <v>82</v>
      </c>
      <c r="AV179" s="14" t="s">
        <v>97</v>
      </c>
      <c r="AW179" s="14" t="s">
        <v>34</v>
      </c>
      <c r="AX179" s="14" t="s">
        <v>80</v>
      </c>
      <c r="AY179" s="265" t="s">
        <v>197</v>
      </c>
    </row>
    <row r="180" spans="2:65" s="1" customFormat="1" ht="16.5" customHeight="1">
      <c r="B180" s="39"/>
      <c r="C180" s="218" t="s">
        <v>281</v>
      </c>
      <c r="D180" s="218" t="s">
        <v>199</v>
      </c>
      <c r="E180" s="219" t="s">
        <v>282</v>
      </c>
      <c r="F180" s="220" t="s">
        <v>283</v>
      </c>
      <c r="G180" s="221" t="s">
        <v>116</v>
      </c>
      <c r="H180" s="222">
        <v>6.4</v>
      </c>
      <c r="I180" s="223"/>
      <c r="J180" s="224">
        <f>ROUND(I180*H180,2)</f>
        <v>0</v>
      </c>
      <c r="K180" s="220" t="s">
        <v>203</v>
      </c>
      <c r="L180" s="44"/>
      <c r="M180" s="225" t="s">
        <v>21</v>
      </c>
      <c r="N180" s="226" t="s">
        <v>44</v>
      </c>
      <c r="O180" s="80"/>
      <c r="P180" s="227">
        <f>O180*H180</f>
        <v>0</v>
      </c>
      <c r="Q180" s="227">
        <v>0.00264</v>
      </c>
      <c r="R180" s="227">
        <f>Q180*H180</f>
        <v>0.016896</v>
      </c>
      <c r="S180" s="227">
        <v>0</v>
      </c>
      <c r="T180" s="228">
        <f>S180*H180</f>
        <v>0</v>
      </c>
      <c r="AR180" s="18" t="s">
        <v>97</v>
      </c>
      <c r="AT180" s="18" t="s">
        <v>199</v>
      </c>
      <c r="AU180" s="18" t="s">
        <v>82</v>
      </c>
      <c r="AY180" s="18" t="s">
        <v>197</v>
      </c>
      <c r="BE180" s="229">
        <f>IF(N180="základní",J180,0)</f>
        <v>0</v>
      </c>
      <c r="BF180" s="229">
        <f>IF(N180="snížená",J180,0)</f>
        <v>0</v>
      </c>
      <c r="BG180" s="229">
        <f>IF(N180="zákl. přenesená",J180,0)</f>
        <v>0</v>
      </c>
      <c r="BH180" s="229">
        <f>IF(N180="sníž. přenesená",J180,0)</f>
        <v>0</v>
      </c>
      <c r="BI180" s="229">
        <f>IF(N180="nulová",J180,0)</f>
        <v>0</v>
      </c>
      <c r="BJ180" s="18" t="s">
        <v>80</v>
      </c>
      <c r="BK180" s="229">
        <f>ROUND(I180*H180,2)</f>
        <v>0</v>
      </c>
      <c r="BL180" s="18" t="s">
        <v>97</v>
      </c>
      <c r="BM180" s="18" t="s">
        <v>284</v>
      </c>
    </row>
    <row r="181" spans="2:47" s="1" customFormat="1" ht="12">
      <c r="B181" s="39"/>
      <c r="C181" s="40"/>
      <c r="D181" s="230" t="s">
        <v>205</v>
      </c>
      <c r="E181" s="40"/>
      <c r="F181" s="231" t="s">
        <v>285</v>
      </c>
      <c r="G181" s="40"/>
      <c r="H181" s="40"/>
      <c r="I181" s="145"/>
      <c r="J181" s="40"/>
      <c r="K181" s="40"/>
      <c r="L181" s="44"/>
      <c r="M181" s="232"/>
      <c r="N181" s="80"/>
      <c r="O181" s="80"/>
      <c r="P181" s="80"/>
      <c r="Q181" s="80"/>
      <c r="R181" s="80"/>
      <c r="S181" s="80"/>
      <c r="T181" s="81"/>
      <c r="AT181" s="18" t="s">
        <v>205</v>
      </c>
      <c r="AU181" s="18" t="s">
        <v>82</v>
      </c>
    </row>
    <row r="182" spans="2:51" s="12" customFormat="1" ht="12">
      <c r="B182" s="233"/>
      <c r="C182" s="234"/>
      <c r="D182" s="230" t="s">
        <v>207</v>
      </c>
      <c r="E182" s="235" t="s">
        <v>21</v>
      </c>
      <c r="F182" s="236" t="s">
        <v>286</v>
      </c>
      <c r="G182" s="234"/>
      <c r="H182" s="237">
        <v>6.4</v>
      </c>
      <c r="I182" s="238"/>
      <c r="J182" s="234"/>
      <c r="K182" s="234"/>
      <c r="L182" s="239"/>
      <c r="M182" s="240"/>
      <c r="N182" s="241"/>
      <c r="O182" s="241"/>
      <c r="P182" s="241"/>
      <c r="Q182" s="241"/>
      <c r="R182" s="241"/>
      <c r="S182" s="241"/>
      <c r="T182" s="242"/>
      <c r="AT182" s="243" t="s">
        <v>207</v>
      </c>
      <c r="AU182" s="243" t="s">
        <v>82</v>
      </c>
      <c r="AV182" s="12" t="s">
        <v>82</v>
      </c>
      <c r="AW182" s="12" t="s">
        <v>34</v>
      </c>
      <c r="AX182" s="12" t="s">
        <v>80</v>
      </c>
      <c r="AY182" s="243" t="s">
        <v>197</v>
      </c>
    </row>
    <row r="183" spans="2:65" s="1" customFormat="1" ht="16.5" customHeight="1">
      <c r="B183" s="39"/>
      <c r="C183" s="218" t="s">
        <v>287</v>
      </c>
      <c r="D183" s="218" t="s">
        <v>199</v>
      </c>
      <c r="E183" s="219" t="s">
        <v>288</v>
      </c>
      <c r="F183" s="220" t="s">
        <v>289</v>
      </c>
      <c r="G183" s="221" t="s">
        <v>116</v>
      </c>
      <c r="H183" s="222">
        <v>6.4</v>
      </c>
      <c r="I183" s="223"/>
      <c r="J183" s="224">
        <f>ROUND(I183*H183,2)</f>
        <v>0</v>
      </c>
      <c r="K183" s="220" t="s">
        <v>203</v>
      </c>
      <c r="L183" s="44"/>
      <c r="M183" s="225" t="s">
        <v>21</v>
      </c>
      <c r="N183" s="226" t="s">
        <v>44</v>
      </c>
      <c r="O183" s="80"/>
      <c r="P183" s="227">
        <f>O183*H183</f>
        <v>0</v>
      </c>
      <c r="Q183" s="227">
        <v>0</v>
      </c>
      <c r="R183" s="227">
        <f>Q183*H183</f>
        <v>0</v>
      </c>
      <c r="S183" s="227">
        <v>0</v>
      </c>
      <c r="T183" s="228">
        <f>S183*H183</f>
        <v>0</v>
      </c>
      <c r="AR183" s="18" t="s">
        <v>97</v>
      </c>
      <c r="AT183" s="18" t="s">
        <v>199</v>
      </c>
      <c r="AU183" s="18" t="s">
        <v>82</v>
      </c>
      <c r="AY183" s="18" t="s">
        <v>197</v>
      </c>
      <c r="BE183" s="229">
        <f>IF(N183="základní",J183,0)</f>
        <v>0</v>
      </c>
      <c r="BF183" s="229">
        <f>IF(N183="snížená",J183,0)</f>
        <v>0</v>
      </c>
      <c r="BG183" s="229">
        <f>IF(N183="zákl. přenesená",J183,0)</f>
        <v>0</v>
      </c>
      <c r="BH183" s="229">
        <f>IF(N183="sníž. přenesená",J183,0)</f>
        <v>0</v>
      </c>
      <c r="BI183" s="229">
        <f>IF(N183="nulová",J183,0)</f>
        <v>0</v>
      </c>
      <c r="BJ183" s="18" t="s">
        <v>80</v>
      </c>
      <c r="BK183" s="229">
        <f>ROUND(I183*H183,2)</f>
        <v>0</v>
      </c>
      <c r="BL183" s="18" t="s">
        <v>97</v>
      </c>
      <c r="BM183" s="18" t="s">
        <v>290</v>
      </c>
    </row>
    <row r="184" spans="2:47" s="1" customFormat="1" ht="12">
      <c r="B184" s="39"/>
      <c r="C184" s="40"/>
      <c r="D184" s="230" t="s">
        <v>205</v>
      </c>
      <c r="E184" s="40"/>
      <c r="F184" s="231" t="s">
        <v>285</v>
      </c>
      <c r="G184" s="40"/>
      <c r="H184" s="40"/>
      <c r="I184" s="145"/>
      <c r="J184" s="40"/>
      <c r="K184" s="40"/>
      <c r="L184" s="44"/>
      <c r="M184" s="232"/>
      <c r="N184" s="80"/>
      <c r="O184" s="80"/>
      <c r="P184" s="80"/>
      <c r="Q184" s="80"/>
      <c r="R184" s="80"/>
      <c r="S184" s="80"/>
      <c r="T184" s="81"/>
      <c r="AT184" s="18" t="s">
        <v>205</v>
      </c>
      <c r="AU184" s="18" t="s">
        <v>82</v>
      </c>
    </row>
    <row r="185" spans="2:51" s="12" customFormat="1" ht="12">
      <c r="B185" s="233"/>
      <c r="C185" s="234"/>
      <c r="D185" s="230" t="s">
        <v>207</v>
      </c>
      <c r="E185" s="235" t="s">
        <v>21</v>
      </c>
      <c r="F185" s="236" t="s">
        <v>291</v>
      </c>
      <c r="G185" s="234"/>
      <c r="H185" s="237">
        <v>6.4</v>
      </c>
      <c r="I185" s="238"/>
      <c r="J185" s="234"/>
      <c r="K185" s="234"/>
      <c r="L185" s="239"/>
      <c r="M185" s="240"/>
      <c r="N185" s="241"/>
      <c r="O185" s="241"/>
      <c r="P185" s="241"/>
      <c r="Q185" s="241"/>
      <c r="R185" s="241"/>
      <c r="S185" s="241"/>
      <c r="T185" s="242"/>
      <c r="AT185" s="243" t="s">
        <v>207</v>
      </c>
      <c r="AU185" s="243" t="s">
        <v>82</v>
      </c>
      <c r="AV185" s="12" t="s">
        <v>82</v>
      </c>
      <c r="AW185" s="12" t="s">
        <v>34</v>
      </c>
      <c r="AX185" s="12" t="s">
        <v>80</v>
      </c>
      <c r="AY185" s="243" t="s">
        <v>197</v>
      </c>
    </row>
    <row r="186" spans="2:63" s="11" customFormat="1" ht="22.8" customHeight="1">
      <c r="B186" s="202"/>
      <c r="C186" s="203"/>
      <c r="D186" s="204" t="s">
        <v>72</v>
      </c>
      <c r="E186" s="216" t="s">
        <v>90</v>
      </c>
      <c r="F186" s="216" t="s">
        <v>292</v>
      </c>
      <c r="G186" s="203"/>
      <c r="H186" s="203"/>
      <c r="I186" s="206"/>
      <c r="J186" s="217">
        <f>BK186</f>
        <v>0</v>
      </c>
      <c r="K186" s="203"/>
      <c r="L186" s="208"/>
      <c r="M186" s="209"/>
      <c r="N186" s="210"/>
      <c r="O186" s="210"/>
      <c r="P186" s="211">
        <f>SUM(P187:P247)</f>
        <v>0</v>
      </c>
      <c r="Q186" s="210"/>
      <c r="R186" s="211">
        <f>SUM(R187:R247)</f>
        <v>33.56674365000001</v>
      </c>
      <c r="S186" s="210"/>
      <c r="T186" s="212">
        <f>SUM(T187:T247)</f>
        <v>0</v>
      </c>
      <c r="AR186" s="213" t="s">
        <v>80</v>
      </c>
      <c r="AT186" s="214" t="s">
        <v>72</v>
      </c>
      <c r="AU186" s="214" t="s">
        <v>80</v>
      </c>
      <c r="AY186" s="213" t="s">
        <v>197</v>
      </c>
      <c r="BK186" s="215">
        <f>SUM(BK187:BK247)</f>
        <v>0</v>
      </c>
    </row>
    <row r="187" spans="2:65" s="1" customFormat="1" ht="16.5" customHeight="1">
      <c r="B187" s="39"/>
      <c r="C187" s="218" t="s">
        <v>8</v>
      </c>
      <c r="D187" s="218" t="s">
        <v>199</v>
      </c>
      <c r="E187" s="219" t="s">
        <v>293</v>
      </c>
      <c r="F187" s="220" t="s">
        <v>294</v>
      </c>
      <c r="G187" s="221" t="s">
        <v>202</v>
      </c>
      <c r="H187" s="222">
        <v>3.184</v>
      </c>
      <c r="I187" s="223"/>
      <c r="J187" s="224">
        <f>ROUND(I187*H187,2)</f>
        <v>0</v>
      </c>
      <c r="K187" s="220" t="s">
        <v>203</v>
      </c>
      <c r="L187" s="44"/>
      <c r="M187" s="225" t="s">
        <v>21</v>
      </c>
      <c r="N187" s="226" t="s">
        <v>44</v>
      </c>
      <c r="O187" s="80"/>
      <c r="P187" s="227">
        <f>O187*H187</f>
        <v>0</v>
      </c>
      <c r="Q187" s="227">
        <v>1.8775</v>
      </c>
      <c r="R187" s="227">
        <f>Q187*H187</f>
        <v>5.97796</v>
      </c>
      <c r="S187" s="227">
        <v>0</v>
      </c>
      <c r="T187" s="228">
        <f>S187*H187</f>
        <v>0</v>
      </c>
      <c r="AR187" s="18" t="s">
        <v>97</v>
      </c>
      <c r="AT187" s="18" t="s">
        <v>199</v>
      </c>
      <c r="AU187" s="18" t="s">
        <v>82</v>
      </c>
      <c r="AY187" s="18" t="s">
        <v>197</v>
      </c>
      <c r="BE187" s="229">
        <f>IF(N187="základní",J187,0)</f>
        <v>0</v>
      </c>
      <c r="BF187" s="229">
        <f>IF(N187="snížená",J187,0)</f>
        <v>0</v>
      </c>
      <c r="BG187" s="229">
        <f>IF(N187="zákl. přenesená",J187,0)</f>
        <v>0</v>
      </c>
      <c r="BH187" s="229">
        <f>IF(N187="sníž. přenesená",J187,0)</f>
        <v>0</v>
      </c>
      <c r="BI187" s="229">
        <f>IF(N187="nulová",J187,0)</f>
        <v>0</v>
      </c>
      <c r="BJ187" s="18" t="s">
        <v>80</v>
      </c>
      <c r="BK187" s="229">
        <f>ROUND(I187*H187,2)</f>
        <v>0</v>
      </c>
      <c r="BL187" s="18" t="s">
        <v>97</v>
      </c>
      <c r="BM187" s="18" t="s">
        <v>295</v>
      </c>
    </row>
    <row r="188" spans="2:51" s="15" customFormat="1" ht="12">
      <c r="B188" s="266"/>
      <c r="C188" s="267"/>
      <c r="D188" s="230" t="s">
        <v>207</v>
      </c>
      <c r="E188" s="268" t="s">
        <v>21</v>
      </c>
      <c r="F188" s="269" t="s">
        <v>296</v>
      </c>
      <c r="G188" s="267"/>
      <c r="H188" s="268" t="s">
        <v>21</v>
      </c>
      <c r="I188" s="270"/>
      <c r="J188" s="267"/>
      <c r="K188" s="267"/>
      <c r="L188" s="271"/>
      <c r="M188" s="272"/>
      <c r="N188" s="273"/>
      <c r="O188" s="273"/>
      <c r="P188" s="273"/>
      <c r="Q188" s="273"/>
      <c r="R188" s="273"/>
      <c r="S188" s="273"/>
      <c r="T188" s="274"/>
      <c r="AT188" s="275" t="s">
        <v>207</v>
      </c>
      <c r="AU188" s="275" t="s">
        <v>82</v>
      </c>
      <c r="AV188" s="15" t="s">
        <v>80</v>
      </c>
      <c r="AW188" s="15" t="s">
        <v>34</v>
      </c>
      <c r="AX188" s="15" t="s">
        <v>73</v>
      </c>
      <c r="AY188" s="275" t="s">
        <v>197</v>
      </c>
    </row>
    <row r="189" spans="2:51" s="12" customFormat="1" ht="12">
      <c r="B189" s="233"/>
      <c r="C189" s="234"/>
      <c r="D189" s="230" t="s">
        <v>207</v>
      </c>
      <c r="E189" s="235" t="s">
        <v>21</v>
      </c>
      <c r="F189" s="236" t="s">
        <v>297</v>
      </c>
      <c r="G189" s="234"/>
      <c r="H189" s="237">
        <v>2.184</v>
      </c>
      <c r="I189" s="238"/>
      <c r="J189" s="234"/>
      <c r="K189" s="234"/>
      <c r="L189" s="239"/>
      <c r="M189" s="240"/>
      <c r="N189" s="241"/>
      <c r="O189" s="241"/>
      <c r="P189" s="241"/>
      <c r="Q189" s="241"/>
      <c r="R189" s="241"/>
      <c r="S189" s="241"/>
      <c r="T189" s="242"/>
      <c r="AT189" s="243" t="s">
        <v>207</v>
      </c>
      <c r="AU189" s="243" t="s">
        <v>82</v>
      </c>
      <c r="AV189" s="12" t="s">
        <v>82</v>
      </c>
      <c r="AW189" s="12" t="s">
        <v>34</v>
      </c>
      <c r="AX189" s="12" t="s">
        <v>73</v>
      </c>
      <c r="AY189" s="243" t="s">
        <v>197</v>
      </c>
    </row>
    <row r="190" spans="2:51" s="13" customFormat="1" ht="12">
      <c r="B190" s="244"/>
      <c r="C190" s="245"/>
      <c r="D190" s="230" t="s">
        <v>207</v>
      </c>
      <c r="E190" s="246" t="s">
        <v>21</v>
      </c>
      <c r="F190" s="247" t="s">
        <v>219</v>
      </c>
      <c r="G190" s="245"/>
      <c r="H190" s="248">
        <v>2.184</v>
      </c>
      <c r="I190" s="249"/>
      <c r="J190" s="245"/>
      <c r="K190" s="245"/>
      <c r="L190" s="250"/>
      <c r="M190" s="251"/>
      <c r="N190" s="252"/>
      <c r="O190" s="252"/>
      <c r="P190" s="252"/>
      <c r="Q190" s="252"/>
      <c r="R190" s="252"/>
      <c r="S190" s="252"/>
      <c r="T190" s="253"/>
      <c r="AT190" s="254" t="s">
        <v>207</v>
      </c>
      <c r="AU190" s="254" t="s">
        <v>82</v>
      </c>
      <c r="AV190" s="13" t="s">
        <v>90</v>
      </c>
      <c r="AW190" s="13" t="s">
        <v>34</v>
      </c>
      <c r="AX190" s="13" t="s">
        <v>73</v>
      </c>
      <c r="AY190" s="254" t="s">
        <v>197</v>
      </c>
    </row>
    <row r="191" spans="2:51" s="12" customFormat="1" ht="12">
      <c r="B191" s="233"/>
      <c r="C191" s="234"/>
      <c r="D191" s="230" t="s">
        <v>207</v>
      </c>
      <c r="E191" s="235" t="s">
        <v>21</v>
      </c>
      <c r="F191" s="236" t="s">
        <v>80</v>
      </c>
      <c r="G191" s="234"/>
      <c r="H191" s="237">
        <v>1</v>
      </c>
      <c r="I191" s="238"/>
      <c r="J191" s="234"/>
      <c r="K191" s="234"/>
      <c r="L191" s="239"/>
      <c r="M191" s="240"/>
      <c r="N191" s="241"/>
      <c r="O191" s="241"/>
      <c r="P191" s="241"/>
      <c r="Q191" s="241"/>
      <c r="R191" s="241"/>
      <c r="S191" s="241"/>
      <c r="T191" s="242"/>
      <c r="AT191" s="243" t="s">
        <v>207</v>
      </c>
      <c r="AU191" s="243" t="s">
        <v>82</v>
      </c>
      <c r="AV191" s="12" t="s">
        <v>82</v>
      </c>
      <c r="AW191" s="12" t="s">
        <v>34</v>
      </c>
      <c r="AX191" s="12" t="s">
        <v>73</v>
      </c>
      <c r="AY191" s="243" t="s">
        <v>197</v>
      </c>
    </row>
    <row r="192" spans="2:51" s="14" customFormat="1" ht="12">
      <c r="B192" s="255"/>
      <c r="C192" s="256"/>
      <c r="D192" s="230" t="s">
        <v>207</v>
      </c>
      <c r="E192" s="257" t="s">
        <v>21</v>
      </c>
      <c r="F192" s="258" t="s">
        <v>221</v>
      </c>
      <c r="G192" s="256"/>
      <c r="H192" s="259">
        <v>3.184</v>
      </c>
      <c r="I192" s="260"/>
      <c r="J192" s="256"/>
      <c r="K192" s="256"/>
      <c r="L192" s="261"/>
      <c r="M192" s="262"/>
      <c r="N192" s="263"/>
      <c r="O192" s="263"/>
      <c r="P192" s="263"/>
      <c r="Q192" s="263"/>
      <c r="R192" s="263"/>
      <c r="S192" s="263"/>
      <c r="T192" s="264"/>
      <c r="AT192" s="265" t="s">
        <v>207</v>
      </c>
      <c r="AU192" s="265" t="s">
        <v>82</v>
      </c>
      <c r="AV192" s="14" t="s">
        <v>97</v>
      </c>
      <c r="AW192" s="14" t="s">
        <v>34</v>
      </c>
      <c r="AX192" s="14" t="s">
        <v>80</v>
      </c>
      <c r="AY192" s="265" t="s">
        <v>197</v>
      </c>
    </row>
    <row r="193" spans="2:65" s="1" customFormat="1" ht="16.5" customHeight="1">
      <c r="B193" s="39"/>
      <c r="C193" s="218" t="s">
        <v>298</v>
      </c>
      <c r="D193" s="218" t="s">
        <v>199</v>
      </c>
      <c r="E193" s="219" t="s">
        <v>299</v>
      </c>
      <c r="F193" s="220" t="s">
        <v>300</v>
      </c>
      <c r="G193" s="221" t="s">
        <v>301</v>
      </c>
      <c r="H193" s="222">
        <v>3</v>
      </c>
      <c r="I193" s="223"/>
      <c r="J193" s="224">
        <f>ROUND(I193*H193,2)</f>
        <v>0</v>
      </c>
      <c r="K193" s="220" t="s">
        <v>203</v>
      </c>
      <c r="L193" s="44"/>
      <c r="M193" s="225" t="s">
        <v>21</v>
      </c>
      <c r="N193" s="226" t="s">
        <v>44</v>
      </c>
      <c r="O193" s="80"/>
      <c r="P193" s="227">
        <f>O193*H193</f>
        <v>0</v>
      </c>
      <c r="Q193" s="227">
        <v>0.02693</v>
      </c>
      <c r="R193" s="227">
        <f>Q193*H193</f>
        <v>0.08079</v>
      </c>
      <c r="S193" s="227">
        <v>0</v>
      </c>
      <c r="T193" s="228">
        <f>S193*H193</f>
        <v>0</v>
      </c>
      <c r="AR193" s="18" t="s">
        <v>97</v>
      </c>
      <c r="AT193" s="18" t="s">
        <v>199</v>
      </c>
      <c r="AU193" s="18" t="s">
        <v>82</v>
      </c>
      <c r="AY193" s="18" t="s">
        <v>197</v>
      </c>
      <c r="BE193" s="229">
        <f>IF(N193="základní",J193,0)</f>
        <v>0</v>
      </c>
      <c r="BF193" s="229">
        <f>IF(N193="snížená",J193,0)</f>
        <v>0</v>
      </c>
      <c r="BG193" s="229">
        <f>IF(N193="zákl. přenesená",J193,0)</f>
        <v>0</v>
      </c>
      <c r="BH193" s="229">
        <f>IF(N193="sníž. přenesená",J193,0)</f>
        <v>0</v>
      </c>
      <c r="BI193" s="229">
        <f>IF(N193="nulová",J193,0)</f>
        <v>0</v>
      </c>
      <c r="BJ193" s="18" t="s">
        <v>80</v>
      </c>
      <c r="BK193" s="229">
        <f>ROUND(I193*H193,2)</f>
        <v>0</v>
      </c>
      <c r="BL193" s="18" t="s">
        <v>97</v>
      </c>
      <c r="BM193" s="18" t="s">
        <v>302</v>
      </c>
    </row>
    <row r="194" spans="2:47" s="1" customFormat="1" ht="12">
      <c r="B194" s="39"/>
      <c r="C194" s="40"/>
      <c r="D194" s="230" t="s">
        <v>205</v>
      </c>
      <c r="E194" s="40"/>
      <c r="F194" s="231" t="s">
        <v>303</v>
      </c>
      <c r="G194" s="40"/>
      <c r="H194" s="40"/>
      <c r="I194" s="145"/>
      <c r="J194" s="40"/>
      <c r="K194" s="40"/>
      <c r="L194" s="44"/>
      <c r="M194" s="232"/>
      <c r="N194" s="80"/>
      <c r="O194" s="80"/>
      <c r="P194" s="80"/>
      <c r="Q194" s="80"/>
      <c r="R194" s="80"/>
      <c r="S194" s="80"/>
      <c r="T194" s="81"/>
      <c r="AT194" s="18" t="s">
        <v>205</v>
      </c>
      <c r="AU194" s="18" t="s">
        <v>82</v>
      </c>
    </row>
    <row r="195" spans="2:51" s="12" customFormat="1" ht="12">
      <c r="B195" s="233"/>
      <c r="C195" s="234"/>
      <c r="D195" s="230" t="s">
        <v>207</v>
      </c>
      <c r="E195" s="235" t="s">
        <v>21</v>
      </c>
      <c r="F195" s="236" t="s">
        <v>304</v>
      </c>
      <c r="G195" s="234"/>
      <c r="H195" s="237">
        <v>3</v>
      </c>
      <c r="I195" s="238"/>
      <c r="J195" s="234"/>
      <c r="K195" s="234"/>
      <c r="L195" s="239"/>
      <c r="M195" s="240"/>
      <c r="N195" s="241"/>
      <c r="O195" s="241"/>
      <c r="P195" s="241"/>
      <c r="Q195" s="241"/>
      <c r="R195" s="241"/>
      <c r="S195" s="241"/>
      <c r="T195" s="242"/>
      <c r="AT195" s="243" t="s">
        <v>207</v>
      </c>
      <c r="AU195" s="243" t="s">
        <v>82</v>
      </c>
      <c r="AV195" s="12" t="s">
        <v>82</v>
      </c>
      <c r="AW195" s="12" t="s">
        <v>34</v>
      </c>
      <c r="AX195" s="12" t="s">
        <v>80</v>
      </c>
      <c r="AY195" s="243" t="s">
        <v>197</v>
      </c>
    </row>
    <row r="196" spans="2:65" s="1" customFormat="1" ht="16.5" customHeight="1">
      <c r="B196" s="39"/>
      <c r="C196" s="218" t="s">
        <v>305</v>
      </c>
      <c r="D196" s="218" t="s">
        <v>199</v>
      </c>
      <c r="E196" s="219" t="s">
        <v>306</v>
      </c>
      <c r="F196" s="220" t="s">
        <v>307</v>
      </c>
      <c r="G196" s="221" t="s">
        <v>259</v>
      </c>
      <c r="H196" s="222">
        <v>0.212</v>
      </c>
      <c r="I196" s="223"/>
      <c r="J196" s="224">
        <f>ROUND(I196*H196,2)</f>
        <v>0</v>
      </c>
      <c r="K196" s="220" t="s">
        <v>203</v>
      </c>
      <c r="L196" s="44"/>
      <c r="M196" s="225" t="s">
        <v>21</v>
      </c>
      <c r="N196" s="226" t="s">
        <v>44</v>
      </c>
      <c r="O196" s="80"/>
      <c r="P196" s="227">
        <f>O196*H196</f>
        <v>0</v>
      </c>
      <c r="Q196" s="227">
        <v>1.09</v>
      </c>
      <c r="R196" s="227">
        <f>Q196*H196</f>
        <v>0.23108</v>
      </c>
      <c r="S196" s="227">
        <v>0</v>
      </c>
      <c r="T196" s="228">
        <f>S196*H196</f>
        <v>0</v>
      </c>
      <c r="AR196" s="18" t="s">
        <v>97</v>
      </c>
      <c r="AT196" s="18" t="s">
        <v>199</v>
      </c>
      <c r="AU196" s="18" t="s">
        <v>82</v>
      </c>
      <c r="AY196" s="18" t="s">
        <v>197</v>
      </c>
      <c r="BE196" s="229">
        <f>IF(N196="základní",J196,0)</f>
        <v>0</v>
      </c>
      <c r="BF196" s="229">
        <f>IF(N196="snížená",J196,0)</f>
        <v>0</v>
      </c>
      <c r="BG196" s="229">
        <f>IF(N196="zákl. přenesená",J196,0)</f>
        <v>0</v>
      </c>
      <c r="BH196" s="229">
        <f>IF(N196="sníž. přenesená",J196,0)</f>
        <v>0</v>
      </c>
      <c r="BI196" s="229">
        <f>IF(N196="nulová",J196,0)</f>
        <v>0</v>
      </c>
      <c r="BJ196" s="18" t="s">
        <v>80</v>
      </c>
      <c r="BK196" s="229">
        <f>ROUND(I196*H196,2)</f>
        <v>0</v>
      </c>
      <c r="BL196" s="18" t="s">
        <v>97</v>
      </c>
      <c r="BM196" s="18" t="s">
        <v>308</v>
      </c>
    </row>
    <row r="197" spans="2:47" s="1" customFormat="1" ht="12">
      <c r="B197" s="39"/>
      <c r="C197" s="40"/>
      <c r="D197" s="230" t="s">
        <v>205</v>
      </c>
      <c r="E197" s="40"/>
      <c r="F197" s="231" t="s">
        <v>309</v>
      </c>
      <c r="G197" s="40"/>
      <c r="H197" s="40"/>
      <c r="I197" s="145"/>
      <c r="J197" s="40"/>
      <c r="K197" s="40"/>
      <c r="L197" s="44"/>
      <c r="M197" s="232"/>
      <c r="N197" s="80"/>
      <c r="O197" s="80"/>
      <c r="P197" s="80"/>
      <c r="Q197" s="80"/>
      <c r="R197" s="80"/>
      <c r="S197" s="80"/>
      <c r="T197" s="81"/>
      <c r="AT197" s="18" t="s">
        <v>205</v>
      </c>
      <c r="AU197" s="18" t="s">
        <v>82</v>
      </c>
    </row>
    <row r="198" spans="2:51" s="15" customFormat="1" ht="12">
      <c r="B198" s="266"/>
      <c r="C198" s="267"/>
      <c r="D198" s="230" t="s">
        <v>207</v>
      </c>
      <c r="E198" s="268" t="s">
        <v>21</v>
      </c>
      <c r="F198" s="269" t="s">
        <v>310</v>
      </c>
      <c r="G198" s="267"/>
      <c r="H198" s="268" t="s">
        <v>21</v>
      </c>
      <c r="I198" s="270"/>
      <c r="J198" s="267"/>
      <c r="K198" s="267"/>
      <c r="L198" s="271"/>
      <c r="M198" s="272"/>
      <c r="N198" s="273"/>
      <c r="O198" s="273"/>
      <c r="P198" s="273"/>
      <c r="Q198" s="273"/>
      <c r="R198" s="273"/>
      <c r="S198" s="273"/>
      <c r="T198" s="274"/>
      <c r="AT198" s="275" t="s">
        <v>207</v>
      </c>
      <c r="AU198" s="275" t="s">
        <v>82</v>
      </c>
      <c r="AV198" s="15" t="s">
        <v>80</v>
      </c>
      <c r="AW198" s="15" t="s">
        <v>34</v>
      </c>
      <c r="AX198" s="15" t="s">
        <v>73</v>
      </c>
      <c r="AY198" s="275" t="s">
        <v>197</v>
      </c>
    </row>
    <row r="199" spans="2:51" s="12" customFormat="1" ht="12">
      <c r="B199" s="233"/>
      <c r="C199" s="234"/>
      <c r="D199" s="230" t="s">
        <v>207</v>
      </c>
      <c r="E199" s="235" t="s">
        <v>21</v>
      </c>
      <c r="F199" s="236" t="s">
        <v>311</v>
      </c>
      <c r="G199" s="234"/>
      <c r="H199" s="237">
        <v>0.177</v>
      </c>
      <c r="I199" s="238"/>
      <c r="J199" s="234"/>
      <c r="K199" s="234"/>
      <c r="L199" s="239"/>
      <c r="M199" s="240"/>
      <c r="N199" s="241"/>
      <c r="O199" s="241"/>
      <c r="P199" s="241"/>
      <c r="Q199" s="241"/>
      <c r="R199" s="241"/>
      <c r="S199" s="241"/>
      <c r="T199" s="242"/>
      <c r="AT199" s="243" t="s">
        <v>207</v>
      </c>
      <c r="AU199" s="243" t="s">
        <v>82</v>
      </c>
      <c r="AV199" s="12" t="s">
        <v>82</v>
      </c>
      <c r="AW199" s="12" t="s">
        <v>34</v>
      </c>
      <c r="AX199" s="12" t="s">
        <v>73</v>
      </c>
      <c r="AY199" s="243" t="s">
        <v>197</v>
      </c>
    </row>
    <row r="200" spans="2:51" s="12" customFormat="1" ht="12">
      <c r="B200" s="233"/>
      <c r="C200" s="234"/>
      <c r="D200" s="230" t="s">
        <v>207</v>
      </c>
      <c r="E200" s="235" t="s">
        <v>21</v>
      </c>
      <c r="F200" s="236" t="s">
        <v>312</v>
      </c>
      <c r="G200" s="234"/>
      <c r="H200" s="237">
        <v>0.019</v>
      </c>
      <c r="I200" s="238"/>
      <c r="J200" s="234"/>
      <c r="K200" s="234"/>
      <c r="L200" s="239"/>
      <c r="M200" s="240"/>
      <c r="N200" s="241"/>
      <c r="O200" s="241"/>
      <c r="P200" s="241"/>
      <c r="Q200" s="241"/>
      <c r="R200" s="241"/>
      <c r="S200" s="241"/>
      <c r="T200" s="242"/>
      <c r="AT200" s="243" t="s">
        <v>207</v>
      </c>
      <c r="AU200" s="243" t="s">
        <v>82</v>
      </c>
      <c r="AV200" s="12" t="s">
        <v>82</v>
      </c>
      <c r="AW200" s="12" t="s">
        <v>34</v>
      </c>
      <c r="AX200" s="12" t="s">
        <v>73</v>
      </c>
      <c r="AY200" s="243" t="s">
        <v>197</v>
      </c>
    </row>
    <row r="201" spans="2:51" s="13" customFormat="1" ht="12">
      <c r="B201" s="244"/>
      <c r="C201" s="245"/>
      <c r="D201" s="230" t="s">
        <v>207</v>
      </c>
      <c r="E201" s="246" t="s">
        <v>21</v>
      </c>
      <c r="F201" s="247" t="s">
        <v>219</v>
      </c>
      <c r="G201" s="245"/>
      <c r="H201" s="248">
        <v>0.196</v>
      </c>
      <c r="I201" s="249"/>
      <c r="J201" s="245"/>
      <c r="K201" s="245"/>
      <c r="L201" s="250"/>
      <c r="M201" s="251"/>
      <c r="N201" s="252"/>
      <c r="O201" s="252"/>
      <c r="P201" s="252"/>
      <c r="Q201" s="252"/>
      <c r="R201" s="252"/>
      <c r="S201" s="252"/>
      <c r="T201" s="253"/>
      <c r="AT201" s="254" t="s">
        <v>207</v>
      </c>
      <c r="AU201" s="254" t="s">
        <v>82</v>
      </c>
      <c r="AV201" s="13" t="s">
        <v>90</v>
      </c>
      <c r="AW201" s="13" t="s">
        <v>34</v>
      </c>
      <c r="AX201" s="13" t="s">
        <v>73</v>
      </c>
      <c r="AY201" s="254" t="s">
        <v>197</v>
      </c>
    </row>
    <row r="202" spans="2:51" s="12" customFormat="1" ht="12">
      <c r="B202" s="233"/>
      <c r="C202" s="234"/>
      <c r="D202" s="230" t="s">
        <v>207</v>
      </c>
      <c r="E202" s="235" t="s">
        <v>21</v>
      </c>
      <c r="F202" s="236" t="s">
        <v>313</v>
      </c>
      <c r="G202" s="234"/>
      <c r="H202" s="237">
        <v>0.016</v>
      </c>
      <c r="I202" s="238"/>
      <c r="J202" s="234"/>
      <c r="K202" s="234"/>
      <c r="L202" s="239"/>
      <c r="M202" s="240"/>
      <c r="N202" s="241"/>
      <c r="O202" s="241"/>
      <c r="P202" s="241"/>
      <c r="Q202" s="241"/>
      <c r="R202" s="241"/>
      <c r="S202" s="241"/>
      <c r="T202" s="242"/>
      <c r="AT202" s="243" t="s">
        <v>207</v>
      </c>
      <c r="AU202" s="243" t="s">
        <v>82</v>
      </c>
      <c r="AV202" s="12" t="s">
        <v>82</v>
      </c>
      <c r="AW202" s="12" t="s">
        <v>34</v>
      </c>
      <c r="AX202" s="12" t="s">
        <v>73</v>
      </c>
      <c r="AY202" s="243" t="s">
        <v>197</v>
      </c>
    </row>
    <row r="203" spans="2:51" s="14" customFormat="1" ht="12">
      <c r="B203" s="255"/>
      <c r="C203" s="256"/>
      <c r="D203" s="230" t="s">
        <v>207</v>
      </c>
      <c r="E203" s="257" t="s">
        <v>21</v>
      </c>
      <c r="F203" s="258" t="s">
        <v>221</v>
      </c>
      <c r="G203" s="256"/>
      <c r="H203" s="259">
        <v>0.212</v>
      </c>
      <c r="I203" s="260"/>
      <c r="J203" s="256"/>
      <c r="K203" s="256"/>
      <c r="L203" s="261"/>
      <c r="M203" s="262"/>
      <c r="N203" s="263"/>
      <c r="O203" s="263"/>
      <c r="P203" s="263"/>
      <c r="Q203" s="263"/>
      <c r="R203" s="263"/>
      <c r="S203" s="263"/>
      <c r="T203" s="264"/>
      <c r="AT203" s="265" t="s">
        <v>207</v>
      </c>
      <c r="AU203" s="265" t="s">
        <v>82</v>
      </c>
      <c r="AV203" s="14" t="s">
        <v>97</v>
      </c>
      <c r="AW203" s="14" t="s">
        <v>34</v>
      </c>
      <c r="AX203" s="14" t="s">
        <v>80</v>
      </c>
      <c r="AY203" s="265" t="s">
        <v>197</v>
      </c>
    </row>
    <row r="204" spans="2:65" s="1" customFormat="1" ht="16.5" customHeight="1">
      <c r="B204" s="39"/>
      <c r="C204" s="218" t="s">
        <v>314</v>
      </c>
      <c r="D204" s="218" t="s">
        <v>199</v>
      </c>
      <c r="E204" s="219" t="s">
        <v>315</v>
      </c>
      <c r="F204" s="220" t="s">
        <v>316</v>
      </c>
      <c r="G204" s="221" t="s">
        <v>132</v>
      </c>
      <c r="H204" s="222">
        <v>93</v>
      </c>
      <c r="I204" s="223"/>
      <c r="J204" s="224">
        <f>ROUND(I204*H204,2)</f>
        <v>0</v>
      </c>
      <c r="K204" s="220" t="s">
        <v>21</v>
      </c>
      <c r="L204" s="44"/>
      <c r="M204" s="225" t="s">
        <v>21</v>
      </c>
      <c r="N204" s="226" t="s">
        <v>44</v>
      </c>
      <c r="O204" s="80"/>
      <c r="P204" s="227">
        <f>O204*H204</f>
        <v>0</v>
      </c>
      <c r="Q204" s="227">
        <v>0</v>
      </c>
      <c r="R204" s="227">
        <f>Q204*H204</f>
        <v>0</v>
      </c>
      <c r="S204" s="227">
        <v>0</v>
      </c>
      <c r="T204" s="228">
        <f>S204*H204</f>
        <v>0</v>
      </c>
      <c r="AR204" s="18" t="s">
        <v>97</v>
      </c>
      <c r="AT204" s="18" t="s">
        <v>199</v>
      </c>
      <c r="AU204" s="18" t="s">
        <v>82</v>
      </c>
      <c r="AY204" s="18" t="s">
        <v>197</v>
      </c>
      <c r="BE204" s="229">
        <f>IF(N204="základní",J204,0)</f>
        <v>0</v>
      </c>
      <c r="BF204" s="229">
        <f>IF(N204="snížená",J204,0)</f>
        <v>0</v>
      </c>
      <c r="BG204" s="229">
        <f>IF(N204="zákl. přenesená",J204,0)</f>
        <v>0</v>
      </c>
      <c r="BH204" s="229">
        <f>IF(N204="sníž. přenesená",J204,0)</f>
        <v>0</v>
      </c>
      <c r="BI204" s="229">
        <f>IF(N204="nulová",J204,0)</f>
        <v>0</v>
      </c>
      <c r="BJ204" s="18" t="s">
        <v>80</v>
      </c>
      <c r="BK204" s="229">
        <f>ROUND(I204*H204,2)</f>
        <v>0</v>
      </c>
      <c r="BL204" s="18" t="s">
        <v>97</v>
      </c>
      <c r="BM204" s="18" t="s">
        <v>317</v>
      </c>
    </row>
    <row r="205" spans="2:47" s="1" customFormat="1" ht="12">
      <c r="B205" s="39"/>
      <c r="C205" s="40"/>
      <c r="D205" s="230" t="s">
        <v>205</v>
      </c>
      <c r="E205" s="40"/>
      <c r="F205" s="231" t="s">
        <v>318</v>
      </c>
      <c r="G205" s="40"/>
      <c r="H205" s="40"/>
      <c r="I205" s="145"/>
      <c r="J205" s="40"/>
      <c r="K205" s="40"/>
      <c r="L205" s="44"/>
      <c r="M205" s="232"/>
      <c r="N205" s="80"/>
      <c r="O205" s="80"/>
      <c r="P205" s="80"/>
      <c r="Q205" s="80"/>
      <c r="R205" s="80"/>
      <c r="S205" s="80"/>
      <c r="T205" s="81"/>
      <c r="AT205" s="18" t="s">
        <v>205</v>
      </c>
      <c r="AU205" s="18" t="s">
        <v>82</v>
      </c>
    </row>
    <row r="206" spans="2:51" s="15" customFormat="1" ht="12">
      <c r="B206" s="266"/>
      <c r="C206" s="267"/>
      <c r="D206" s="230" t="s">
        <v>207</v>
      </c>
      <c r="E206" s="268" t="s">
        <v>21</v>
      </c>
      <c r="F206" s="269" t="s">
        <v>319</v>
      </c>
      <c r="G206" s="267"/>
      <c r="H206" s="268" t="s">
        <v>21</v>
      </c>
      <c r="I206" s="270"/>
      <c r="J206" s="267"/>
      <c r="K206" s="267"/>
      <c r="L206" s="271"/>
      <c r="M206" s="272"/>
      <c r="N206" s="273"/>
      <c r="O206" s="273"/>
      <c r="P206" s="273"/>
      <c r="Q206" s="273"/>
      <c r="R206" s="273"/>
      <c r="S206" s="273"/>
      <c r="T206" s="274"/>
      <c r="AT206" s="275" t="s">
        <v>207</v>
      </c>
      <c r="AU206" s="275" t="s">
        <v>82</v>
      </c>
      <c r="AV206" s="15" t="s">
        <v>80</v>
      </c>
      <c r="AW206" s="15" t="s">
        <v>34</v>
      </c>
      <c r="AX206" s="15" t="s">
        <v>73</v>
      </c>
      <c r="AY206" s="275" t="s">
        <v>197</v>
      </c>
    </row>
    <row r="207" spans="2:51" s="12" customFormat="1" ht="12">
      <c r="B207" s="233"/>
      <c r="C207" s="234"/>
      <c r="D207" s="230" t="s">
        <v>207</v>
      </c>
      <c r="E207" s="235" t="s">
        <v>21</v>
      </c>
      <c r="F207" s="236" t="s">
        <v>320</v>
      </c>
      <c r="G207" s="234"/>
      <c r="H207" s="237">
        <v>88</v>
      </c>
      <c r="I207" s="238"/>
      <c r="J207" s="234"/>
      <c r="K207" s="234"/>
      <c r="L207" s="239"/>
      <c r="M207" s="240"/>
      <c r="N207" s="241"/>
      <c r="O207" s="241"/>
      <c r="P207" s="241"/>
      <c r="Q207" s="241"/>
      <c r="R207" s="241"/>
      <c r="S207" s="241"/>
      <c r="T207" s="242"/>
      <c r="AT207" s="243" t="s">
        <v>207</v>
      </c>
      <c r="AU207" s="243" t="s">
        <v>82</v>
      </c>
      <c r="AV207" s="12" t="s">
        <v>82</v>
      </c>
      <c r="AW207" s="12" t="s">
        <v>34</v>
      </c>
      <c r="AX207" s="12" t="s">
        <v>73</v>
      </c>
      <c r="AY207" s="243" t="s">
        <v>197</v>
      </c>
    </row>
    <row r="208" spans="2:51" s="13" customFormat="1" ht="12">
      <c r="B208" s="244"/>
      <c r="C208" s="245"/>
      <c r="D208" s="230" t="s">
        <v>207</v>
      </c>
      <c r="E208" s="246" t="s">
        <v>21</v>
      </c>
      <c r="F208" s="247" t="s">
        <v>219</v>
      </c>
      <c r="G208" s="245"/>
      <c r="H208" s="248">
        <v>88</v>
      </c>
      <c r="I208" s="249"/>
      <c r="J208" s="245"/>
      <c r="K208" s="245"/>
      <c r="L208" s="250"/>
      <c r="M208" s="251"/>
      <c r="N208" s="252"/>
      <c r="O208" s="252"/>
      <c r="P208" s="252"/>
      <c r="Q208" s="252"/>
      <c r="R208" s="252"/>
      <c r="S208" s="252"/>
      <c r="T208" s="253"/>
      <c r="AT208" s="254" t="s">
        <v>207</v>
      </c>
      <c r="AU208" s="254" t="s">
        <v>82</v>
      </c>
      <c r="AV208" s="13" t="s">
        <v>90</v>
      </c>
      <c r="AW208" s="13" t="s">
        <v>34</v>
      </c>
      <c r="AX208" s="13" t="s">
        <v>73</v>
      </c>
      <c r="AY208" s="254" t="s">
        <v>197</v>
      </c>
    </row>
    <row r="209" spans="2:51" s="12" customFormat="1" ht="12">
      <c r="B209" s="233"/>
      <c r="C209" s="234"/>
      <c r="D209" s="230" t="s">
        <v>207</v>
      </c>
      <c r="E209" s="235" t="s">
        <v>21</v>
      </c>
      <c r="F209" s="236" t="s">
        <v>220</v>
      </c>
      <c r="G209" s="234"/>
      <c r="H209" s="237">
        <v>5</v>
      </c>
      <c r="I209" s="238"/>
      <c r="J209" s="234"/>
      <c r="K209" s="234"/>
      <c r="L209" s="239"/>
      <c r="M209" s="240"/>
      <c r="N209" s="241"/>
      <c r="O209" s="241"/>
      <c r="P209" s="241"/>
      <c r="Q209" s="241"/>
      <c r="R209" s="241"/>
      <c r="S209" s="241"/>
      <c r="T209" s="242"/>
      <c r="AT209" s="243" t="s">
        <v>207</v>
      </c>
      <c r="AU209" s="243" t="s">
        <v>82</v>
      </c>
      <c r="AV209" s="12" t="s">
        <v>82</v>
      </c>
      <c r="AW209" s="12" t="s">
        <v>34</v>
      </c>
      <c r="AX209" s="12" t="s">
        <v>73</v>
      </c>
      <c r="AY209" s="243" t="s">
        <v>197</v>
      </c>
    </row>
    <row r="210" spans="2:51" s="14" customFormat="1" ht="12">
      <c r="B210" s="255"/>
      <c r="C210" s="256"/>
      <c r="D210" s="230" t="s">
        <v>207</v>
      </c>
      <c r="E210" s="257" t="s">
        <v>21</v>
      </c>
      <c r="F210" s="258" t="s">
        <v>221</v>
      </c>
      <c r="G210" s="256"/>
      <c r="H210" s="259">
        <v>93</v>
      </c>
      <c r="I210" s="260"/>
      <c r="J210" s="256"/>
      <c r="K210" s="256"/>
      <c r="L210" s="261"/>
      <c r="M210" s="262"/>
      <c r="N210" s="263"/>
      <c r="O210" s="263"/>
      <c r="P210" s="263"/>
      <c r="Q210" s="263"/>
      <c r="R210" s="263"/>
      <c r="S210" s="263"/>
      <c r="T210" s="264"/>
      <c r="AT210" s="265" t="s">
        <v>207</v>
      </c>
      <c r="AU210" s="265" t="s">
        <v>82</v>
      </c>
      <c r="AV210" s="14" t="s">
        <v>97</v>
      </c>
      <c r="AW210" s="14" t="s">
        <v>34</v>
      </c>
      <c r="AX210" s="14" t="s">
        <v>80</v>
      </c>
      <c r="AY210" s="265" t="s">
        <v>197</v>
      </c>
    </row>
    <row r="211" spans="2:65" s="1" customFormat="1" ht="22.5" customHeight="1">
      <c r="B211" s="39"/>
      <c r="C211" s="218" t="s">
        <v>321</v>
      </c>
      <c r="D211" s="218" t="s">
        <v>199</v>
      </c>
      <c r="E211" s="219" t="s">
        <v>322</v>
      </c>
      <c r="F211" s="220" t="s">
        <v>323</v>
      </c>
      <c r="G211" s="221" t="s">
        <v>116</v>
      </c>
      <c r="H211" s="222">
        <v>53.728</v>
      </c>
      <c r="I211" s="223"/>
      <c r="J211" s="224">
        <f>ROUND(I211*H211,2)</f>
        <v>0</v>
      </c>
      <c r="K211" s="220" t="s">
        <v>203</v>
      </c>
      <c r="L211" s="44"/>
      <c r="M211" s="225" t="s">
        <v>21</v>
      </c>
      <c r="N211" s="226" t="s">
        <v>44</v>
      </c>
      <c r="O211" s="80"/>
      <c r="P211" s="227">
        <f>O211*H211</f>
        <v>0</v>
      </c>
      <c r="Q211" s="227">
        <v>0.1094</v>
      </c>
      <c r="R211" s="227">
        <f>Q211*H211</f>
        <v>5.8778432</v>
      </c>
      <c r="S211" s="227">
        <v>0</v>
      </c>
      <c r="T211" s="228">
        <f>S211*H211</f>
        <v>0</v>
      </c>
      <c r="AR211" s="18" t="s">
        <v>97</v>
      </c>
      <c r="AT211" s="18" t="s">
        <v>199</v>
      </c>
      <c r="AU211" s="18" t="s">
        <v>82</v>
      </c>
      <c r="AY211" s="18" t="s">
        <v>197</v>
      </c>
      <c r="BE211" s="229">
        <f>IF(N211="základní",J211,0)</f>
        <v>0</v>
      </c>
      <c r="BF211" s="229">
        <f>IF(N211="snížená",J211,0)</f>
        <v>0</v>
      </c>
      <c r="BG211" s="229">
        <f>IF(N211="zákl. přenesená",J211,0)</f>
        <v>0</v>
      </c>
      <c r="BH211" s="229">
        <f>IF(N211="sníž. přenesená",J211,0)</f>
        <v>0</v>
      </c>
      <c r="BI211" s="229">
        <f>IF(N211="nulová",J211,0)</f>
        <v>0</v>
      </c>
      <c r="BJ211" s="18" t="s">
        <v>80</v>
      </c>
      <c r="BK211" s="229">
        <f>ROUND(I211*H211,2)</f>
        <v>0</v>
      </c>
      <c r="BL211" s="18" t="s">
        <v>97</v>
      </c>
      <c r="BM211" s="18" t="s">
        <v>324</v>
      </c>
    </row>
    <row r="212" spans="2:47" s="1" customFormat="1" ht="12">
      <c r="B212" s="39"/>
      <c r="C212" s="40"/>
      <c r="D212" s="230" t="s">
        <v>205</v>
      </c>
      <c r="E212" s="40"/>
      <c r="F212" s="231" t="s">
        <v>325</v>
      </c>
      <c r="G212" s="40"/>
      <c r="H212" s="40"/>
      <c r="I212" s="145"/>
      <c r="J212" s="40"/>
      <c r="K212" s="40"/>
      <c r="L212" s="44"/>
      <c r="M212" s="232"/>
      <c r="N212" s="80"/>
      <c r="O212" s="80"/>
      <c r="P212" s="80"/>
      <c r="Q212" s="80"/>
      <c r="R212" s="80"/>
      <c r="S212" s="80"/>
      <c r="T212" s="81"/>
      <c r="AT212" s="18" t="s">
        <v>205</v>
      </c>
      <c r="AU212" s="18" t="s">
        <v>82</v>
      </c>
    </row>
    <row r="213" spans="2:51" s="15" customFormat="1" ht="12">
      <c r="B213" s="266"/>
      <c r="C213" s="267"/>
      <c r="D213" s="230" t="s">
        <v>207</v>
      </c>
      <c r="E213" s="268" t="s">
        <v>21</v>
      </c>
      <c r="F213" s="269" t="s">
        <v>326</v>
      </c>
      <c r="G213" s="267"/>
      <c r="H213" s="268" t="s">
        <v>21</v>
      </c>
      <c r="I213" s="270"/>
      <c r="J213" s="267"/>
      <c r="K213" s="267"/>
      <c r="L213" s="271"/>
      <c r="M213" s="272"/>
      <c r="N213" s="273"/>
      <c r="O213" s="273"/>
      <c r="P213" s="273"/>
      <c r="Q213" s="273"/>
      <c r="R213" s="273"/>
      <c r="S213" s="273"/>
      <c r="T213" s="274"/>
      <c r="AT213" s="275" t="s">
        <v>207</v>
      </c>
      <c r="AU213" s="275" t="s">
        <v>82</v>
      </c>
      <c r="AV213" s="15" t="s">
        <v>80</v>
      </c>
      <c r="AW213" s="15" t="s">
        <v>34</v>
      </c>
      <c r="AX213" s="15" t="s">
        <v>73</v>
      </c>
      <c r="AY213" s="275" t="s">
        <v>197</v>
      </c>
    </row>
    <row r="214" spans="2:51" s="12" customFormat="1" ht="12">
      <c r="B214" s="233"/>
      <c r="C214" s="234"/>
      <c r="D214" s="230" t="s">
        <v>207</v>
      </c>
      <c r="E214" s="235" t="s">
        <v>21</v>
      </c>
      <c r="F214" s="236" t="s">
        <v>327</v>
      </c>
      <c r="G214" s="234"/>
      <c r="H214" s="237">
        <v>4.048</v>
      </c>
      <c r="I214" s="238"/>
      <c r="J214" s="234"/>
      <c r="K214" s="234"/>
      <c r="L214" s="239"/>
      <c r="M214" s="240"/>
      <c r="N214" s="241"/>
      <c r="O214" s="241"/>
      <c r="P214" s="241"/>
      <c r="Q214" s="241"/>
      <c r="R214" s="241"/>
      <c r="S214" s="241"/>
      <c r="T214" s="242"/>
      <c r="AT214" s="243" t="s">
        <v>207</v>
      </c>
      <c r="AU214" s="243" t="s">
        <v>82</v>
      </c>
      <c r="AV214" s="12" t="s">
        <v>82</v>
      </c>
      <c r="AW214" s="12" t="s">
        <v>34</v>
      </c>
      <c r="AX214" s="12" t="s">
        <v>73</v>
      </c>
      <c r="AY214" s="243" t="s">
        <v>197</v>
      </c>
    </row>
    <row r="215" spans="2:51" s="12" customFormat="1" ht="12">
      <c r="B215" s="233"/>
      <c r="C215" s="234"/>
      <c r="D215" s="230" t="s">
        <v>207</v>
      </c>
      <c r="E215" s="235" t="s">
        <v>21</v>
      </c>
      <c r="F215" s="236" t="s">
        <v>328</v>
      </c>
      <c r="G215" s="234"/>
      <c r="H215" s="237">
        <v>1.68</v>
      </c>
      <c r="I215" s="238"/>
      <c r="J215" s="234"/>
      <c r="K215" s="234"/>
      <c r="L215" s="239"/>
      <c r="M215" s="240"/>
      <c r="N215" s="241"/>
      <c r="O215" s="241"/>
      <c r="P215" s="241"/>
      <c r="Q215" s="241"/>
      <c r="R215" s="241"/>
      <c r="S215" s="241"/>
      <c r="T215" s="242"/>
      <c r="AT215" s="243" t="s">
        <v>207</v>
      </c>
      <c r="AU215" s="243" t="s">
        <v>82</v>
      </c>
      <c r="AV215" s="12" t="s">
        <v>82</v>
      </c>
      <c r="AW215" s="12" t="s">
        <v>34</v>
      </c>
      <c r="AX215" s="12" t="s">
        <v>73</v>
      </c>
      <c r="AY215" s="243" t="s">
        <v>197</v>
      </c>
    </row>
    <row r="216" spans="2:51" s="12" customFormat="1" ht="12">
      <c r="B216" s="233"/>
      <c r="C216" s="234"/>
      <c r="D216" s="230" t="s">
        <v>207</v>
      </c>
      <c r="E216" s="235" t="s">
        <v>21</v>
      </c>
      <c r="F216" s="236" t="s">
        <v>329</v>
      </c>
      <c r="G216" s="234"/>
      <c r="H216" s="237">
        <v>28</v>
      </c>
      <c r="I216" s="238"/>
      <c r="J216" s="234"/>
      <c r="K216" s="234"/>
      <c r="L216" s="239"/>
      <c r="M216" s="240"/>
      <c r="N216" s="241"/>
      <c r="O216" s="241"/>
      <c r="P216" s="241"/>
      <c r="Q216" s="241"/>
      <c r="R216" s="241"/>
      <c r="S216" s="241"/>
      <c r="T216" s="242"/>
      <c r="AT216" s="243" t="s">
        <v>207</v>
      </c>
      <c r="AU216" s="243" t="s">
        <v>82</v>
      </c>
      <c r="AV216" s="12" t="s">
        <v>82</v>
      </c>
      <c r="AW216" s="12" t="s">
        <v>34</v>
      </c>
      <c r="AX216" s="12" t="s">
        <v>73</v>
      </c>
      <c r="AY216" s="243" t="s">
        <v>197</v>
      </c>
    </row>
    <row r="217" spans="2:51" s="13" customFormat="1" ht="12">
      <c r="B217" s="244"/>
      <c r="C217" s="245"/>
      <c r="D217" s="230" t="s">
        <v>207</v>
      </c>
      <c r="E217" s="246" t="s">
        <v>21</v>
      </c>
      <c r="F217" s="247" t="s">
        <v>219</v>
      </c>
      <c r="G217" s="245"/>
      <c r="H217" s="248">
        <v>33.728</v>
      </c>
      <c r="I217" s="249"/>
      <c r="J217" s="245"/>
      <c r="K217" s="245"/>
      <c r="L217" s="250"/>
      <c r="M217" s="251"/>
      <c r="N217" s="252"/>
      <c r="O217" s="252"/>
      <c r="P217" s="252"/>
      <c r="Q217" s="252"/>
      <c r="R217" s="252"/>
      <c r="S217" s="252"/>
      <c r="T217" s="253"/>
      <c r="AT217" s="254" t="s">
        <v>207</v>
      </c>
      <c r="AU217" s="254" t="s">
        <v>82</v>
      </c>
      <c r="AV217" s="13" t="s">
        <v>90</v>
      </c>
      <c r="AW217" s="13" t="s">
        <v>34</v>
      </c>
      <c r="AX217" s="13" t="s">
        <v>73</v>
      </c>
      <c r="AY217" s="254" t="s">
        <v>197</v>
      </c>
    </row>
    <row r="218" spans="2:51" s="12" customFormat="1" ht="12">
      <c r="B218" s="233"/>
      <c r="C218" s="234"/>
      <c r="D218" s="230" t="s">
        <v>207</v>
      </c>
      <c r="E218" s="235" t="s">
        <v>21</v>
      </c>
      <c r="F218" s="236" t="s">
        <v>330</v>
      </c>
      <c r="G218" s="234"/>
      <c r="H218" s="237">
        <v>20</v>
      </c>
      <c r="I218" s="238"/>
      <c r="J218" s="234"/>
      <c r="K218" s="234"/>
      <c r="L218" s="239"/>
      <c r="M218" s="240"/>
      <c r="N218" s="241"/>
      <c r="O218" s="241"/>
      <c r="P218" s="241"/>
      <c r="Q218" s="241"/>
      <c r="R218" s="241"/>
      <c r="S218" s="241"/>
      <c r="T218" s="242"/>
      <c r="AT218" s="243" t="s">
        <v>207</v>
      </c>
      <c r="AU218" s="243" t="s">
        <v>82</v>
      </c>
      <c r="AV218" s="12" t="s">
        <v>82</v>
      </c>
      <c r="AW218" s="12" t="s">
        <v>34</v>
      </c>
      <c r="AX218" s="12" t="s">
        <v>73</v>
      </c>
      <c r="AY218" s="243" t="s">
        <v>197</v>
      </c>
    </row>
    <row r="219" spans="2:51" s="14" customFormat="1" ht="12">
      <c r="B219" s="255"/>
      <c r="C219" s="256"/>
      <c r="D219" s="230" t="s">
        <v>207</v>
      </c>
      <c r="E219" s="257" t="s">
        <v>21</v>
      </c>
      <c r="F219" s="258" t="s">
        <v>221</v>
      </c>
      <c r="G219" s="256"/>
      <c r="H219" s="259">
        <v>53.728</v>
      </c>
      <c r="I219" s="260"/>
      <c r="J219" s="256"/>
      <c r="K219" s="256"/>
      <c r="L219" s="261"/>
      <c r="M219" s="262"/>
      <c r="N219" s="263"/>
      <c r="O219" s="263"/>
      <c r="P219" s="263"/>
      <c r="Q219" s="263"/>
      <c r="R219" s="263"/>
      <c r="S219" s="263"/>
      <c r="T219" s="264"/>
      <c r="AT219" s="265" t="s">
        <v>207</v>
      </c>
      <c r="AU219" s="265" t="s">
        <v>82</v>
      </c>
      <c r="AV219" s="14" t="s">
        <v>97</v>
      </c>
      <c r="AW219" s="14" t="s">
        <v>34</v>
      </c>
      <c r="AX219" s="14" t="s">
        <v>80</v>
      </c>
      <c r="AY219" s="265" t="s">
        <v>197</v>
      </c>
    </row>
    <row r="220" spans="2:65" s="1" customFormat="1" ht="22.5" customHeight="1">
      <c r="B220" s="39"/>
      <c r="C220" s="218" t="s">
        <v>330</v>
      </c>
      <c r="D220" s="218" t="s">
        <v>199</v>
      </c>
      <c r="E220" s="219" t="s">
        <v>331</v>
      </c>
      <c r="F220" s="220" t="s">
        <v>332</v>
      </c>
      <c r="G220" s="221" t="s">
        <v>116</v>
      </c>
      <c r="H220" s="222">
        <v>18.697</v>
      </c>
      <c r="I220" s="223"/>
      <c r="J220" s="224">
        <f>ROUND(I220*H220,2)</f>
        <v>0</v>
      </c>
      <c r="K220" s="220" t="s">
        <v>203</v>
      </c>
      <c r="L220" s="44"/>
      <c r="M220" s="225" t="s">
        <v>21</v>
      </c>
      <c r="N220" s="226" t="s">
        <v>44</v>
      </c>
      <c r="O220" s="80"/>
      <c r="P220" s="227">
        <f>O220*H220</f>
        <v>0</v>
      </c>
      <c r="Q220" s="227">
        <v>0.23458</v>
      </c>
      <c r="R220" s="227">
        <f>Q220*H220</f>
        <v>4.38594226</v>
      </c>
      <c r="S220" s="227">
        <v>0</v>
      </c>
      <c r="T220" s="228">
        <f>S220*H220</f>
        <v>0</v>
      </c>
      <c r="AR220" s="18" t="s">
        <v>97</v>
      </c>
      <c r="AT220" s="18" t="s">
        <v>199</v>
      </c>
      <c r="AU220" s="18" t="s">
        <v>82</v>
      </c>
      <c r="AY220" s="18" t="s">
        <v>197</v>
      </c>
      <c r="BE220" s="229">
        <f>IF(N220="základní",J220,0)</f>
        <v>0</v>
      </c>
      <c r="BF220" s="229">
        <f>IF(N220="snížená",J220,0)</f>
        <v>0</v>
      </c>
      <c r="BG220" s="229">
        <f>IF(N220="zákl. přenesená",J220,0)</f>
        <v>0</v>
      </c>
      <c r="BH220" s="229">
        <f>IF(N220="sníž. přenesená",J220,0)</f>
        <v>0</v>
      </c>
      <c r="BI220" s="229">
        <f>IF(N220="nulová",J220,0)</f>
        <v>0</v>
      </c>
      <c r="BJ220" s="18" t="s">
        <v>80</v>
      </c>
      <c r="BK220" s="229">
        <f>ROUND(I220*H220,2)</f>
        <v>0</v>
      </c>
      <c r="BL220" s="18" t="s">
        <v>97</v>
      </c>
      <c r="BM220" s="18" t="s">
        <v>333</v>
      </c>
    </row>
    <row r="221" spans="2:47" s="1" customFormat="1" ht="12">
      <c r="B221" s="39"/>
      <c r="C221" s="40"/>
      <c r="D221" s="230" t="s">
        <v>205</v>
      </c>
      <c r="E221" s="40"/>
      <c r="F221" s="231" t="s">
        <v>325</v>
      </c>
      <c r="G221" s="40"/>
      <c r="H221" s="40"/>
      <c r="I221" s="145"/>
      <c r="J221" s="40"/>
      <c r="K221" s="40"/>
      <c r="L221" s="44"/>
      <c r="M221" s="232"/>
      <c r="N221" s="80"/>
      <c r="O221" s="80"/>
      <c r="P221" s="80"/>
      <c r="Q221" s="80"/>
      <c r="R221" s="80"/>
      <c r="S221" s="80"/>
      <c r="T221" s="81"/>
      <c r="AT221" s="18" t="s">
        <v>205</v>
      </c>
      <c r="AU221" s="18" t="s">
        <v>82</v>
      </c>
    </row>
    <row r="222" spans="2:51" s="15" customFormat="1" ht="12">
      <c r="B222" s="266"/>
      <c r="C222" s="267"/>
      <c r="D222" s="230" t="s">
        <v>207</v>
      </c>
      <c r="E222" s="268" t="s">
        <v>21</v>
      </c>
      <c r="F222" s="269" t="s">
        <v>334</v>
      </c>
      <c r="G222" s="267"/>
      <c r="H222" s="268" t="s">
        <v>21</v>
      </c>
      <c r="I222" s="270"/>
      <c r="J222" s="267"/>
      <c r="K222" s="267"/>
      <c r="L222" s="271"/>
      <c r="M222" s="272"/>
      <c r="N222" s="273"/>
      <c r="O222" s="273"/>
      <c r="P222" s="273"/>
      <c r="Q222" s="273"/>
      <c r="R222" s="273"/>
      <c r="S222" s="273"/>
      <c r="T222" s="274"/>
      <c r="AT222" s="275" t="s">
        <v>207</v>
      </c>
      <c r="AU222" s="275" t="s">
        <v>82</v>
      </c>
      <c r="AV222" s="15" t="s">
        <v>80</v>
      </c>
      <c r="AW222" s="15" t="s">
        <v>34</v>
      </c>
      <c r="AX222" s="15" t="s">
        <v>73</v>
      </c>
      <c r="AY222" s="275" t="s">
        <v>197</v>
      </c>
    </row>
    <row r="223" spans="2:51" s="12" customFormat="1" ht="12">
      <c r="B223" s="233"/>
      <c r="C223" s="234"/>
      <c r="D223" s="230" t="s">
        <v>207</v>
      </c>
      <c r="E223" s="235" t="s">
        <v>21</v>
      </c>
      <c r="F223" s="236" t="s">
        <v>335</v>
      </c>
      <c r="G223" s="234"/>
      <c r="H223" s="237">
        <v>12.347</v>
      </c>
      <c r="I223" s="238"/>
      <c r="J223" s="234"/>
      <c r="K223" s="234"/>
      <c r="L223" s="239"/>
      <c r="M223" s="240"/>
      <c r="N223" s="241"/>
      <c r="O223" s="241"/>
      <c r="P223" s="241"/>
      <c r="Q223" s="241"/>
      <c r="R223" s="241"/>
      <c r="S223" s="241"/>
      <c r="T223" s="242"/>
      <c r="AT223" s="243" t="s">
        <v>207</v>
      </c>
      <c r="AU223" s="243" t="s">
        <v>82</v>
      </c>
      <c r="AV223" s="12" t="s">
        <v>82</v>
      </c>
      <c r="AW223" s="12" t="s">
        <v>34</v>
      </c>
      <c r="AX223" s="12" t="s">
        <v>73</v>
      </c>
      <c r="AY223" s="243" t="s">
        <v>197</v>
      </c>
    </row>
    <row r="224" spans="2:51" s="12" customFormat="1" ht="12">
      <c r="B224" s="233"/>
      <c r="C224" s="234"/>
      <c r="D224" s="230" t="s">
        <v>207</v>
      </c>
      <c r="E224" s="235" t="s">
        <v>21</v>
      </c>
      <c r="F224" s="236" t="s">
        <v>336</v>
      </c>
      <c r="G224" s="234"/>
      <c r="H224" s="237">
        <v>1.35</v>
      </c>
      <c r="I224" s="238"/>
      <c r="J224" s="234"/>
      <c r="K224" s="234"/>
      <c r="L224" s="239"/>
      <c r="M224" s="240"/>
      <c r="N224" s="241"/>
      <c r="O224" s="241"/>
      <c r="P224" s="241"/>
      <c r="Q224" s="241"/>
      <c r="R224" s="241"/>
      <c r="S224" s="241"/>
      <c r="T224" s="242"/>
      <c r="AT224" s="243" t="s">
        <v>207</v>
      </c>
      <c r="AU224" s="243" t="s">
        <v>82</v>
      </c>
      <c r="AV224" s="12" t="s">
        <v>82</v>
      </c>
      <c r="AW224" s="12" t="s">
        <v>34</v>
      </c>
      <c r="AX224" s="12" t="s">
        <v>73</v>
      </c>
      <c r="AY224" s="243" t="s">
        <v>197</v>
      </c>
    </row>
    <row r="225" spans="2:51" s="13" customFormat="1" ht="12">
      <c r="B225" s="244"/>
      <c r="C225" s="245"/>
      <c r="D225" s="230" t="s">
        <v>207</v>
      </c>
      <c r="E225" s="246" t="s">
        <v>21</v>
      </c>
      <c r="F225" s="247" t="s">
        <v>219</v>
      </c>
      <c r="G225" s="245"/>
      <c r="H225" s="248">
        <v>13.697</v>
      </c>
      <c r="I225" s="249"/>
      <c r="J225" s="245"/>
      <c r="K225" s="245"/>
      <c r="L225" s="250"/>
      <c r="M225" s="251"/>
      <c r="N225" s="252"/>
      <c r="O225" s="252"/>
      <c r="P225" s="252"/>
      <c r="Q225" s="252"/>
      <c r="R225" s="252"/>
      <c r="S225" s="252"/>
      <c r="T225" s="253"/>
      <c r="AT225" s="254" t="s">
        <v>207</v>
      </c>
      <c r="AU225" s="254" t="s">
        <v>82</v>
      </c>
      <c r="AV225" s="13" t="s">
        <v>90</v>
      </c>
      <c r="AW225" s="13" t="s">
        <v>34</v>
      </c>
      <c r="AX225" s="13" t="s">
        <v>73</v>
      </c>
      <c r="AY225" s="254" t="s">
        <v>197</v>
      </c>
    </row>
    <row r="226" spans="2:51" s="12" customFormat="1" ht="12">
      <c r="B226" s="233"/>
      <c r="C226" s="234"/>
      <c r="D226" s="230" t="s">
        <v>207</v>
      </c>
      <c r="E226" s="235" t="s">
        <v>21</v>
      </c>
      <c r="F226" s="236" t="s">
        <v>220</v>
      </c>
      <c r="G226" s="234"/>
      <c r="H226" s="237">
        <v>5</v>
      </c>
      <c r="I226" s="238"/>
      <c r="J226" s="234"/>
      <c r="K226" s="234"/>
      <c r="L226" s="239"/>
      <c r="M226" s="240"/>
      <c r="N226" s="241"/>
      <c r="O226" s="241"/>
      <c r="P226" s="241"/>
      <c r="Q226" s="241"/>
      <c r="R226" s="241"/>
      <c r="S226" s="241"/>
      <c r="T226" s="242"/>
      <c r="AT226" s="243" t="s">
        <v>207</v>
      </c>
      <c r="AU226" s="243" t="s">
        <v>82</v>
      </c>
      <c r="AV226" s="12" t="s">
        <v>82</v>
      </c>
      <c r="AW226" s="12" t="s">
        <v>34</v>
      </c>
      <c r="AX226" s="12" t="s">
        <v>73</v>
      </c>
      <c r="AY226" s="243" t="s">
        <v>197</v>
      </c>
    </row>
    <row r="227" spans="2:51" s="14" customFormat="1" ht="12">
      <c r="B227" s="255"/>
      <c r="C227" s="256"/>
      <c r="D227" s="230" t="s">
        <v>207</v>
      </c>
      <c r="E227" s="257" t="s">
        <v>21</v>
      </c>
      <c r="F227" s="258" t="s">
        <v>221</v>
      </c>
      <c r="G227" s="256"/>
      <c r="H227" s="259">
        <v>18.697</v>
      </c>
      <c r="I227" s="260"/>
      <c r="J227" s="256"/>
      <c r="K227" s="256"/>
      <c r="L227" s="261"/>
      <c r="M227" s="262"/>
      <c r="N227" s="263"/>
      <c r="O227" s="263"/>
      <c r="P227" s="263"/>
      <c r="Q227" s="263"/>
      <c r="R227" s="263"/>
      <c r="S227" s="263"/>
      <c r="T227" s="264"/>
      <c r="AT227" s="265" t="s">
        <v>207</v>
      </c>
      <c r="AU227" s="265" t="s">
        <v>82</v>
      </c>
      <c r="AV227" s="14" t="s">
        <v>97</v>
      </c>
      <c r="AW227" s="14" t="s">
        <v>34</v>
      </c>
      <c r="AX227" s="14" t="s">
        <v>80</v>
      </c>
      <c r="AY227" s="265" t="s">
        <v>197</v>
      </c>
    </row>
    <row r="228" spans="2:65" s="1" customFormat="1" ht="22.5" customHeight="1">
      <c r="B228" s="39"/>
      <c r="C228" s="218" t="s">
        <v>7</v>
      </c>
      <c r="D228" s="218" t="s">
        <v>199</v>
      </c>
      <c r="E228" s="219" t="s">
        <v>337</v>
      </c>
      <c r="F228" s="220" t="s">
        <v>338</v>
      </c>
      <c r="G228" s="221" t="s">
        <v>116</v>
      </c>
      <c r="H228" s="222">
        <v>123.741</v>
      </c>
      <c r="I228" s="223"/>
      <c r="J228" s="224">
        <f>ROUND(I228*H228,2)</f>
        <v>0</v>
      </c>
      <c r="K228" s="220" t="s">
        <v>203</v>
      </c>
      <c r="L228" s="44"/>
      <c r="M228" s="225" t="s">
        <v>21</v>
      </c>
      <c r="N228" s="226" t="s">
        <v>44</v>
      </c>
      <c r="O228" s="80"/>
      <c r="P228" s="227">
        <f>O228*H228</f>
        <v>0</v>
      </c>
      <c r="Q228" s="227">
        <v>0.11439</v>
      </c>
      <c r="R228" s="227">
        <f>Q228*H228</f>
        <v>14.154732990000001</v>
      </c>
      <c r="S228" s="227">
        <v>0</v>
      </c>
      <c r="T228" s="228">
        <f>S228*H228</f>
        <v>0</v>
      </c>
      <c r="AR228" s="18" t="s">
        <v>97</v>
      </c>
      <c r="AT228" s="18" t="s">
        <v>199</v>
      </c>
      <c r="AU228" s="18" t="s">
        <v>82</v>
      </c>
      <c r="AY228" s="18" t="s">
        <v>197</v>
      </c>
      <c r="BE228" s="229">
        <f>IF(N228="základní",J228,0)</f>
        <v>0</v>
      </c>
      <c r="BF228" s="229">
        <f>IF(N228="snížená",J228,0)</f>
        <v>0</v>
      </c>
      <c r="BG228" s="229">
        <f>IF(N228="zákl. přenesená",J228,0)</f>
        <v>0</v>
      </c>
      <c r="BH228" s="229">
        <f>IF(N228="sníž. přenesená",J228,0)</f>
        <v>0</v>
      </c>
      <c r="BI228" s="229">
        <f>IF(N228="nulová",J228,0)</f>
        <v>0</v>
      </c>
      <c r="BJ228" s="18" t="s">
        <v>80</v>
      </c>
      <c r="BK228" s="229">
        <f>ROUND(I228*H228,2)</f>
        <v>0</v>
      </c>
      <c r="BL228" s="18" t="s">
        <v>97</v>
      </c>
      <c r="BM228" s="18" t="s">
        <v>339</v>
      </c>
    </row>
    <row r="229" spans="2:47" s="1" customFormat="1" ht="12">
      <c r="B229" s="39"/>
      <c r="C229" s="40"/>
      <c r="D229" s="230" t="s">
        <v>205</v>
      </c>
      <c r="E229" s="40"/>
      <c r="F229" s="231" t="s">
        <v>340</v>
      </c>
      <c r="G229" s="40"/>
      <c r="H229" s="40"/>
      <c r="I229" s="145"/>
      <c r="J229" s="40"/>
      <c r="K229" s="40"/>
      <c r="L229" s="44"/>
      <c r="M229" s="232"/>
      <c r="N229" s="80"/>
      <c r="O229" s="80"/>
      <c r="P229" s="80"/>
      <c r="Q229" s="80"/>
      <c r="R229" s="80"/>
      <c r="S229" s="80"/>
      <c r="T229" s="81"/>
      <c r="AT229" s="18" t="s">
        <v>205</v>
      </c>
      <c r="AU229" s="18" t="s">
        <v>82</v>
      </c>
    </row>
    <row r="230" spans="2:51" s="15" customFormat="1" ht="12">
      <c r="B230" s="266"/>
      <c r="C230" s="267"/>
      <c r="D230" s="230" t="s">
        <v>207</v>
      </c>
      <c r="E230" s="268" t="s">
        <v>21</v>
      </c>
      <c r="F230" s="269" t="s">
        <v>341</v>
      </c>
      <c r="G230" s="267"/>
      <c r="H230" s="268" t="s">
        <v>21</v>
      </c>
      <c r="I230" s="270"/>
      <c r="J230" s="267"/>
      <c r="K230" s="267"/>
      <c r="L230" s="271"/>
      <c r="M230" s="272"/>
      <c r="N230" s="273"/>
      <c r="O230" s="273"/>
      <c r="P230" s="273"/>
      <c r="Q230" s="273"/>
      <c r="R230" s="273"/>
      <c r="S230" s="273"/>
      <c r="T230" s="274"/>
      <c r="AT230" s="275" t="s">
        <v>207</v>
      </c>
      <c r="AU230" s="275" t="s">
        <v>82</v>
      </c>
      <c r="AV230" s="15" t="s">
        <v>80</v>
      </c>
      <c r="AW230" s="15" t="s">
        <v>34</v>
      </c>
      <c r="AX230" s="15" t="s">
        <v>73</v>
      </c>
      <c r="AY230" s="275" t="s">
        <v>197</v>
      </c>
    </row>
    <row r="231" spans="2:51" s="12" customFormat="1" ht="12">
      <c r="B231" s="233"/>
      <c r="C231" s="234"/>
      <c r="D231" s="230" t="s">
        <v>207</v>
      </c>
      <c r="E231" s="235" t="s">
        <v>21</v>
      </c>
      <c r="F231" s="236" t="s">
        <v>342</v>
      </c>
      <c r="G231" s="234"/>
      <c r="H231" s="237">
        <v>103.741</v>
      </c>
      <c r="I231" s="238"/>
      <c r="J231" s="234"/>
      <c r="K231" s="234"/>
      <c r="L231" s="239"/>
      <c r="M231" s="240"/>
      <c r="N231" s="241"/>
      <c r="O231" s="241"/>
      <c r="P231" s="241"/>
      <c r="Q231" s="241"/>
      <c r="R231" s="241"/>
      <c r="S231" s="241"/>
      <c r="T231" s="242"/>
      <c r="AT231" s="243" t="s">
        <v>207</v>
      </c>
      <c r="AU231" s="243" t="s">
        <v>82</v>
      </c>
      <c r="AV231" s="12" t="s">
        <v>82</v>
      </c>
      <c r="AW231" s="12" t="s">
        <v>34</v>
      </c>
      <c r="AX231" s="12" t="s">
        <v>73</v>
      </c>
      <c r="AY231" s="243" t="s">
        <v>197</v>
      </c>
    </row>
    <row r="232" spans="2:51" s="13" customFormat="1" ht="12">
      <c r="B232" s="244"/>
      <c r="C232" s="245"/>
      <c r="D232" s="230" t="s">
        <v>207</v>
      </c>
      <c r="E232" s="246" t="s">
        <v>21</v>
      </c>
      <c r="F232" s="247" t="s">
        <v>219</v>
      </c>
      <c r="G232" s="245"/>
      <c r="H232" s="248">
        <v>103.741</v>
      </c>
      <c r="I232" s="249"/>
      <c r="J232" s="245"/>
      <c r="K232" s="245"/>
      <c r="L232" s="250"/>
      <c r="M232" s="251"/>
      <c r="N232" s="252"/>
      <c r="O232" s="252"/>
      <c r="P232" s="252"/>
      <c r="Q232" s="252"/>
      <c r="R232" s="252"/>
      <c r="S232" s="252"/>
      <c r="T232" s="253"/>
      <c r="AT232" s="254" t="s">
        <v>207</v>
      </c>
      <c r="AU232" s="254" t="s">
        <v>82</v>
      </c>
      <c r="AV232" s="13" t="s">
        <v>90</v>
      </c>
      <c r="AW232" s="13" t="s">
        <v>34</v>
      </c>
      <c r="AX232" s="13" t="s">
        <v>73</v>
      </c>
      <c r="AY232" s="254" t="s">
        <v>197</v>
      </c>
    </row>
    <row r="233" spans="2:51" s="12" customFormat="1" ht="12">
      <c r="B233" s="233"/>
      <c r="C233" s="234"/>
      <c r="D233" s="230" t="s">
        <v>207</v>
      </c>
      <c r="E233" s="235" t="s">
        <v>21</v>
      </c>
      <c r="F233" s="236" t="s">
        <v>330</v>
      </c>
      <c r="G233" s="234"/>
      <c r="H233" s="237">
        <v>20</v>
      </c>
      <c r="I233" s="238"/>
      <c r="J233" s="234"/>
      <c r="K233" s="234"/>
      <c r="L233" s="239"/>
      <c r="M233" s="240"/>
      <c r="N233" s="241"/>
      <c r="O233" s="241"/>
      <c r="P233" s="241"/>
      <c r="Q233" s="241"/>
      <c r="R233" s="241"/>
      <c r="S233" s="241"/>
      <c r="T233" s="242"/>
      <c r="AT233" s="243" t="s">
        <v>207</v>
      </c>
      <c r="AU233" s="243" t="s">
        <v>82</v>
      </c>
      <c r="AV233" s="12" t="s">
        <v>82</v>
      </c>
      <c r="AW233" s="12" t="s">
        <v>34</v>
      </c>
      <c r="AX233" s="12" t="s">
        <v>73</v>
      </c>
      <c r="AY233" s="243" t="s">
        <v>197</v>
      </c>
    </row>
    <row r="234" spans="2:51" s="14" customFormat="1" ht="12">
      <c r="B234" s="255"/>
      <c r="C234" s="256"/>
      <c r="D234" s="230" t="s">
        <v>207</v>
      </c>
      <c r="E234" s="257" t="s">
        <v>21</v>
      </c>
      <c r="F234" s="258" t="s">
        <v>221</v>
      </c>
      <c r="G234" s="256"/>
      <c r="H234" s="259">
        <v>123.741</v>
      </c>
      <c r="I234" s="260"/>
      <c r="J234" s="256"/>
      <c r="K234" s="256"/>
      <c r="L234" s="261"/>
      <c r="M234" s="262"/>
      <c r="N234" s="263"/>
      <c r="O234" s="263"/>
      <c r="P234" s="263"/>
      <c r="Q234" s="263"/>
      <c r="R234" s="263"/>
      <c r="S234" s="263"/>
      <c r="T234" s="264"/>
      <c r="AT234" s="265" t="s">
        <v>207</v>
      </c>
      <c r="AU234" s="265" t="s">
        <v>82</v>
      </c>
      <c r="AV234" s="14" t="s">
        <v>97</v>
      </c>
      <c r="AW234" s="14" t="s">
        <v>34</v>
      </c>
      <c r="AX234" s="14" t="s">
        <v>80</v>
      </c>
      <c r="AY234" s="265" t="s">
        <v>197</v>
      </c>
    </row>
    <row r="235" spans="2:65" s="1" customFormat="1" ht="16.5" customHeight="1">
      <c r="B235" s="39"/>
      <c r="C235" s="218" t="s">
        <v>343</v>
      </c>
      <c r="D235" s="218" t="s">
        <v>199</v>
      </c>
      <c r="E235" s="219" t="s">
        <v>344</v>
      </c>
      <c r="F235" s="220" t="s">
        <v>345</v>
      </c>
      <c r="G235" s="221" t="s">
        <v>132</v>
      </c>
      <c r="H235" s="222">
        <v>300.2</v>
      </c>
      <c r="I235" s="223"/>
      <c r="J235" s="224">
        <f>ROUND(I235*H235,2)</f>
        <v>0</v>
      </c>
      <c r="K235" s="220" t="s">
        <v>203</v>
      </c>
      <c r="L235" s="44"/>
      <c r="M235" s="225" t="s">
        <v>21</v>
      </c>
      <c r="N235" s="226" t="s">
        <v>44</v>
      </c>
      <c r="O235" s="80"/>
      <c r="P235" s="227">
        <f>O235*H235</f>
        <v>0</v>
      </c>
      <c r="Q235" s="227">
        <v>0.00012</v>
      </c>
      <c r="R235" s="227">
        <f>Q235*H235</f>
        <v>0.036024</v>
      </c>
      <c r="S235" s="227">
        <v>0</v>
      </c>
      <c r="T235" s="228">
        <f>S235*H235</f>
        <v>0</v>
      </c>
      <c r="AR235" s="18" t="s">
        <v>97</v>
      </c>
      <c r="AT235" s="18" t="s">
        <v>199</v>
      </c>
      <c r="AU235" s="18" t="s">
        <v>82</v>
      </c>
      <c r="AY235" s="18" t="s">
        <v>197</v>
      </c>
      <c r="BE235" s="229">
        <f>IF(N235="základní",J235,0)</f>
        <v>0</v>
      </c>
      <c r="BF235" s="229">
        <f>IF(N235="snížená",J235,0)</f>
        <v>0</v>
      </c>
      <c r="BG235" s="229">
        <f>IF(N235="zákl. přenesená",J235,0)</f>
        <v>0</v>
      </c>
      <c r="BH235" s="229">
        <f>IF(N235="sníž. přenesená",J235,0)</f>
        <v>0</v>
      </c>
      <c r="BI235" s="229">
        <f>IF(N235="nulová",J235,0)</f>
        <v>0</v>
      </c>
      <c r="BJ235" s="18" t="s">
        <v>80</v>
      </c>
      <c r="BK235" s="229">
        <f>ROUND(I235*H235,2)</f>
        <v>0</v>
      </c>
      <c r="BL235" s="18" t="s">
        <v>97</v>
      </c>
      <c r="BM235" s="18" t="s">
        <v>346</v>
      </c>
    </row>
    <row r="236" spans="2:47" s="1" customFormat="1" ht="12">
      <c r="B236" s="39"/>
      <c r="C236" s="40"/>
      <c r="D236" s="230" t="s">
        <v>205</v>
      </c>
      <c r="E236" s="40"/>
      <c r="F236" s="231" t="s">
        <v>347</v>
      </c>
      <c r="G236" s="40"/>
      <c r="H236" s="40"/>
      <c r="I236" s="145"/>
      <c r="J236" s="40"/>
      <c r="K236" s="40"/>
      <c r="L236" s="44"/>
      <c r="M236" s="232"/>
      <c r="N236" s="80"/>
      <c r="O236" s="80"/>
      <c r="P236" s="80"/>
      <c r="Q236" s="80"/>
      <c r="R236" s="80"/>
      <c r="S236" s="80"/>
      <c r="T236" s="81"/>
      <c r="AT236" s="18" t="s">
        <v>205</v>
      </c>
      <c r="AU236" s="18" t="s">
        <v>82</v>
      </c>
    </row>
    <row r="237" spans="2:51" s="12" customFormat="1" ht="12">
      <c r="B237" s="233"/>
      <c r="C237" s="234"/>
      <c r="D237" s="230" t="s">
        <v>207</v>
      </c>
      <c r="E237" s="235" t="s">
        <v>21</v>
      </c>
      <c r="F237" s="236" t="s">
        <v>348</v>
      </c>
      <c r="G237" s="234"/>
      <c r="H237" s="237">
        <v>82.2</v>
      </c>
      <c r="I237" s="238"/>
      <c r="J237" s="234"/>
      <c r="K237" s="234"/>
      <c r="L237" s="239"/>
      <c r="M237" s="240"/>
      <c r="N237" s="241"/>
      <c r="O237" s="241"/>
      <c r="P237" s="241"/>
      <c r="Q237" s="241"/>
      <c r="R237" s="241"/>
      <c r="S237" s="241"/>
      <c r="T237" s="242"/>
      <c r="AT237" s="243" t="s">
        <v>207</v>
      </c>
      <c r="AU237" s="243" t="s">
        <v>82</v>
      </c>
      <c r="AV237" s="12" t="s">
        <v>82</v>
      </c>
      <c r="AW237" s="12" t="s">
        <v>34</v>
      </c>
      <c r="AX237" s="12" t="s">
        <v>73</v>
      </c>
      <c r="AY237" s="243" t="s">
        <v>197</v>
      </c>
    </row>
    <row r="238" spans="2:51" s="12" customFormat="1" ht="12">
      <c r="B238" s="233"/>
      <c r="C238" s="234"/>
      <c r="D238" s="230" t="s">
        <v>207</v>
      </c>
      <c r="E238" s="235" t="s">
        <v>21</v>
      </c>
      <c r="F238" s="236" t="s">
        <v>349</v>
      </c>
      <c r="G238" s="234"/>
      <c r="H238" s="237">
        <v>168</v>
      </c>
      <c r="I238" s="238"/>
      <c r="J238" s="234"/>
      <c r="K238" s="234"/>
      <c r="L238" s="239"/>
      <c r="M238" s="240"/>
      <c r="N238" s="241"/>
      <c r="O238" s="241"/>
      <c r="P238" s="241"/>
      <c r="Q238" s="241"/>
      <c r="R238" s="241"/>
      <c r="S238" s="241"/>
      <c r="T238" s="242"/>
      <c r="AT238" s="243" t="s">
        <v>207</v>
      </c>
      <c r="AU238" s="243" t="s">
        <v>82</v>
      </c>
      <c r="AV238" s="12" t="s">
        <v>82</v>
      </c>
      <c r="AW238" s="12" t="s">
        <v>34</v>
      </c>
      <c r="AX238" s="12" t="s">
        <v>73</v>
      </c>
      <c r="AY238" s="243" t="s">
        <v>197</v>
      </c>
    </row>
    <row r="239" spans="2:51" s="13" customFormat="1" ht="12">
      <c r="B239" s="244"/>
      <c r="C239" s="245"/>
      <c r="D239" s="230" t="s">
        <v>207</v>
      </c>
      <c r="E239" s="246" t="s">
        <v>21</v>
      </c>
      <c r="F239" s="247" t="s">
        <v>219</v>
      </c>
      <c r="G239" s="245"/>
      <c r="H239" s="248">
        <v>250.2</v>
      </c>
      <c r="I239" s="249"/>
      <c r="J239" s="245"/>
      <c r="K239" s="245"/>
      <c r="L239" s="250"/>
      <c r="M239" s="251"/>
      <c r="N239" s="252"/>
      <c r="O239" s="252"/>
      <c r="P239" s="252"/>
      <c r="Q239" s="252"/>
      <c r="R239" s="252"/>
      <c r="S239" s="252"/>
      <c r="T239" s="253"/>
      <c r="AT239" s="254" t="s">
        <v>207</v>
      </c>
      <c r="AU239" s="254" t="s">
        <v>82</v>
      </c>
      <c r="AV239" s="13" t="s">
        <v>90</v>
      </c>
      <c r="AW239" s="13" t="s">
        <v>34</v>
      </c>
      <c r="AX239" s="13" t="s">
        <v>73</v>
      </c>
      <c r="AY239" s="254" t="s">
        <v>197</v>
      </c>
    </row>
    <row r="240" spans="2:51" s="12" customFormat="1" ht="12">
      <c r="B240" s="233"/>
      <c r="C240" s="234"/>
      <c r="D240" s="230" t="s">
        <v>207</v>
      </c>
      <c r="E240" s="235" t="s">
        <v>21</v>
      </c>
      <c r="F240" s="236" t="s">
        <v>350</v>
      </c>
      <c r="G240" s="234"/>
      <c r="H240" s="237">
        <v>50</v>
      </c>
      <c r="I240" s="238"/>
      <c r="J240" s="234"/>
      <c r="K240" s="234"/>
      <c r="L240" s="239"/>
      <c r="M240" s="240"/>
      <c r="N240" s="241"/>
      <c r="O240" s="241"/>
      <c r="P240" s="241"/>
      <c r="Q240" s="241"/>
      <c r="R240" s="241"/>
      <c r="S240" s="241"/>
      <c r="T240" s="242"/>
      <c r="AT240" s="243" t="s">
        <v>207</v>
      </c>
      <c r="AU240" s="243" t="s">
        <v>82</v>
      </c>
      <c r="AV240" s="12" t="s">
        <v>82</v>
      </c>
      <c r="AW240" s="12" t="s">
        <v>34</v>
      </c>
      <c r="AX240" s="12" t="s">
        <v>73</v>
      </c>
      <c r="AY240" s="243" t="s">
        <v>197</v>
      </c>
    </row>
    <row r="241" spans="2:51" s="14" customFormat="1" ht="12">
      <c r="B241" s="255"/>
      <c r="C241" s="256"/>
      <c r="D241" s="230" t="s">
        <v>207</v>
      </c>
      <c r="E241" s="257" t="s">
        <v>21</v>
      </c>
      <c r="F241" s="258" t="s">
        <v>221</v>
      </c>
      <c r="G241" s="256"/>
      <c r="H241" s="259">
        <v>300.2</v>
      </c>
      <c r="I241" s="260"/>
      <c r="J241" s="256"/>
      <c r="K241" s="256"/>
      <c r="L241" s="261"/>
      <c r="M241" s="262"/>
      <c r="N241" s="263"/>
      <c r="O241" s="263"/>
      <c r="P241" s="263"/>
      <c r="Q241" s="263"/>
      <c r="R241" s="263"/>
      <c r="S241" s="263"/>
      <c r="T241" s="264"/>
      <c r="AT241" s="265" t="s">
        <v>207</v>
      </c>
      <c r="AU241" s="265" t="s">
        <v>82</v>
      </c>
      <c r="AV241" s="14" t="s">
        <v>97</v>
      </c>
      <c r="AW241" s="14" t="s">
        <v>34</v>
      </c>
      <c r="AX241" s="14" t="s">
        <v>80</v>
      </c>
      <c r="AY241" s="265" t="s">
        <v>197</v>
      </c>
    </row>
    <row r="242" spans="2:65" s="1" customFormat="1" ht="16.5" customHeight="1">
      <c r="B242" s="39"/>
      <c r="C242" s="218" t="s">
        <v>351</v>
      </c>
      <c r="D242" s="218" t="s">
        <v>199</v>
      </c>
      <c r="E242" s="219" t="s">
        <v>352</v>
      </c>
      <c r="F242" s="220" t="s">
        <v>353</v>
      </c>
      <c r="G242" s="221" t="s">
        <v>116</v>
      </c>
      <c r="H242" s="222">
        <v>15.84</v>
      </c>
      <c r="I242" s="223"/>
      <c r="J242" s="224">
        <f>ROUND(I242*H242,2)</f>
        <v>0</v>
      </c>
      <c r="K242" s="220" t="s">
        <v>203</v>
      </c>
      <c r="L242" s="44"/>
      <c r="M242" s="225" t="s">
        <v>21</v>
      </c>
      <c r="N242" s="226" t="s">
        <v>44</v>
      </c>
      <c r="O242" s="80"/>
      <c r="P242" s="227">
        <f>O242*H242</f>
        <v>0</v>
      </c>
      <c r="Q242" s="227">
        <v>0.17818</v>
      </c>
      <c r="R242" s="227">
        <f>Q242*H242</f>
        <v>2.8223712</v>
      </c>
      <c r="S242" s="227">
        <v>0</v>
      </c>
      <c r="T242" s="228">
        <f>S242*H242</f>
        <v>0</v>
      </c>
      <c r="AR242" s="18" t="s">
        <v>97</v>
      </c>
      <c r="AT242" s="18" t="s">
        <v>199</v>
      </c>
      <c r="AU242" s="18" t="s">
        <v>82</v>
      </c>
      <c r="AY242" s="18" t="s">
        <v>197</v>
      </c>
      <c r="BE242" s="229">
        <f>IF(N242="základní",J242,0)</f>
        <v>0</v>
      </c>
      <c r="BF242" s="229">
        <f>IF(N242="snížená",J242,0)</f>
        <v>0</v>
      </c>
      <c r="BG242" s="229">
        <f>IF(N242="zákl. přenesená",J242,0)</f>
        <v>0</v>
      </c>
      <c r="BH242" s="229">
        <f>IF(N242="sníž. přenesená",J242,0)</f>
        <v>0</v>
      </c>
      <c r="BI242" s="229">
        <f>IF(N242="nulová",J242,0)</f>
        <v>0</v>
      </c>
      <c r="BJ242" s="18" t="s">
        <v>80</v>
      </c>
      <c r="BK242" s="229">
        <f>ROUND(I242*H242,2)</f>
        <v>0</v>
      </c>
      <c r="BL242" s="18" t="s">
        <v>97</v>
      </c>
      <c r="BM242" s="18" t="s">
        <v>354</v>
      </c>
    </row>
    <row r="243" spans="2:51" s="12" customFormat="1" ht="12">
      <c r="B243" s="233"/>
      <c r="C243" s="234"/>
      <c r="D243" s="230" t="s">
        <v>207</v>
      </c>
      <c r="E243" s="235" t="s">
        <v>21</v>
      </c>
      <c r="F243" s="236" t="s">
        <v>355</v>
      </c>
      <c r="G243" s="234"/>
      <c r="H243" s="237">
        <v>13.04</v>
      </c>
      <c r="I243" s="238"/>
      <c r="J243" s="234"/>
      <c r="K243" s="234"/>
      <c r="L243" s="239"/>
      <c r="M243" s="240"/>
      <c r="N243" s="241"/>
      <c r="O243" s="241"/>
      <c r="P243" s="241"/>
      <c r="Q243" s="241"/>
      <c r="R243" s="241"/>
      <c r="S243" s="241"/>
      <c r="T243" s="242"/>
      <c r="AT243" s="243" t="s">
        <v>207</v>
      </c>
      <c r="AU243" s="243" t="s">
        <v>82</v>
      </c>
      <c r="AV243" s="12" t="s">
        <v>82</v>
      </c>
      <c r="AW243" s="12" t="s">
        <v>34</v>
      </c>
      <c r="AX243" s="12" t="s">
        <v>73</v>
      </c>
      <c r="AY243" s="243" t="s">
        <v>197</v>
      </c>
    </row>
    <row r="244" spans="2:51" s="12" customFormat="1" ht="12">
      <c r="B244" s="233"/>
      <c r="C244" s="234"/>
      <c r="D244" s="230" t="s">
        <v>207</v>
      </c>
      <c r="E244" s="235" t="s">
        <v>21</v>
      </c>
      <c r="F244" s="236" t="s">
        <v>356</v>
      </c>
      <c r="G244" s="234"/>
      <c r="H244" s="237">
        <v>0.8</v>
      </c>
      <c r="I244" s="238"/>
      <c r="J244" s="234"/>
      <c r="K244" s="234"/>
      <c r="L244" s="239"/>
      <c r="M244" s="240"/>
      <c r="N244" s="241"/>
      <c r="O244" s="241"/>
      <c r="P244" s="241"/>
      <c r="Q244" s="241"/>
      <c r="R244" s="241"/>
      <c r="S244" s="241"/>
      <c r="T244" s="242"/>
      <c r="AT244" s="243" t="s">
        <v>207</v>
      </c>
      <c r="AU244" s="243" t="s">
        <v>82</v>
      </c>
      <c r="AV244" s="12" t="s">
        <v>82</v>
      </c>
      <c r="AW244" s="12" t="s">
        <v>34</v>
      </c>
      <c r="AX244" s="12" t="s">
        <v>73</v>
      </c>
      <c r="AY244" s="243" t="s">
        <v>197</v>
      </c>
    </row>
    <row r="245" spans="2:51" s="13" customFormat="1" ht="12">
      <c r="B245" s="244"/>
      <c r="C245" s="245"/>
      <c r="D245" s="230" t="s">
        <v>207</v>
      </c>
      <c r="E245" s="246" t="s">
        <v>21</v>
      </c>
      <c r="F245" s="247" t="s">
        <v>219</v>
      </c>
      <c r="G245" s="245"/>
      <c r="H245" s="248">
        <v>13.84</v>
      </c>
      <c r="I245" s="249"/>
      <c r="J245" s="245"/>
      <c r="K245" s="245"/>
      <c r="L245" s="250"/>
      <c r="M245" s="251"/>
      <c r="N245" s="252"/>
      <c r="O245" s="252"/>
      <c r="P245" s="252"/>
      <c r="Q245" s="252"/>
      <c r="R245" s="252"/>
      <c r="S245" s="252"/>
      <c r="T245" s="253"/>
      <c r="AT245" s="254" t="s">
        <v>207</v>
      </c>
      <c r="AU245" s="254" t="s">
        <v>82</v>
      </c>
      <c r="AV245" s="13" t="s">
        <v>90</v>
      </c>
      <c r="AW245" s="13" t="s">
        <v>34</v>
      </c>
      <c r="AX245" s="13" t="s">
        <v>73</v>
      </c>
      <c r="AY245" s="254" t="s">
        <v>197</v>
      </c>
    </row>
    <row r="246" spans="2:51" s="12" customFormat="1" ht="12">
      <c r="B246" s="233"/>
      <c r="C246" s="234"/>
      <c r="D246" s="230" t="s">
        <v>207</v>
      </c>
      <c r="E246" s="235" t="s">
        <v>21</v>
      </c>
      <c r="F246" s="236" t="s">
        <v>82</v>
      </c>
      <c r="G246" s="234"/>
      <c r="H246" s="237">
        <v>2</v>
      </c>
      <c r="I246" s="238"/>
      <c r="J246" s="234"/>
      <c r="K246" s="234"/>
      <c r="L246" s="239"/>
      <c r="M246" s="240"/>
      <c r="N246" s="241"/>
      <c r="O246" s="241"/>
      <c r="P246" s="241"/>
      <c r="Q246" s="241"/>
      <c r="R246" s="241"/>
      <c r="S246" s="241"/>
      <c r="T246" s="242"/>
      <c r="AT246" s="243" t="s">
        <v>207</v>
      </c>
      <c r="AU246" s="243" t="s">
        <v>82</v>
      </c>
      <c r="AV246" s="12" t="s">
        <v>82</v>
      </c>
      <c r="AW246" s="12" t="s">
        <v>34</v>
      </c>
      <c r="AX246" s="12" t="s">
        <v>73</v>
      </c>
      <c r="AY246" s="243" t="s">
        <v>197</v>
      </c>
    </row>
    <row r="247" spans="2:51" s="14" customFormat="1" ht="12">
      <c r="B247" s="255"/>
      <c r="C247" s="256"/>
      <c r="D247" s="230" t="s">
        <v>207</v>
      </c>
      <c r="E247" s="257" t="s">
        <v>21</v>
      </c>
      <c r="F247" s="258" t="s">
        <v>221</v>
      </c>
      <c r="G247" s="256"/>
      <c r="H247" s="259">
        <v>15.84</v>
      </c>
      <c r="I247" s="260"/>
      <c r="J247" s="256"/>
      <c r="K247" s="256"/>
      <c r="L247" s="261"/>
      <c r="M247" s="262"/>
      <c r="N247" s="263"/>
      <c r="O247" s="263"/>
      <c r="P247" s="263"/>
      <c r="Q247" s="263"/>
      <c r="R247" s="263"/>
      <c r="S247" s="263"/>
      <c r="T247" s="264"/>
      <c r="AT247" s="265" t="s">
        <v>207</v>
      </c>
      <c r="AU247" s="265" t="s">
        <v>82</v>
      </c>
      <c r="AV247" s="14" t="s">
        <v>97</v>
      </c>
      <c r="AW247" s="14" t="s">
        <v>34</v>
      </c>
      <c r="AX247" s="14" t="s">
        <v>80</v>
      </c>
      <c r="AY247" s="265" t="s">
        <v>197</v>
      </c>
    </row>
    <row r="248" spans="2:63" s="11" customFormat="1" ht="22.8" customHeight="1">
      <c r="B248" s="202"/>
      <c r="C248" s="203"/>
      <c r="D248" s="204" t="s">
        <v>72</v>
      </c>
      <c r="E248" s="216" t="s">
        <v>97</v>
      </c>
      <c r="F248" s="216" t="s">
        <v>357</v>
      </c>
      <c r="G248" s="203"/>
      <c r="H248" s="203"/>
      <c r="I248" s="206"/>
      <c r="J248" s="217">
        <f>BK248</f>
        <v>0</v>
      </c>
      <c r="K248" s="203"/>
      <c r="L248" s="208"/>
      <c r="M248" s="209"/>
      <c r="N248" s="210"/>
      <c r="O248" s="210"/>
      <c r="P248" s="211">
        <f>SUM(P249:P254)</f>
        <v>0</v>
      </c>
      <c r="Q248" s="210"/>
      <c r="R248" s="211">
        <f>SUM(R249:R254)</f>
        <v>1.4726800000000002</v>
      </c>
      <c r="S248" s="210"/>
      <c r="T248" s="212">
        <f>SUM(T249:T254)</f>
        <v>0</v>
      </c>
      <c r="AR248" s="213" t="s">
        <v>80</v>
      </c>
      <c r="AT248" s="214" t="s">
        <v>72</v>
      </c>
      <c r="AU248" s="214" t="s">
        <v>80</v>
      </c>
      <c r="AY248" s="213" t="s">
        <v>197</v>
      </c>
      <c r="BK248" s="215">
        <f>SUM(BK249:BK254)</f>
        <v>0</v>
      </c>
    </row>
    <row r="249" spans="2:65" s="1" customFormat="1" ht="22.5" customHeight="1">
      <c r="B249" s="39"/>
      <c r="C249" s="218" t="s">
        <v>358</v>
      </c>
      <c r="D249" s="218" t="s">
        <v>199</v>
      </c>
      <c r="E249" s="219" t="s">
        <v>359</v>
      </c>
      <c r="F249" s="220" t="s">
        <v>360</v>
      </c>
      <c r="G249" s="221" t="s">
        <v>301</v>
      </c>
      <c r="H249" s="222">
        <v>10</v>
      </c>
      <c r="I249" s="223"/>
      <c r="J249" s="224">
        <f>ROUND(I249*H249,2)</f>
        <v>0</v>
      </c>
      <c r="K249" s="220" t="s">
        <v>203</v>
      </c>
      <c r="L249" s="44"/>
      <c r="M249" s="225" t="s">
        <v>21</v>
      </c>
      <c r="N249" s="226" t="s">
        <v>44</v>
      </c>
      <c r="O249" s="80"/>
      <c r="P249" s="227">
        <f>O249*H249</f>
        <v>0</v>
      </c>
      <c r="Q249" s="227">
        <v>0.0197</v>
      </c>
      <c r="R249" s="227">
        <f>Q249*H249</f>
        <v>0.19699999999999998</v>
      </c>
      <c r="S249" s="227">
        <v>0</v>
      </c>
      <c r="T249" s="228">
        <f>S249*H249</f>
        <v>0</v>
      </c>
      <c r="AR249" s="18" t="s">
        <v>97</v>
      </c>
      <c r="AT249" s="18" t="s">
        <v>199</v>
      </c>
      <c r="AU249" s="18" t="s">
        <v>82</v>
      </c>
      <c r="AY249" s="18" t="s">
        <v>197</v>
      </c>
      <c r="BE249" s="229">
        <f>IF(N249="základní",J249,0)</f>
        <v>0</v>
      </c>
      <c r="BF249" s="229">
        <f>IF(N249="snížená",J249,0)</f>
        <v>0</v>
      </c>
      <c r="BG249" s="229">
        <f>IF(N249="zákl. přenesená",J249,0)</f>
        <v>0</v>
      </c>
      <c r="BH249" s="229">
        <f>IF(N249="sníž. přenesená",J249,0)</f>
        <v>0</v>
      </c>
      <c r="BI249" s="229">
        <f>IF(N249="nulová",J249,0)</f>
        <v>0</v>
      </c>
      <c r="BJ249" s="18" t="s">
        <v>80</v>
      </c>
      <c r="BK249" s="229">
        <f>ROUND(I249*H249,2)</f>
        <v>0</v>
      </c>
      <c r="BL249" s="18" t="s">
        <v>97</v>
      </c>
      <c r="BM249" s="18" t="s">
        <v>361</v>
      </c>
    </row>
    <row r="250" spans="2:51" s="12" customFormat="1" ht="12">
      <c r="B250" s="233"/>
      <c r="C250" s="234"/>
      <c r="D250" s="230" t="s">
        <v>207</v>
      </c>
      <c r="E250" s="235" t="s">
        <v>21</v>
      </c>
      <c r="F250" s="236" t="s">
        <v>362</v>
      </c>
      <c r="G250" s="234"/>
      <c r="H250" s="237">
        <v>10</v>
      </c>
      <c r="I250" s="238"/>
      <c r="J250" s="234"/>
      <c r="K250" s="234"/>
      <c r="L250" s="239"/>
      <c r="M250" s="240"/>
      <c r="N250" s="241"/>
      <c r="O250" s="241"/>
      <c r="P250" s="241"/>
      <c r="Q250" s="241"/>
      <c r="R250" s="241"/>
      <c r="S250" s="241"/>
      <c r="T250" s="242"/>
      <c r="AT250" s="243" t="s">
        <v>207</v>
      </c>
      <c r="AU250" s="243" t="s">
        <v>82</v>
      </c>
      <c r="AV250" s="12" t="s">
        <v>82</v>
      </c>
      <c r="AW250" s="12" t="s">
        <v>34</v>
      </c>
      <c r="AX250" s="12" t="s">
        <v>80</v>
      </c>
      <c r="AY250" s="243" t="s">
        <v>197</v>
      </c>
    </row>
    <row r="251" spans="2:65" s="1" customFormat="1" ht="16.5" customHeight="1">
      <c r="B251" s="39"/>
      <c r="C251" s="218" t="s">
        <v>363</v>
      </c>
      <c r="D251" s="218" t="s">
        <v>199</v>
      </c>
      <c r="E251" s="219" t="s">
        <v>364</v>
      </c>
      <c r="F251" s="220" t="s">
        <v>365</v>
      </c>
      <c r="G251" s="221" t="s">
        <v>301</v>
      </c>
      <c r="H251" s="222">
        <v>56</v>
      </c>
      <c r="I251" s="223"/>
      <c r="J251" s="224">
        <f>ROUND(I251*H251,2)</f>
        <v>0</v>
      </c>
      <c r="K251" s="220" t="s">
        <v>203</v>
      </c>
      <c r="L251" s="44"/>
      <c r="M251" s="225" t="s">
        <v>21</v>
      </c>
      <c r="N251" s="226" t="s">
        <v>44</v>
      </c>
      <c r="O251" s="80"/>
      <c r="P251" s="227">
        <f>O251*H251</f>
        <v>0</v>
      </c>
      <c r="Q251" s="227">
        <v>0.02278</v>
      </c>
      <c r="R251" s="227">
        <f>Q251*H251</f>
        <v>1.2756800000000001</v>
      </c>
      <c r="S251" s="227">
        <v>0</v>
      </c>
      <c r="T251" s="228">
        <f>S251*H251</f>
        <v>0</v>
      </c>
      <c r="AR251" s="18" t="s">
        <v>97</v>
      </c>
      <c r="AT251" s="18" t="s">
        <v>199</v>
      </c>
      <c r="AU251" s="18" t="s">
        <v>82</v>
      </c>
      <c r="AY251" s="18" t="s">
        <v>197</v>
      </c>
      <c r="BE251" s="229">
        <f>IF(N251="základní",J251,0)</f>
        <v>0</v>
      </c>
      <c r="BF251" s="229">
        <f>IF(N251="snížená",J251,0)</f>
        <v>0</v>
      </c>
      <c r="BG251" s="229">
        <f>IF(N251="zákl. přenesená",J251,0)</f>
        <v>0</v>
      </c>
      <c r="BH251" s="229">
        <f>IF(N251="sníž. přenesená",J251,0)</f>
        <v>0</v>
      </c>
      <c r="BI251" s="229">
        <f>IF(N251="nulová",J251,0)</f>
        <v>0</v>
      </c>
      <c r="BJ251" s="18" t="s">
        <v>80</v>
      </c>
      <c r="BK251" s="229">
        <f>ROUND(I251*H251,2)</f>
        <v>0</v>
      </c>
      <c r="BL251" s="18" t="s">
        <v>97</v>
      </c>
      <c r="BM251" s="18" t="s">
        <v>366</v>
      </c>
    </row>
    <row r="252" spans="2:51" s="12" customFormat="1" ht="12">
      <c r="B252" s="233"/>
      <c r="C252" s="234"/>
      <c r="D252" s="230" t="s">
        <v>207</v>
      </c>
      <c r="E252" s="235" t="s">
        <v>21</v>
      </c>
      <c r="F252" s="236" t="s">
        <v>367</v>
      </c>
      <c r="G252" s="234"/>
      <c r="H252" s="237">
        <v>52</v>
      </c>
      <c r="I252" s="238"/>
      <c r="J252" s="234"/>
      <c r="K252" s="234"/>
      <c r="L252" s="239"/>
      <c r="M252" s="240"/>
      <c r="N252" s="241"/>
      <c r="O252" s="241"/>
      <c r="P252" s="241"/>
      <c r="Q252" s="241"/>
      <c r="R252" s="241"/>
      <c r="S252" s="241"/>
      <c r="T252" s="242"/>
      <c r="AT252" s="243" t="s">
        <v>207</v>
      </c>
      <c r="AU252" s="243" t="s">
        <v>82</v>
      </c>
      <c r="AV252" s="12" t="s">
        <v>82</v>
      </c>
      <c r="AW252" s="12" t="s">
        <v>34</v>
      </c>
      <c r="AX252" s="12" t="s">
        <v>73</v>
      </c>
      <c r="AY252" s="243" t="s">
        <v>197</v>
      </c>
    </row>
    <row r="253" spans="2:51" s="12" customFormat="1" ht="12">
      <c r="B253" s="233"/>
      <c r="C253" s="234"/>
      <c r="D253" s="230" t="s">
        <v>207</v>
      </c>
      <c r="E253" s="235" t="s">
        <v>21</v>
      </c>
      <c r="F253" s="236" t="s">
        <v>368</v>
      </c>
      <c r="G253" s="234"/>
      <c r="H253" s="237">
        <v>4</v>
      </c>
      <c r="I253" s="238"/>
      <c r="J253" s="234"/>
      <c r="K253" s="234"/>
      <c r="L253" s="239"/>
      <c r="M253" s="240"/>
      <c r="N253" s="241"/>
      <c r="O253" s="241"/>
      <c r="P253" s="241"/>
      <c r="Q253" s="241"/>
      <c r="R253" s="241"/>
      <c r="S253" s="241"/>
      <c r="T253" s="242"/>
      <c r="AT253" s="243" t="s">
        <v>207</v>
      </c>
      <c r="AU253" s="243" t="s">
        <v>82</v>
      </c>
      <c r="AV253" s="12" t="s">
        <v>82</v>
      </c>
      <c r="AW253" s="12" t="s">
        <v>34</v>
      </c>
      <c r="AX253" s="12" t="s">
        <v>73</v>
      </c>
      <c r="AY253" s="243" t="s">
        <v>197</v>
      </c>
    </row>
    <row r="254" spans="2:51" s="13" customFormat="1" ht="12">
      <c r="B254" s="244"/>
      <c r="C254" s="245"/>
      <c r="D254" s="230" t="s">
        <v>207</v>
      </c>
      <c r="E254" s="246" t="s">
        <v>21</v>
      </c>
      <c r="F254" s="247" t="s">
        <v>219</v>
      </c>
      <c r="G254" s="245"/>
      <c r="H254" s="248">
        <v>56</v>
      </c>
      <c r="I254" s="249"/>
      <c r="J254" s="245"/>
      <c r="K254" s="245"/>
      <c r="L254" s="250"/>
      <c r="M254" s="251"/>
      <c r="N254" s="252"/>
      <c r="O254" s="252"/>
      <c r="P254" s="252"/>
      <c r="Q254" s="252"/>
      <c r="R254" s="252"/>
      <c r="S254" s="252"/>
      <c r="T254" s="253"/>
      <c r="AT254" s="254" t="s">
        <v>207</v>
      </c>
      <c r="AU254" s="254" t="s">
        <v>82</v>
      </c>
      <c r="AV254" s="13" t="s">
        <v>90</v>
      </c>
      <c r="AW254" s="13" t="s">
        <v>34</v>
      </c>
      <c r="AX254" s="13" t="s">
        <v>80</v>
      </c>
      <c r="AY254" s="254" t="s">
        <v>197</v>
      </c>
    </row>
    <row r="255" spans="2:63" s="11" customFormat="1" ht="22.8" customHeight="1">
      <c r="B255" s="202"/>
      <c r="C255" s="203"/>
      <c r="D255" s="204" t="s">
        <v>72</v>
      </c>
      <c r="E255" s="216" t="s">
        <v>231</v>
      </c>
      <c r="F255" s="216" t="s">
        <v>369</v>
      </c>
      <c r="G255" s="203"/>
      <c r="H255" s="203"/>
      <c r="I255" s="206"/>
      <c r="J255" s="217">
        <f>BK255</f>
        <v>0</v>
      </c>
      <c r="K255" s="203"/>
      <c r="L255" s="208"/>
      <c r="M255" s="209"/>
      <c r="N255" s="210"/>
      <c r="O255" s="210"/>
      <c r="P255" s="211">
        <f>SUM(P256:P494)</f>
        <v>0</v>
      </c>
      <c r="Q255" s="210"/>
      <c r="R255" s="211">
        <f>SUM(R256:R494)</f>
        <v>136.85111334</v>
      </c>
      <c r="S255" s="210"/>
      <c r="T255" s="212">
        <f>SUM(T256:T494)</f>
        <v>15.3333</v>
      </c>
      <c r="AR255" s="213" t="s">
        <v>80</v>
      </c>
      <c r="AT255" s="214" t="s">
        <v>72</v>
      </c>
      <c r="AU255" s="214" t="s">
        <v>80</v>
      </c>
      <c r="AY255" s="213" t="s">
        <v>197</v>
      </c>
      <c r="BK255" s="215">
        <f>SUM(BK256:BK494)</f>
        <v>0</v>
      </c>
    </row>
    <row r="256" spans="2:65" s="1" customFormat="1" ht="16.5" customHeight="1">
      <c r="B256" s="39"/>
      <c r="C256" s="218" t="s">
        <v>370</v>
      </c>
      <c r="D256" s="218" t="s">
        <v>199</v>
      </c>
      <c r="E256" s="219" t="s">
        <v>371</v>
      </c>
      <c r="F256" s="220" t="s">
        <v>372</v>
      </c>
      <c r="G256" s="221" t="s">
        <v>116</v>
      </c>
      <c r="H256" s="222">
        <v>19.878</v>
      </c>
      <c r="I256" s="223"/>
      <c r="J256" s="224">
        <f>ROUND(I256*H256,2)</f>
        <v>0</v>
      </c>
      <c r="K256" s="220" t="s">
        <v>203</v>
      </c>
      <c r="L256" s="44"/>
      <c r="M256" s="225" t="s">
        <v>21</v>
      </c>
      <c r="N256" s="226" t="s">
        <v>44</v>
      </c>
      <c r="O256" s="80"/>
      <c r="P256" s="227">
        <f>O256*H256</f>
        <v>0</v>
      </c>
      <c r="Q256" s="227">
        <v>0.00026</v>
      </c>
      <c r="R256" s="227">
        <f>Q256*H256</f>
        <v>0.00516828</v>
      </c>
      <c r="S256" s="227">
        <v>0</v>
      </c>
      <c r="T256" s="228">
        <f>S256*H256</f>
        <v>0</v>
      </c>
      <c r="AR256" s="18" t="s">
        <v>97</v>
      </c>
      <c r="AT256" s="18" t="s">
        <v>199</v>
      </c>
      <c r="AU256" s="18" t="s">
        <v>82</v>
      </c>
      <c r="AY256" s="18" t="s">
        <v>197</v>
      </c>
      <c r="BE256" s="229">
        <f>IF(N256="základní",J256,0)</f>
        <v>0</v>
      </c>
      <c r="BF256" s="229">
        <f>IF(N256="snížená",J256,0)</f>
        <v>0</v>
      </c>
      <c r="BG256" s="229">
        <f>IF(N256="zákl. přenesená",J256,0)</f>
        <v>0</v>
      </c>
      <c r="BH256" s="229">
        <f>IF(N256="sníž. přenesená",J256,0)</f>
        <v>0</v>
      </c>
      <c r="BI256" s="229">
        <f>IF(N256="nulová",J256,0)</f>
        <v>0</v>
      </c>
      <c r="BJ256" s="18" t="s">
        <v>80</v>
      </c>
      <c r="BK256" s="229">
        <f>ROUND(I256*H256,2)</f>
        <v>0</v>
      </c>
      <c r="BL256" s="18" t="s">
        <v>97</v>
      </c>
      <c r="BM256" s="18" t="s">
        <v>373</v>
      </c>
    </row>
    <row r="257" spans="2:51" s="12" customFormat="1" ht="12">
      <c r="B257" s="233"/>
      <c r="C257" s="234"/>
      <c r="D257" s="230" t="s">
        <v>207</v>
      </c>
      <c r="E257" s="235" t="s">
        <v>21</v>
      </c>
      <c r="F257" s="236" t="s">
        <v>374</v>
      </c>
      <c r="G257" s="234"/>
      <c r="H257" s="237">
        <v>2.97</v>
      </c>
      <c r="I257" s="238"/>
      <c r="J257" s="234"/>
      <c r="K257" s="234"/>
      <c r="L257" s="239"/>
      <c r="M257" s="240"/>
      <c r="N257" s="241"/>
      <c r="O257" s="241"/>
      <c r="P257" s="241"/>
      <c r="Q257" s="241"/>
      <c r="R257" s="241"/>
      <c r="S257" s="241"/>
      <c r="T257" s="242"/>
      <c r="AT257" s="243" t="s">
        <v>207</v>
      </c>
      <c r="AU257" s="243" t="s">
        <v>82</v>
      </c>
      <c r="AV257" s="12" t="s">
        <v>82</v>
      </c>
      <c r="AW257" s="12" t="s">
        <v>34</v>
      </c>
      <c r="AX257" s="12" t="s">
        <v>73</v>
      </c>
      <c r="AY257" s="243" t="s">
        <v>197</v>
      </c>
    </row>
    <row r="258" spans="2:51" s="12" customFormat="1" ht="12">
      <c r="B258" s="233"/>
      <c r="C258" s="234"/>
      <c r="D258" s="230" t="s">
        <v>207</v>
      </c>
      <c r="E258" s="235" t="s">
        <v>21</v>
      </c>
      <c r="F258" s="236" t="s">
        <v>375</v>
      </c>
      <c r="G258" s="234"/>
      <c r="H258" s="237">
        <v>16.908</v>
      </c>
      <c r="I258" s="238"/>
      <c r="J258" s="234"/>
      <c r="K258" s="234"/>
      <c r="L258" s="239"/>
      <c r="M258" s="240"/>
      <c r="N258" s="241"/>
      <c r="O258" s="241"/>
      <c r="P258" s="241"/>
      <c r="Q258" s="241"/>
      <c r="R258" s="241"/>
      <c r="S258" s="241"/>
      <c r="T258" s="242"/>
      <c r="AT258" s="243" t="s">
        <v>207</v>
      </c>
      <c r="AU258" s="243" t="s">
        <v>82</v>
      </c>
      <c r="AV258" s="12" t="s">
        <v>82</v>
      </c>
      <c r="AW258" s="12" t="s">
        <v>34</v>
      </c>
      <c r="AX258" s="12" t="s">
        <v>73</v>
      </c>
      <c r="AY258" s="243" t="s">
        <v>197</v>
      </c>
    </row>
    <row r="259" spans="2:51" s="13" customFormat="1" ht="12">
      <c r="B259" s="244"/>
      <c r="C259" s="245"/>
      <c r="D259" s="230" t="s">
        <v>207</v>
      </c>
      <c r="E259" s="246" t="s">
        <v>21</v>
      </c>
      <c r="F259" s="247" t="s">
        <v>219</v>
      </c>
      <c r="G259" s="245"/>
      <c r="H259" s="248">
        <v>19.878</v>
      </c>
      <c r="I259" s="249"/>
      <c r="J259" s="245"/>
      <c r="K259" s="245"/>
      <c r="L259" s="250"/>
      <c r="M259" s="251"/>
      <c r="N259" s="252"/>
      <c r="O259" s="252"/>
      <c r="P259" s="252"/>
      <c r="Q259" s="252"/>
      <c r="R259" s="252"/>
      <c r="S259" s="252"/>
      <c r="T259" s="253"/>
      <c r="AT259" s="254" t="s">
        <v>207</v>
      </c>
      <c r="AU259" s="254" t="s">
        <v>82</v>
      </c>
      <c r="AV259" s="13" t="s">
        <v>90</v>
      </c>
      <c r="AW259" s="13" t="s">
        <v>34</v>
      </c>
      <c r="AX259" s="13" t="s">
        <v>80</v>
      </c>
      <c r="AY259" s="254" t="s">
        <v>197</v>
      </c>
    </row>
    <row r="260" spans="2:65" s="1" customFormat="1" ht="22.5" customHeight="1">
      <c r="B260" s="39"/>
      <c r="C260" s="218" t="s">
        <v>376</v>
      </c>
      <c r="D260" s="218" t="s">
        <v>199</v>
      </c>
      <c r="E260" s="219" t="s">
        <v>377</v>
      </c>
      <c r="F260" s="220" t="s">
        <v>378</v>
      </c>
      <c r="G260" s="221" t="s">
        <v>116</v>
      </c>
      <c r="H260" s="222">
        <v>56.36</v>
      </c>
      <c r="I260" s="223"/>
      <c r="J260" s="224">
        <f>ROUND(I260*H260,2)</f>
        <v>0</v>
      </c>
      <c r="K260" s="220" t="s">
        <v>203</v>
      </c>
      <c r="L260" s="44"/>
      <c r="M260" s="225" t="s">
        <v>21</v>
      </c>
      <c r="N260" s="226" t="s">
        <v>44</v>
      </c>
      <c r="O260" s="80"/>
      <c r="P260" s="227">
        <f>O260*H260</f>
        <v>0</v>
      </c>
      <c r="Q260" s="227">
        <v>0.017</v>
      </c>
      <c r="R260" s="227">
        <f>Q260*H260</f>
        <v>0.9581200000000001</v>
      </c>
      <c r="S260" s="227">
        <v>0</v>
      </c>
      <c r="T260" s="228">
        <f>S260*H260</f>
        <v>0</v>
      </c>
      <c r="AR260" s="18" t="s">
        <v>97</v>
      </c>
      <c r="AT260" s="18" t="s">
        <v>199</v>
      </c>
      <c r="AU260" s="18" t="s">
        <v>82</v>
      </c>
      <c r="AY260" s="18" t="s">
        <v>197</v>
      </c>
      <c r="BE260" s="229">
        <f>IF(N260="základní",J260,0)</f>
        <v>0</v>
      </c>
      <c r="BF260" s="229">
        <f>IF(N260="snížená",J260,0)</f>
        <v>0</v>
      </c>
      <c r="BG260" s="229">
        <f>IF(N260="zákl. přenesená",J260,0)</f>
        <v>0</v>
      </c>
      <c r="BH260" s="229">
        <f>IF(N260="sníž. přenesená",J260,0)</f>
        <v>0</v>
      </c>
      <c r="BI260" s="229">
        <f>IF(N260="nulová",J260,0)</f>
        <v>0</v>
      </c>
      <c r="BJ260" s="18" t="s">
        <v>80</v>
      </c>
      <c r="BK260" s="229">
        <f>ROUND(I260*H260,2)</f>
        <v>0</v>
      </c>
      <c r="BL260" s="18" t="s">
        <v>97</v>
      </c>
      <c r="BM260" s="18" t="s">
        <v>379</v>
      </c>
    </row>
    <row r="261" spans="2:47" s="1" customFormat="1" ht="12">
      <c r="B261" s="39"/>
      <c r="C261" s="40"/>
      <c r="D261" s="230" t="s">
        <v>205</v>
      </c>
      <c r="E261" s="40"/>
      <c r="F261" s="231" t="s">
        <v>380</v>
      </c>
      <c r="G261" s="40"/>
      <c r="H261" s="40"/>
      <c r="I261" s="145"/>
      <c r="J261" s="40"/>
      <c r="K261" s="40"/>
      <c r="L261" s="44"/>
      <c r="M261" s="232"/>
      <c r="N261" s="80"/>
      <c r="O261" s="80"/>
      <c r="P261" s="80"/>
      <c r="Q261" s="80"/>
      <c r="R261" s="80"/>
      <c r="S261" s="80"/>
      <c r="T261" s="81"/>
      <c r="AT261" s="18" t="s">
        <v>205</v>
      </c>
      <c r="AU261" s="18" t="s">
        <v>82</v>
      </c>
    </row>
    <row r="262" spans="2:51" s="15" customFormat="1" ht="12">
      <c r="B262" s="266"/>
      <c r="C262" s="267"/>
      <c r="D262" s="230" t="s">
        <v>207</v>
      </c>
      <c r="E262" s="268" t="s">
        <v>21</v>
      </c>
      <c r="F262" s="269" t="s">
        <v>381</v>
      </c>
      <c r="G262" s="267"/>
      <c r="H262" s="268" t="s">
        <v>21</v>
      </c>
      <c r="I262" s="270"/>
      <c r="J262" s="267"/>
      <c r="K262" s="267"/>
      <c r="L262" s="271"/>
      <c r="M262" s="272"/>
      <c r="N262" s="273"/>
      <c r="O262" s="273"/>
      <c r="P262" s="273"/>
      <c r="Q262" s="273"/>
      <c r="R262" s="273"/>
      <c r="S262" s="273"/>
      <c r="T262" s="274"/>
      <c r="AT262" s="275" t="s">
        <v>207</v>
      </c>
      <c r="AU262" s="275" t="s">
        <v>82</v>
      </c>
      <c r="AV262" s="15" t="s">
        <v>80</v>
      </c>
      <c r="AW262" s="15" t="s">
        <v>34</v>
      </c>
      <c r="AX262" s="15" t="s">
        <v>73</v>
      </c>
      <c r="AY262" s="275" t="s">
        <v>197</v>
      </c>
    </row>
    <row r="263" spans="2:51" s="15" customFormat="1" ht="12">
      <c r="B263" s="266"/>
      <c r="C263" s="267"/>
      <c r="D263" s="230" t="s">
        <v>207</v>
      </c>
      <c r="E263" s="268" t="s">
        <v>21</v>
      </c>
      <c r="F263" s="269" t="s">
        <v>382</v>
      </c>
      <c r="G263" s="267"/>
      <c r="H263" s="268" t="s">
        <v>21</v>
      </c>
      <c r="I263" s="270"/>
      <c r="J263" s="267"/>
      <c r="K263" s="267"/>
      <c r="L263" s="271"/>
      <c r="M263" s="272"/>
      <c r="N263" s="273"/>
      <c r="O263" s="273"/>
      <c r="P263" s="273"/>
      <c r="Q263" s="273"/>
      <c r="R263" s="273"/>
      <c r="S263" s="273"/>
      <c r="T263" s="274"/>
      <c r="AT263" s="275" t="s">
        <v>207</v>
      </c>
      <c r="AU263" s="275" t="s">
        <v>82</v>
      </c>
      <c r="AV263" s="15" t="s">
        <v>80</v>
      </c>
      <c r="AW263" s="15" t="s">
        <v>34</v>
      </c>
      <c r="AX263" s="15" t="s">
        <v>73</v>
      </c>
      <c r="AY263" s="275" t="s">
        <v>197</v>
      </c>
    </row>
    <row r="264" spans="2:51" s="12" customFormat="1" ht="12">
      <c r="B264" s="233"/>
      <c r="C264" s="234"/>
      <c r="D264" s="230" t="s">
        <v>207</v>
      </c>
      <c r="E264" s="235" t="s">
        <v>21</v>
      </c>
      <c r="F264" s="236" t="s">
        <v>383</v>
      </c>
      <c r="G264" s="234"/>
      <c r="H264" s="237">
        <v>21.66</v>
      </c>
      <c r="I264" s="238"/>
      <c r="J264" s="234"/>
      <c r="K264" s="234"/>
      <c r="L264" s="239"/>
      <c r="M264" s="240"/>
      <c r="N264" s="241"/>
      <c r="O264" s="241"/>
      <c r="P264" s="241"/>
      <c r="Q264" s="241"/>
      <c r="R264" s="241"/>
      <c r="S264" s="241"/>
      <c r="T264" s="242"/>
      <c r="AT264" s="243" t="s">
        <v>207</v>
      </c>
      <c r="AU264" s="243" t="s">
        <v>82</v>
      </c>
      <c r="AV264" s="12" t="s">
        <v>82</v>
      </c>
      <c r="AW264" s="12" t="s">
        <v>34</v>
      </c>
      <c r="AX264" s="12" t="s">
        <v>73</v>
      </c>
      <c r="AY264" s="243" t="s">
        <v>197</v>
      </c>
    </row>
    <row r="265" spans="2:51" s="12" customFormat="1" ht="12">
      <c r="B265" s="233"/>
      <c r="C265" s="234"/>
      <c r="D265" s="230" t="s">
        <v>207</v>
      </c>
      <c r="E265" s="235" t="s">
        <v>21</v>
      </c>
      <c r="F265" s="236" t="s">
        <v>384</v>
      </c>
      <c r="G265" s="234"/>
      <c r="H265" s="237">
        <v>24.7</v>
      </c>
      <c r="I265" s="238"/>
      <c r="J265" s="234"/>
      <c r="K265" s="234"/>
      <c r="L265" s="239"/>
      <c r="M265" s="240"/>
      <c r="N265" s="241"/>
      <c r="O265" s="241"/>
      <c r="P265" s="241"/>
      <c r="Q265" s="241"/>
      <c r="R265" s="241"/>
      <c r="S265" s="241"/>
      <c r="T265" s="242"/>
      <c r="AT265" s="243" t="s">
        <v>207</v>
      </c>
      <c r="AU265" s="243" t="s">
        <v>82</v>
      </c>
      <c r="AV265" s="12" t="s">
        <v>82</v>
      </c>
      <c r="AW265" s="12" t="s">
        <v>34</v>
      </c>
      <c r="AX265" s="12" t="s">
        <v>73</v>
      </c>
      <c r="AY265" s="243" t="s">
        <v>197</v>
      </c>
    </row>
    <row r="266" spans="2:51" s="13" customFormat="1" ht="12">
      <c r="B266" s="244"/>
      <c r="C266" s="245"/>
      <c r="D266" s="230" t="s">
        <v>207</v>
      </c>
      <c r="E266" s="246" t="s">
        <v>21</v>
      </c>
      <c r="F266" s="247" t="s">
        <v>219</v>
      </c>
      <c r="G266" s="245"/>
      <c r="H266" s="248">
        <v>46.36</v>
      </c>
      <c r="I266" s="249"/>
      <c r="J266" s="245"/>
      <c r="K266" s="245"/>
      <c r="L266" s="250"/>
      <c r="M266" s="251"/>
      <c r="N266" s="252"/>
      <c r="O266" s="252"/>
      <c r="P266" s="252"/>
      <c r="Q266" s="252"/>
      <c r="R266" s="252"/>
      <c r="S266" s="252"/>
      <c r="T266" s="253"/>
      <c r="AT266" s="254" t="s">
        <v>207</v>
      </c>
      <c r="AU266" s="254" t="s">
        <v>82</v>
      </c>
      <c r="AV266" s="13" t="s">
        <v>90</v>
      </c>
      <c r="AW266" s="13" t="s">
        <v>34</v>
      </c>
      <c r="AX266" s="13" t="s">
        <v>73</v>
      </c>
      <c r="AY266" s="254" t="s">
        <v>197</v>
      </c>
    </row>
    <row r="267" spans="2:51" s="12" customFormat="1" ht="12">
      <c r="B267" s="233"/>
      <c r="C267" s="234"/>
      <c r="D267" s="230" t="s">
        <v>207</v>
      </c>
      <c r="E267" s="235" t="s">
        <v>21</v>
      </c>
      <c r="F267" s="236" t="s">
        <v>256</v>
      </c>
      <c r="G267" s="234"/>
      <c r="H267" s="237">
        <v>10</v>
      </c>
      <c r="I267" s="238"/>
      <c r="J267" s="234"/>
      <c r="K267" s="234"/>
      <c r="L267" s="239"/>
      <c r="M267" s="240"/>
      <c r="N267" s="241"/>
      <c r="O267" s="241"/>
      <c r="P267" s="241"/>
      <c r="Q267" s="241"/>
      <c r="R267" s="241"/>
      <c r="S267" s="241"/>
      <c r="T267" s="242"/>
      <c r="AT267" s="243" t="s">
        <v>207</v>
      </c>
      <c r="AU267" s="243" t="s">
        <v>82</v>
      </c>
      <c r="AV267" s="12" t="s">
        <v>82</v>
      </c>
      <c r="AW267" s="12" t="s">
        <v>34</v>
      </c>
      <c r="AX267" s="12" t="s">
        <v>73</v>
      </c>
      <c r="AY267" s="243" t="s">
        <v>197</v>
      </c>
    </row>
    <row r="268" spans="2:51" s="14" customFormat="1" ht="12">
      <c r="B268" s="255"/>
      <c r="C268" s="256"/>
      <c r="D268" s="230" t="s">
        <v>207</v>
      </c>
      <c r="E268" s="257" t="s">
        <v>21</v>
      </c>
      <c r="F268" s="258" t="s">
        <v>221</v>
      </c>
      <c r="G268" s="256"/>
      <c r="H268" s="259">
        <v>56.36</v>
      </c>
      <c r="I268" s="260"/>
      <c r="J268" s="256"/>
      <c r="K268" s="256"/>
      <c r="L268" s="261"/>
      <c r="M268" s="262"/>
      <c r="N268" s="263"/>
      <c r="O268" s="263"/>
      <c r="P268" s="263"/>
      <c r="Q268" s="263"/>
      <c r="R268" s="263"/>
      <c r="S268" s="263"/>
      <c r="T268" s="264"/>
      <c r="AT268" s="265" t="s">
        <v>207</v>
      </c>
      <c r="AU268" s="265" t="s">
        <v>82</v>
      </c>
      <c r="AV268" s="14" t="s">
        <v>97</v>
      </c>
      <c r="AW268" s="14" t="s">
        <v>34</v>
      </c>
      <c r="AX268" s="14" t="s">
        <v>80</v>
      </c>
      <c r="AY268" s="265" t="s">
        <v>197</v>
      </c>
    </row>
    <row r="269" spans="2:65" s="1" customFormat="1" ht="16.5" customHeight="1">
      <c r="B269" s="39"/>
      <c r="C269" s="218" t="s">
        <v>385</v>
      </c>
      <c r="D269" s="218" t="s">
        <v>199</v>
      </c>
      <c r="E269" s="219" t="s">
        <v>386</v>
      </c>
      <c r="F269" s="220" t="s">
        <v>387</v>
      </c>
      <c r="G269" s="221" t="s">
        <v>116</v>
      </c>
      <c r="H269" s="222">
        <v>1023.65</v>
      </c>
      <c r="I269" s="223"/>
      <c r="J269" s="224">
        <f>ROUND(I269*H269,2)</f>
        <v>0</v>
      </c>
      <c r="K269" s="220" t="s">
        <v>203</v>
      </c>
      <c r="L269" s="44"/>
      <c r="M269" s="225" t="s">
        <v>21</v>
      </c>
      <c r="N269" s="226" t="s">
        <v>44</v>
      </c>
      <c r="O269" s="80"/>
      <c r="P269" s="227">
        <f>O269*H269</f>
        <v>0</v>
      </c>
      <c r="Q269" s="227">
        <v>0.00026</v>
      </c>
      <c r="R269" s="227">
        <f>Q269*H269</f>
        <v>0.26614899999999997</v>
      </c>
      <c r="S269" s="227">
        <v>0</v>
      </c>
      <c r="T269" s="228">
        <f>S269*H269</f>
        <v>0</v>
      </c>
      <c r="AR269" s="18" t="s">
        <v>97</v>
      </c>
      <c r="AT269" s="18" t="s">
        <v>199</v>
      </c>
      <c r="AU269" s="18" t="s">
        <v>82</v>
      </c>
      <c r="AY269" s="18" t="s">
        <v>197</v>
      </c>
      <c r="BE269" s="229">
        <f>IF(N269="základní",J269,0)</f>
        <v>0</v>
      </c>
      <c r="BF269" s="229">
        <f>IF(N269="snížená",J269,0)</f>
        <v>0</v>
      </c>
      <c r="BG269" s="229">
        <f>IF(N269="zákl. přenesená",J269,0)</f>
        <v>0</v>
      </c>
      <c r="BH269" s="229">
        <f>IF(N269="sníž. přenesená",J269,0)</f>
        <v>0</v>
      </c>
      <c r="BI269" s="229">
        <f>IF(N269="nulová",J269,0)</f>
        <v>0</v>
      </c>
      <c r="BJ269" s="18" t="s">
        <v>80</v>
      </c>
      <c r="BK269" s="229">
        <f>ROUND(I269*H269,2)</f>
        <v>0</v>
      </c>
      <c r="BL269" s="18" t="s">
        <v>97</v>
      </c>
      <c r="BM269" s="18" t="s">
        <v>388</v>
      </c>
    </row>
    <row r="270" spans="2:51" s="12" customFormat="1" ht="12">
      <c r="B270" s="233"/>
      <c r="C270" s="234"/>
      <c r="D270" s="230" t="s">
        <v>207</v>
      </c>
      <c r="E270" s="235" t="s">
        <v>21</v>
      </c>
      <c r="F270" s="236" t="s">
        <v>389</v>
      </c>
      <c r="G270" s="234"/>
      <c r="H270" s="237">
        <v>2.598</v>
      </c>
      <c r="I270" s="238"/>
      <c r="J270" s="234"/>
      <c r="K270" s="234"/>
      <c r="L270" s="239"/>
      <c r="M270" s="240"/>
      <c r="N270" s="241"/>
      <c r="O270" s="241"/>
      <c r="P270" s="241"/>
      <c r="Q270" s="241"/>
      <c r="R270" s="241"/>
      <c r="S270" s="241"/>
      <c r="T270" s="242"/>
      <c r="AT270" s="243" t="s">
        <v>207</v>
      </c>
      <c r="AU270" s="243" t="s">
        <v>82</v>
      </c>
      <c r="AV270" s="12" t="s">
        <v>82</v>
      </c>
      <c r="AW270" s="12" t="s">
        <v>34</v>
      </c>
      <c r="AX270" s="12" t="s">
        <v>73</v>
      </c>
      <c r="AY270" s="243" t="s">
        <v>197</v>
      </c>
    </row>
    <row r="271" spans="2:51" s="12" customFormat="1" ht="12">
      <c r="B271" s="233"/>
      <c r="C271" s="234"/>
      <c r="D271" s="230" t="s">
        <v>207</v>
      </c>
      <c r="E271" s="235" t="s">
        <v>21</v>
      </c>
      <c r="F271" s="236" t="s">
        <v>390</v>
      </c>
      <c r="G271" s="234"/>
      <c r="H271" s="237">
        <v>54.913</v>
      </c>
      <c r="I271" s="238"/>
      <c r="J271" s="234"/>
      <c r="K271" s="234"/>
      <c r="L271" s="239"/>
      <c r="M271" s="240"/>
      <c r="N271" s="241"/>
      <c r="O271" s="241"/>
      <c r="P271" s="241"/>
      <c r="Q271" s="241"/>
      <c r="R271" s="241"/>
      <c r="S271" s="241"/>
      <c r="T271" s="242"/>
      <c r="AT271" s="243" t="s">
        <v>207</v>
      </c>
      <c r="AU271" s="243" t="s">
        <v>82</v>
      </c>
      <c r="AV271" s="12" t="s">
        <v>82</v>
      </c>
      <c r="AW271" s="12" t="s">
        <v>34</v>
      </c>
      <c r="AX271" s="12" t="s">
        <v>73</v>
      </c>
      <c r="AY271" s="243" t="s">
        <v>197</v>
      </c>
    </row>
    <row r="272" spans="2:51" s="12" customFormat="1" ht="12">
      <c r="B272" s="233"/>
      <c r="C272" s="234"/>
      <c r="D272" s="230" t="s">
        <v>207</v>
      </c>
      <c r="E272" s="235" t="s">
        <v>21</v>
      </c>
      <c r="F272" s="236" t="s">
        <v>391</v>
      </c>
      <c r="G272" s="234"/>
      <c r="H272" s="237">
        <v>467.43</v>
      </c>
      <c r="I272" s="238"/>
      <c r="J272" s="234"/>
      <c r="K272" s="234"/>
      <c r="L272" s="239"/>
      <c r="M272" s="240"/>
      <c r="N272" s="241"/>
      <c r="O272" s="241"/>
      <c r="P272" s="241"/>
      <c r="Q272" s="241"/>
      <c r="R272" s="241"/>
      <c r="S272" s="241"/>
      <c r="T272" s="242"/>
      <c r="AT272" s="243" t="s">
        <v>207</v>
      </c>
      <c r="AU272" s="243" t="s">
        <v>82</v>
      </c>
      <c r="AV272" s="12" t="s">
        <v>82</v>
      </c>
      <c r="AW272" s="12" t="s">
        <v>34</v>
      </c>
      <c r="AX272" s="12" t="s">
        <v>73</v>
      </c>
      <c r="AY272" s="243" t="s">
        <v>197</v>
      </c>
    </row>
    <row r="273" spans="2:51" s="12" customFormat="1" ht="12">
      <c r="B273" s="233"/>
      <c r="C273" s="234"/>
      <c r="D273" s="230" t="s">
        <v>207</v>
      </c>
      <c r="E273" s="235" t="s">
        <v>21</v>
      </c>
      <c r="F273" s="236" t="s">
        <v>392</v>
      </c>
      <c r="G273" s="234"/>
      <c r="H273" s="237">
        <v>49.557</v>
      </c>
      <c r="I273" s="238"/>
      <c r="J273" s="234"/>
      <c r="K273" s="234"/>
      <c r="L273" s="239"/>
      <c r="M273" s="240"/>
      <c r="N273" s="241"/>
      <c r="O273" s="241"/>
      <c r="P273" s="241"/>
      <c r="Q273" s="241"/>
      <c r="R273" s="241"/>
      <c r="S273" s="241"/>
      <c r="T273" s="242"/>
      <c r="AT273" s="243" t="s">
        <v>207</v>
      </c>
      <c r="AU273" s="243" t="s">
        <v>82</v>
      </c>
      <c r="AV273" s="12" t="s">
        <v>82</v>
      </c>
      <c r="AW273" s="12" t="s">
        <v>34</v>
      </c>
      <c r="AX273" s="12" t="s">
        <v>73</v>
      </c>
      <c r="AY273" s="243" t="s">
        <v>197</v>
      </c>
    </row>
    <row r="274" spans="2:51" s="12" customFormat="1" ht="12">
      <c r="B274" s="233"/>
      <c r="C274" s="234"/>
      <c r="D274" s="230" t="s">
        <v>207</v>
      </c>
      <c r="E274" s="235" t="s">
        <v>21</v>
      </c>
      <c r="F274" s="236" t="s">
        <v>393</v>
      </c>
      <c r="G274" s="234"/>
      <c r="H274" s="237">
        <v>449.152</v>
      </c>
      <c r="I274" s="238"/>
      <c r="J274" s="234"/>
      <c r="K274" s="234"/>
      <c r="L274" s="239"/>
      <c r="M274" s="240"/>
      <c r="N274" s="241"/>
      <c r="O274" s="241"/>
      <c r="P274" s="241"/>
      <c r="Q274" s="241"/>
      <c r="R274" s="241"/>
      <c r="S274" s="241"/>
      <c r="T274" s="242"/>
      <c r="AT274" s="243" t="s">
        <v>207</v>
      </c>
      <c r="AU274" s="243" t="s">
        <v>82</v>
      </c>
      <c r="AV274" s="12" t="s">
        <v>82</v>
      </c>
      <c r="AW274" s="12" t="s">
        <v>34</v>
      </c>
      <c r="AX274" s="12" t="s">
        <v>73</v>
      </c>
      <c r="AY274" s="243" t="s">
        <v>197</v>
      </c>
    </row>
    <row r="275" spans="2:51" s="13" customFormat="1" ht="12">
      <c r="B275" s="244"/>
      <c r="C275" s="245"/>
      <c r="D275" s="230" t="s">
        <v>207</v>
      </c>
      <c r="E275" s="246" t="s">
        <v>21</v>
      </c>
      <c r="F275" s="247" t="s">
        <v>219</v>
      </c>
      <c r="G275" s="245"/>
      <c r="H275" s="248">
        <v>1023.65</v>
      </c>
      <c r="I275" s="249"/>
      <c r="J275" s="245"/>
      <c r="K275" s="245"/>
      <c r="L275" s="250"/>
      <c r="M275" s="251"/>
      <c r="N275" s="252"/>
      <c r="O275" s="252"/>
      <c r="P275" s="252"/>
      <c r="Q275" s="252"/>
      <c r="R275" s="252"/>
      <c r="S275" s="252"/>
      <c r="T275" s="253"/>
      <c r="AT275" s="254" t="s">
        <v>207</v>
      </c>
      <c r="AU275" s="254" t="s">
        <v>82</v>
      </c>
      <c r="AV275" s="13" t="s">
        <v>90</v>
      </c>
      <c r="AW275" s="13" t="s">
        <v>34</v>
      </c>
      <c r="AX275" s="13" t="s">
        <v>80</v>
      </c>
      <c r="AY275" s="254" t="s">
        <v>197</v>
      </c>
    </row>
    <row r="276" spans="2:65" s="1" customFormat="1" ht="16.5" customHeight="1">
      <c r="B276" s="39"/>
      <c r="C276" s="218" t="s">
        <v>394</v>
      </c>
      <c r="D276" s="218" t="s">
        <v>199</v>
      </c>
      <c r="E276" s="219" t="s">
        <v>395</v>
      </c>
      <c r="F276" s="220" t="s">
        <v>396</v>
      </c>
      <c r="G276" s="221" t="s">
        <v>116</v>
      </c>
      <c r="H276" s="222">
        <v>25.9</v>
      </c>
      <c r="I276" s="223"/>
      <c r="J276" s="224">
        <f>ROUND(I276*H276,2)</f>
        <v>0</v>
      </c>
      <c r="K276" s="220" t="s">
        <v>203</v>
      </c>
      <c r="L276" s="44"/>
      <c r="M276" s="225" t="s">
        <v>21</v>
      </c>
      <c r="N276" s="226" t="s">
        <v>44</v>
      </c>
      <c r="O276" s="80"/>
      <c r="P276" s="227">
        <f>O276*H276</f>
        <v>0</v>
      </c>
      <c r="Q276" s="227">
        <v>0.04</v>
      </c>
      <c r="R276" s="227">
        <f>Q276*H276</f>
        <v>1.036</v>
      </c>
      <c r="S276" s="227">
        <v>0</v>
      </c>
      <c r="T276" s="228">
        <f>S276*H276</f>
        <v>0</v>
      </c>
      <c r="AR276" s="18" t="s">
        <v>97</v>
      </c>
      <c r="AT276" s="18" t="s">
        <v>199</v>
      </c>
      <c r="AU276" s="18" t="s">
        <v>82</v>
      </c>
      <c r="AY276" s="18" t="s">
        <v>197</v>
      </c>
      <c r="BE276" s="229">
        <f>IF(N276="základní",J276,0)</f>
        <v>0</v>
      </c>
      <c r="BF276" s="229">
        <f>IF(N276="snížená",J276,0)</f>
        <v>0</v>
      </c>
      <c r="BG276" s="229">
        <f>IF(N276="zákl. přenesená",J276,0)</f>
        <v>0</v>
      </c>
      <c r="BH276" s="229">
        <f>IF(N276="sníž. přenesená",J276,0)</f>
        <v>0</v>
      </c>
      <c r="BI276" s="229">
        <f>IF(N276="nulová",J276,0)</f>
        <v>0</v>
      </c>
      <c r="BJ276" s="18" t="s">
        <v>80</v>
      </c>
      <c r="BK276" s="229">
        <f>ROUND(I276*H276,2)</f>
        <v>0</v>
      </c>
      <c r="BL276" s="18" t="s">
        <v>97</v>
      </c>
      <c r="BM276" s="18" t="s">
        <v>397</v>
      </c>
    </row>
    <row r="277" spans="2:47" s="1" customFormat="1" ht="12">
      <c r="B277" s="39"/>
      <c r="C277" s="40"/>
      <c r="D277" s="230" t="s">
        <v>205</v>
      </c>
      <c r="E277" s="40"/>
      <c r="F277" s="231" t="s">
        <v>398</v>
      </c>
      <c r="G277" s="40"/>
      <c r="H277" s="40"/>
      <c r="I277" s="145"/>
      <c r="J277" s="40"/>
      <c r="K277" s="40"/>
      <c r="L277" s="44"/>
      <c r="M277" s="232"/>
      <c r="N277" s="80"/>
      <c r="O277" s="80"/>
      <c r="P277" s="80"/>
      <c r="Q277" s="80"/>
      <c r="R277" s="80"/>
      <c r="S277" s="80"/>
      <c r="T277" s="81"/>
      <c r="AT277" s="18" t="s">
        <v>205</v>
      </c>
      <c r="AU277" s="18" t="s">
        <v>82</v>
      </c>
    </row>
    <row r="278" spans="2:51" s="12" customFormat="1" ht="12">
      <c r="B278" s="233"/>
      <c r="C278" s="234"/>
      <c r="D278" s="230" t="s">
        <v>207</v>
      </c>
      <c r="E278" s="235" t="s">
        <v>21</v>
      </c>
      <c r="F278" s="236" t="s">
        <v>399</v>
      </c>
      <c r="G278" s="234"/>
      <c r="H278" s="237">
        <v>0.5</v>
      </c>
      <c r="I278" s="238"/>
      <c r="J278" s="234"/>
      <c r="K278" s="234"/>
      <c r="L278" s="239"/>
      <c r="M278" s="240"/>
      <c r="N278" s="241"/>
      <c r="O278" s="241"/>
      <c r="P278" s="241"/>
      <c r="Q278" s="241"/>
      <c r="R278" s="241"/>
      <c r="S278" s="241"/>
      <c r="T278" s="242"/>
      <c r="AT278" s="243" t="s">
        <v>207</v>
      </c>
      <c r="AU278" s="243" t="s">
        <v>82</v>
      </c>
      <c r="AV278" s="12" t="s">
        <v>82</v>
      </c>
      <c r="AW278" s="12" t="s">
        <v>34</v>
      </c>
      <c r="AX278" s="12" t="s">
        <v>73</v>
      </c>
      <c r="AY278" s="243" t="s">
        <v>197</v>
      </c>
    </row>
    <row r="279" spans="2:51" s="12" customFormat="1" ht="12">
      <c r="B279" s="233"/>
      <c r="C279" s="234"/>
      <c r="D279" s="230" t="s">
        <v>207</v>
      </c>
      <c r="E279" s="235" t="s">
        <v>21</v>
      </c>
      <c r="F279" s="236" t="s">
        <v>400</v>
      </c>
      <c r="G279" s="234"/>
      <c r="H279" s="237">
        <v>7</v>
      </c>
      <c r="I279" s="238"/>
      <c r="J279" s="234"/>
      <c r="K279" s="234"/>
      <c r="L279" s="239"/>
      <c r="M279" s="240"/>
      <c r="N279" s="241"/>
      <c r="O279" s="241"/>
      <c r="P279" s="241"/>
      <c r="Q279" s="241"/>
      <c r="R279" s="241"/>
      <c r="S279" s="241"/>
      <c r="T279" s="242"/>
      <c r="AT279" s="243" t="s">
        <v>207</v>
      </c>
      <c r="AU279" s="243" t="s">
        <v>82</v>
      </c>
      <c r="AV279" s="12" t="s">
        <v>82</v>
      </c>
      <c r="AW279" s="12" t="s">
        <v>34</v>
      </c>
      <c r="AX279" s="12" t="s">
        <v>73</v>
      </c>
      <c r="AY279" s="243" t="s">
        <v>197</v>
      </c>
    </row>
    <row r="280" spans="2:51" s="12" customFormat="1" ht="12">
      <c r="B280" s="233"/>
      <c r="C280" s="234"/>
      <c r="D280" s="230" t="s">
        <v>207</v>
      </c>
      <c r="E280" s="235" t="s">
        <v>21</v>
      </c>
      <c r="F280" s="236" t="s">
        <v>401</v>
      </c>
      <c r="G280" s="234"/>
      <c r="H280" s="237">
        <v>8.4</v>
      </c>
      <c r="I280" s="238"/>
      <c r="J280" s="234"/>
      <c r="K280" s="234"/>
      <c r="L280" s="239"/>
      <c r="M280" s="240"/>
      <c r="N280" s="241"/>
      <c r="O280" s="241"/>
      <c r="P280" s="241"/>
      <c r="Q280" s="241"/>
      <c r="R280" s="241"/>
      <c r="S280" s="241"/>
      <c r="T280" s="242"/>
      <c r="AT280" s="243" t="s">
        <v>207</v>
      </c>
      <c r="AU280" s="243" t="s">
        <v>82</v>
      </c>
      <c r="AV280" s="12" t="s">
        <v>82</v>
      </c>
      <c r="AW280" s="12" t="s">
        <v>34</v>
      </c>
      <c r="AX280" s="12" t="s">
        <v>73</v>
      </c>
      <c r="AY280" s="243" t="s">
        <v>197</v>
      </c>
    </row>
    <row r="281" spans="2:51" s="13" customFormat="1" ht="12">
      <c r="B281" s="244"/>
      <c r="C281" s="245"/>
      <c r="D281" s="230" t="s">
        <v>207</v>
      </c>
      <c r="E281" s="246" t="s">
        <v>21</v>
      </c>
      <c r="F281" s="247" t="s">
        <v>219</v>
      </c>
      <c r="G281" s="245"/>
      <c r="H281" s="248">
        <v>15.9</v>
      </c>
      <c r="I281" s="249"/>
      <c r="J281" s="245"/>
      <c r="K281" s="245"/>
      <c r="L281" s="250"/>
      <c r="M281" s="251"/>
      <c r="N281" s="252"/>
      <c r="O281" s="252"/>
      <c r="P281" s="252"/>
      <c r="Q281" s="252"/>
      <c r="R281" s="252"/>
      <c r="S281" s="252"/>
      <c r="T281" s="253"/>
      <c r="AT281" s="254" t="s">
        <v>207</v>
      </c>
      <c r="AU281" s="254" t="s">
        <v>82</v>
      </c>
      <c r="AV281" s="13" t="s">
        <v>90</v>
      </c>
      <c r="AW281" s="13" t="s">
        <v>34</v>
      </c>
      <c r="AX281" s="13" t="s">
        <v>73</v>
      </c>
      <c r="AY281" s="254" t="s">
        <v>197</v>
      </c>
    </row>
    <row r="282" spans="2:51" s="12" customFormat="1" ht="12">
      <c r="B282" s="233"/>
      <c r="C282" s="234"/>
      <c r="D282" s="230" t="s">
        <v>207</v>
      </c>
      <c r="E282" s="235" t="s">
        <v>21</v>
      </c>
      <c r="F282" s="236" t="s">
        <v>256</v>
      </c>
      <c r="G282" s="234"/>
      <c r="H282" s="237">
        <v>10</v>
      </c>
      <c r="I282" s="238"/>
      <c r="J282" s="234"/>
      <c r="K282" s="234"/>
      <c r="L282" s="239"/>
      <c r="M282" s="240"/>
      <c r="N282" s="241"/>
      <c r="O282" s="241"/>
      <c r="P282" s="241"/>
      <c r="Q282" s="241"/>
      <c r="R282" s="241"/>
      <c r="S282" s="241"/>
      <c r="T282" s="242"/>
      <c r="AT282" s="243" t="s">
        <v>207</v>
      </c>
      <c r="AU282" s="243" t="s">
        <v>82</v>
      </c>
      <c r="AV282" s="12" t="s">
        <v>82</v>
      </c>
      <c r="AW282" s="12" t="s">
        <v>34</v>
      </c>
      <c r="AX282" s="12" t="s">
        <v>73</v>
      </c>
      <c r="AY282" s="243" t="s">
        <v>197</v>
      </c>
    </row>
    <row r="283" spans="2:51" s="14" customFormat="1" ht="12">
      <c r="B283" s="255"/>
      <c r="C283" s="256"/>
      <c r="D283" s="230" t="s">
        <v>207</v>
      </c>
      <c r="E283" s="257" t="s">
        <v>21</v>
      </c>
      <c r="F283" s="258" t="s">
        <v>221</v>
      </c>
      <c r="G283" s="256"/>
      <c r="H283" s="259">
        <v>25.9</v>
      </c>
      <c r="I283" s="260"/>
      <c r="J283" s="256"/>
      <c r="K283" s="256"/>
      <c r="L283" s="261"/>
      <c r="M283" s="262"/>
      <c r="N283" s="263"/>
      <c r="O283" s="263"/>
      <c r="P283" s="263"/>
      <c r="Q283" s="263"/>
      <c r="R283" s="263"/>
      <c r="S283" s="263"/>
      <c r="T283" s="264"/>
      <c r="AT283" s="265" t="s">
        <v>207</v>
      </c>
      <c r="AU283" s="265" t="s">
        <v>82</v>
      </c>
      <c r="AV283" s="14" t="s">
        <v>97</v>
      </c>
      <c r="AW283" s="14" t="s">
        <v>34</v>
      </c>
      <c r="AX283" s="14" t="s">
        <v>80</v>
      </c>
      <c r="AY283" s="265" t="s">
        <v>197</v>
      </c>
    </row>
    <row r="284" spans="2:65" s="1" customFormat="1" ht="16.5" customHeight="1">
      <c r="B284" s="39"/>
      <c r="C284" s="218" t="s">
        <v>402</v>
      </c>
      <c r="D284" s="218" t="s">
        <v>199</v>
      </c>
      <c r="E284" s="219" t="s">
        <v>403</v>
      </c>
      <c r="F284" s="220" t="s">
        <v>404</v>
      </c>
      <c r="G284" s="221" t="s">
        <v>116</v>
      </c>
      <c r="H284" s="222">
        <v>102.175</v>
      </c>
      <c r="I284" s="223"/>
      <c r="J284" s="224">
        <f>ROUND(I284*H284,2)</f>
        <v>0</v>
      </c>
      <c r="K284" s="220" t="s">
        <v>203</v>
      </c>
      <c r="L284" s="44"/>
      <c r="M284" s="225" t="s">
        <v>21</v>
      </c>
      <c r="N284" s="226" t="s">
        <v>44</v>
      </c>
      <c r="O284" s="80"/>
      <c r="P284" s="227">
        <f>O284*H284</f>
        <v>0</v>
      </c>
      <c r="Q284" s="227">
        <v>0.00438</v>
      </c>
      <c r="R284" s="227">
        <f>Q284*H284</f>
        <v>0.4475265</v>
      </c>
      <c r="S284" s="227">
        <v>0</v>
      </c>
      <c r="T284" s="228">
        <f>S284*H284</f>
        <v>0</v>
      </c>
      <c r="AR284" s="18" t="s">
        <v>97</v>
      </c>
      <c r="AT284" s="18" t="s">
        <v>199</v>
      </c>
      <c r="AU284" s="18" t="s">
        <v>82</v>
      </c>
      <c r="AY284" s="18" t="s">
        <v>197</v>
      </c>
      <c r="BE284" s="229">
        <f>IF(N284="základní",J284,0)</f>
        <v>0</v>
      </c>
      <c r="BF284" s="229">
        <f>IF(N284="snížená",J284,0)</f>
        <v>0</v>
      </c>
      <c r="BG284" s="229">
        <f>IF(N284="zákl. přenesená",J284,0)</f>
        <v>0</v>
      </c>
      <c r="BH284" s="229">
        <f>IF(N284="sníž. přenesená",J284,0)</f>
        <v>0</v>
      </c>
      <c r="BI284" s="229">
        <f>IF(N284="nulová",J284,0)</f>
        <v>0</v>
      </c>
      <c r="BJ284" s="18" t="s">
        <v>80</v>
      </c>
      <c r="BK284" s="229">
        <f>ROUND(I284*H284,2)</f>
        <v>0</v>
      </c>
      <c r="BL284" s="18" t="s">
        <v>97</v>
      </c>
      <c r="BM284" s="18" t="s">
        <v>405</v>
      </c>
    </row>
    <row r="285" spans="2:47" s="1" customFormat="1" ht="12">
      <c r="B285" s="39"/>
      <c r="C285" s="40"/>
      <c r="D285" s="230" t="s">
        <v>205</v>
      </c>
      <c r="E285" s="40"/>
      <c r="F285" s="231" t="s">
        <v>406</v>
      </c>
      <c r="G285" s="40"/>
      <c r="H285" s="40"/>
      <c r="I285" s="145"/>
      <c r="J285" s="40"/>
      <c r="K285" s="40"/>
      <c r="L285" s="44"/>
      <c r="M285" s="232"/>
      <c r="N285" s="80"/>
      <c r="O285" s="80"/>
      <c r="P285" s="80"/>
      <c r="Q285" s="80"/>
      <c r="R285" s="80"/>
      <c r="S285" s="80"/>
      <c r="T285" s="81"/>
      <c r="AT285" s="18" t="s">
        <v>205</v>
      </c>
      <c r="AU285" s="18" t="s">
        <v>82</v>
      </c>
    </row>
    <row r="286" spans="2:51" s="12" customFormat="1" ht="12">
      <c r="B286" s="233"/>
      <c r="C286" s="234"/>
      <c r="D286" s="230" t="s">
        <v>207</v>
      </c>
      <c r="E286" s="235" t="s">
        <v>21</v>
      </c>
      <c r="F286" s="236" t="s">
        <v>407</v>
      </c>
      <c r="G286" s="234"/>
      <c r="H286" s="237">
        <v>32.375</v>
      </c>
      <c r="I286" s="238"/>
      <c r="J286" s="234"/>
      <c r="K286" s="234"/>
      <c r="L286" s="239"/>
      <c r="M286" s="240"/>
      <c r="N286" s="241"/>
      <c r="O286" s="241"/>
      <c r="P286" s="241"/>
      <c r="Q286" s="241"/>
      <c r="R286" s="241"/>
      <c r="S286" s="241"/>
      <c r="T286" s="242"/>
      <c r="AT286" s="243" t="s">
        <v>207</v>
      </c>
      <c r="AU286" s="243" t="s">
        <v>82</v>
      </c>
      <c r="AV286" s="12" t="s">
        <v>82</v>
      </c>
      <c r="AW286" s="12" t="s">
        <v>34</v>
      </c>
      <c r="AX286" s="12" t="s">
        <v>73</v>
      </c>
      <c r="AY286" s="243" t="s">
        <v>197</v>
      </c>
    </row>
    <row r="287" spans="2:51" s="12" customFormat="1" ht="12">
      <c r="B287" s="233"/>
      <c r="C287" s="234"/>
      <c r="D287" s="230" t="s">
        <v>207</v>
      </c>
      <c r="E287" s="235" t="s">
        <v>21</v>
      </c>
      <c r="F287" s="236" t="s">
        <v>408</v>
      </c>
      <c r="G287" s="234"/>
      <c r="H287" s="237">
        <v>19.8</v>
      </c>
      <c r="I287" s="238"/>
      <c r="J287" s="234"/>
      <c r="K287" s="234"/>
      <c r="L287" s="239"/>
      <c r="M287" s="240"/>
      <c r="N287" s="241"/>
      <c r="O287" s="241"/>
      <c r="P287" s="241"/>
      <c r="Q287" s="241"/>
      <c r="R287" s="241"/>
      <c r="S287" s="241"/>
      <c r="T287" s="242"/>
      <c r="AT287" s="243" t="s">
        <v>207</v>
      </c>
      <c r="AU287" s="243" t="s">
        <v>82</v>
      </c>
      <c r="AV287" s="12" t="s">
        <v>82</v>
      </c>
      <c r="AW287" s="12" t="s">
        <v>34</v>
      </c>
      <c r="AX287" s="12" t="s">
        <v>73</v>
      </c>
      <c r="AY287" s="243" t="s">
        <v>197</v>
      </c>
    </row>
    <row r="288" spans="2:51" s="12" customFormat="1" ht="12">
      <c r="B288" s="233"/>
      <c r="C288" s="234"/>
      <c r="D288" s="230" t="s">
        <v>207</v>
      </c>
      <c r="E288" s="235" t="s">
        <v>21</v>
      </c>
      <c r="F288" s="236" t="s">
        <v>409</v>
      </c>
      <c r="G288" s="234"/>
      <c r="H288" s="237">
        <v>50</v>
      </c>
      <c r="I288" s="238"/>
      <c r="J288" s="234"/>
      <c r="K288" s="234"/>
      <c r="L288" s="239"/>
      <c r="M288" s="240"/>
      <c r="N288" s="241"/>
      <c r="O288" s="241"/>
      <c r="P288" s="241"/>
      <c r="Q288" s="241"/>
      <c r="R288" s="241"/>
      <c r="S288" s="241"/>
      <c r="T288" s="242"/>
      <c r="AT288" s="243" t="s">
        <v>207</v>
      </c>
      <c r="AU288" s="243" t="s">
        <v>82</v>
      </c>
      <c r="AV288" s="12" t="s">
        <v>82</v>
      </c>
      <c r="AW288" s="12" t="s">
        <v>34</v>
      </c>
      <c r="AX288" s="12" t="s">
        <v>73</v>
      </c>
      <c r="AY288" s="243" t="s">
        <v>197</v>
      </c>
    </row>
    <row r="289" spans="2:51" s="13" customFormat="1" ht="12">
      <c r="B289" s="244"/>
      <c r="C289" s="245"/>
      <c r="D289" s="230" t="s">
        <v>207</v>
      </c>
      <c r="E289" s="246" t="s">
        <v>21</v>
      </c>
      <c r="F289" s="247" t="s">
        <v>219</v>
      </c>
      <c r="G289" s="245"/>
      <c r="H289" s="248">
        <v>102.175</v>
      </c>
      <c r="I289" s="249"/>
      <c r="J289" s="245"/>
      <c r="K289" s="245"/>
      <c r="L289" s="250"/>
      <c r="M289" s="251"/>
      <c r="N289" s="252"/>
      <c r="O289" s="252"/>
      <c r="P289" s="252"/>
      <c r="Q289" s="252"/>
      <c r="R289" s="252"/>
      <c r="S289" s="252"/>
      <c r="T289" s="253"/>
      <c r="AT289" s="254" t="s">
        <v>207</v>
      </c>
      <c r="AU289" s="254" t="s">
        <v>82</v>
      </c>
      <c r="AV289" s="13" t="s">
        <v>90</v>
      </c>
      <c r="AW289" s="13" t="s">
        <v>34</v>
      </c>
      <c r="AX289" s="13" t="s">
        <v>80</v>
      </c>
      <c r="AY289" s="254" t="s">
        <v>197</v>
      </c>
    </row>
    <row r="290" spans="2:65" s="1" customFormat="1" ht="16.5" customHeight="1">
      <c r="B290" s="39"/>
      <c r="C290" s="218" t="s">
        <v>410</v>
      </c>
      <c r="D290" s="218" t="s">
        <v>199</v>
      </c>
      <c r="E290" s="219" t="s">
        <v>411</v>
      </c>
      <c r="F290" s="220" t="s">
        <v>412</v>
      </c>
      <c r="G290" s="221" t="s">
        <v>116</v>
      </c>
      <c r="H290" s="222">
        <v>49.557</v>
      </c>
      <c r="I290" s="223"/>
      <c r="J290" s="224">
        <f>ROUND(I290*H290,2)</f>
        <v>0</v>
      </c>
      <c r="K290" s="220" t="s">
        <v>203</v>
      </c>
      <c r="L290" s="44"/>
      <c r="M290" s="225" t="s">
        <v>21</v>
      </c>
      <c r="N290" s="226" t="s">
        <v>44</v>
      </c>
      <c r="O290" s="80"/>
      <c r="P290" s="227">
        <f>O290*H290</f>
        <v>0</v>
      </c>
      <c r="Q290" s="227">
        <v>0.003</v>
      </c>
      <c r="R290" s="227">
        <f>Q290*H290</f>
        <v>0.148671</v>
      </c>
      <c r="S290" s="227">
        <v>0</v>
      </c>
      <c r="T290" s="228">
        <f>S290*H290</f>
        <v>0</v>
      </c>
      <c r="AR290" s="18" t="s">
        <v>97</v>
      </c>
      <c r="AT290" s="18" t="s">
        <v>199</v>
      </c>
      <c r="AU290" s="18" t="s">
        <v>82</v>
      </c>
      <c r="AY290" s="18" t="s">
        <v>197</v>
      </c>
      <c r="BE290" s="229">
        <f>IF(N290="základní",J290,0)</f>
        <v>0</v>
      </c>
      <c r="BF290" s="229">
        <f>IF(N290="snížená",J290,0)</f>
        <v>0</v>
      </c>
      <c r="BG290" s="229">
        <f>IF(N290="zákl. přenesená",J290,0)</f>
        <v>0</v>
      </c>
      <c r="BH290" s="229">
        <f>IF(N290="sníž. přenesená",J290,0)</f>
        <v>0</v>
      </c>
      <c r="BI290" s="229">
        <f>IF(N290="nulová",J290,0)</f>
        <v>0</v>
      </c>
      <c r="BJ290" s="18" t="s">
        <v>80</v>
      </c>
      <c r="BK290" s="229">
        <f>ROUND(I290*H290,2)</f>
        <v>0</v>
      </c>
      <c r="BL290" s="18" t="s">
        <v>97</v>
      </c>
      <c r="BM290" s="18" t="s">
        <v>413</v>
      </c>
    </row>
    <row r="291" spans="2:51" s="12" customFormat="1" ht="12">
      <c r="B291" s="233"/>
      <c r="C291" s="234"/>
      <c r="D291" s="230" t="s">
        <v>207</v>
      </c>
      <c r="E291" s="235" t="s">
        <v>21</v>
      </c>
      <c r="F291" s="236" t="s">
        <v>414</v>
      </c>
      <c r="G291" s="234"/>
      <c r="H291" s="237">
        <v>49.557</v>
      </c>
      <c r="I291" s="238"/>
      <c r="J291" s="234"/>
      <c r="K291" s="234"/>
      <c r="L291" s="239"/>
      <c r="M291" s="240"/>
      <c r="N291" s="241"/>
      <c r="O291" s="241"/>
      <c r="P291" s="241"/>
      <c r="Q291" s="241"/>
      <c r="R291" s="241"/>
      <c r="S291" s="241"/>
      <c r="T291" s="242"/>
      <c r="AT291" s="243" t="s">
        <v>207</v>
      </c>
      <c r="AU291" s="243" t="s">
        <v>82</v>
      </c>
      <c r="AV291" s="12" t="s">
        <v>82</v>
      </c>
      <c r="AW291" s="12" t="s">
        <v>34</v>
      </c>
      <c r="AX291" s="12" t="s">
        <v>80</v>
      </c>
      <c r="AY291" s="243" t="s">
        <v>197</v>
      </c>
    </row>
    <row r="292" spans="2:65" s="1" customFormat="1" ht="16.5" customHeight="1">
      <c r="B292" s="39"/>
      <c r="C292" s="218" t="s">
        <v>415</v>
      </c>
      <c r="D292" s="218" t="s">
        <v>199</v>
      </c>
      <c r="E292" s="219" t="s">
        <v>416</v>
      </c>
      <c r="F292" s="220" t="s">
        <v>417</v>
      </c>
      <c r="G292" s="221" t="s">
        <v>116</v>
      </c>
      <c r="H292" s="222">
        <v>32.375</v>
      </c>
      <c r="I292" s="223"/>
      <c r="J292" s="224">
        <f>ROUND(I292*H292,2)</f>
        <v>0</v>
      </c>
      <c r="K292" s="220" t="s">
        <v>203</v>
      </c>
      <c r="L292" s="44"/>
      <c r="M292" s="225" t="s">
        <v>21</v>
      </c>
      <c r="N292" s="226" t="s">
        <v>44</v>
      </c>
      <c r="O292" s="80"/>
      <c r="P292" s="227">
        <f>O292*H292</f>
        <v>0</v>
      </c>
      <c r="Q292" s="227">
        <v>0.04063</v>
      </c>
      <c r="R292" s="227">
        <f>Q292*H292</f>
        <v>1.31539625</v>
      </c>
      <c r="S292" s="227">
        <v>0</v>
      </c>
      <c r="T292" s="228">
        <f>S292*H292</f>
        <v>0</v>
      </c>
      <c r="AR292" s="18" t="s">
        <v>97</v>
      </c>
      <c r="AT292" s="18" t="s">
        <v>199</v>
      </c>
      <c r="AU292" s="18" t="s">
        <v>82</v>
      </c>
      <c r="AY292" s="18" t="s">
        <v>197</v>
      </c>
      <c r="BE292" s="229">
        <f>IF(N292="základní",J292,0)</f>
        <v>0</v>
      </c>
      <c r="BF292" s="229">
        <f>IF(N292="snížená",J292,0)</f>
        <v>0</v>
      </c>
      <c r="BG292" s="229">
        <f>IF(N292="zákl. přenesená",J292,0)</f>
        <v>0</v>
      </c>
      <c r="BH292" s="229">
        <f>IF(N292="sníž. přenesená",J292,0)</f>
        <v>0</v>
      </c>
      <c r="BI292" s="229">
        <f>IF(N292="nulová",J292,0)</f>
        <v>0</v>
      </c>
      <c r="BJ292" s="18" t="s">
        <v>80</v>
      </c>
      <c r="BK292" s="229">
        <f>ROUND(I292*H292,2)</f>
        <v>0</v>
      </c>
      <c r="BL292" s="18" t="s">
        <v>97</v>
      </c>
      <c r="BM292" s="18" t="s">
        <v>418</v>
      </c>
    </row>
    <row r="293" spans="2:51" s="12" customFormat="1" ht="12">
      <c r="B293" s="233"/>
      <c r="C293" s="234"/>
      <c r="D293" s="230" t="s">
        <v>207</v>
      </c>
      <c r="E293" s="235" t="s">
        <v>21</v>
      </c>
      <c r="F293" s="236" t="s">
        <v>407</v>
      </c>
      <c r="G293" s="234"/>
      <c r="H293" s="237">
        <v>32.375</v>
      </c>
      <c r="I293" s="238"/>
      <c r="J293" s="234"/>
      <c r="K293" s="234"/>
      <c r="L293" s="239"/>
      <c r="M293" s="240"/>
      <c r="N293" s="241"/>
      <c r="O293" s="241"/>
      <c r="P293" s="241"/>
      <c r="Q293" s="241"/>
      <c r="R293" s="241"/>
      <c r="S293" s="241"/>
      <c r="T293" s="242"/>
      <c r="AT293" s="243" t="s">
        <v>207</v>
      </c>
      <c r="AU293" s="243" t="s">
        <v>82</v>
      </c>
      <c r="AV293" s="12" t="s">
        <v>82</v>
      </c>
      <c r="AW293" s="12" t="s">
        <v>34</v>
      </c>
      <c r="AX293" s="12" t="s">
        <v>80</v>
      </c>
      <c r="AY293" s="243" t="s">
        <v>197</v>
      </c>
    </row>
    <row r="294" spans="2:65" s="1" customFormat="1" ht="22.5" customHeight="1">
      <c r="B294" s="39"/>
      <c r="C294" s="218" t="s">
        <v>419</v>
      </c>
      <c r="D294" s="218" t="s">
        <v>199</v>
      </c>
      <c r="E294" s="219" t="s">
        <v>420</v>
      </c>
      <c r="F294" s="220" t="s">
        <v>421</v>
      </c>
      <c r="G294" s="221" t="s">
        <v>116</v>
      </c>
      <c r="H294" s="222">
        <v>54.913</v>
      </c>
      <c r="I294" s="223"/>
      <c r="J294" s="224">
        <f>ROUND(I294*H294,2)</f>
        <v>0</v>
      </c>
      <c r="K294" s="220" t="s">
        <v>203</v>
      </c>
      <c r="L294" s="44"/>
      <c r="M294" s="225" t="s">
        <v>21</v>
      </c>
      <c r="N294" s="226" t="s">
        <v>44</v>
      </c>
      <c r="O294" s="80"/>
      <c r="P294" s="227">
        <f>O294*H294</f>
        <v>0</v>
      </c>
      <c r="Q294" s="227">
        <v>0.01575</v>
      </c>
      <c r="R294" s="227">
        <f>Q294*H294</f>
        <v>0.86487975</v>
      </c>
      <c r="S294" s="227">
        <v>0</v>
      </c>
      <c r="T294" s="228">
        <f>S294*H294</f>
        <v>0</v>
      </c>
      <c r="AR294" s="18" t="s">
        <v>97</v>
      </c>
      <c r="AT294" s="18" t="s">
        <v>199</v>
      </c>
      <c r="AU294" s="18" t="s">
        <v>82</v>
      </c>
      <c r="AY294" s="18" t="s">
        <v>197</v>
      </c>
      <c r="BE294" s="229">
        <f>IF(N294="základní",J294,0)</f>
        <v>0</v>
      </c>
      <c r="BF294" s="229">
        <f>IF(N294="snížená",J294,0)</f>
        <v>0</v>
      </c>
      <c r="BG294" s="229">
        <f>IF(N294="zákl. přenesená",J294,0)</f>
        <v>0</v>
      </c>
      <c r="BH294" s="229">
        <f>IF(N294="sníž. přenesená",J294,0)</f>
        <v>0</v>
      </c>
      <c r="BI294" s="229">
        <f>IF(N294="nulová",J294,0)</f>
        <v>0</v>
      </c>
      <c r="BJ294" s="18" t="s">
        <v>80</v>
      </c>
      <c r="BK294" s="229">
        <f>ROUND(I294*H294,2)</f>
        <v>0</v>
      </c>
      <c r="BL294" s="18" t="s">
        <v>97</v>
      </c>
      <c r="BM294" s="18" t="s">
        <v>422</v>
      </c>
    </row>
    <row r="295" spans="2:47" s="1" customFormat="1" ht="12">
      <c r="B295" s="39"/>
      <c r="C295" s="40"/>
      <c r="D295" s="230" t="s">
        <v>205</v>
      </c>
      <c r="E295" s="40"/>
      <c r="F295" s="231" t="s">
        <v>423</v>
      </c>
      <c r="G295" s="40"/>
      <c r="H295" s="40"/>
      <c r="I295" s="145"/>
      <c r="J295" s="40"/>
      <c r="K295" s="40"/>
      <c r="L295" s="44"/>
      <c r="M295" s="232"/>
      <c r="N295" s="80"/>
      <c r="O295" s="80"/>
      <c r="P295" s="80"/>
      <c r="Q295" s="80"/>
      <c r="R295" s="80"/>
      <c r="S295" s="80"/>
      <c r="T295" s="81"/>
      <c r="AT295" s="18" t="s">
        <v>205</v>
      </c>
      <c r="AU295" s="18" t="s">
        <v>82</v>
      </c>
    </row>
    <row r="296" spans="2:51" s="12" customFormat="1" ht="12">
      <c r="B296" s="233"/>
      <c r="C296" s="234"/>
      <c r="D296" s="230" t="s">
        <v>207</v>
      </c>
      <c r="E296" s="235" t="s">
        <v>21</v>
      </c>
      <c r="F296" s="236" t="s">
        <v>424</v>
      </c>
      <c r="G296" s="234"/>
      <c r="H296" s="237">
        <v>54.913</v>
      </c>
      <c r="I296" s="238"/>
      <c r="J296" s="234"/>
      <c r="K296" s="234"/>
      <c r="L296" s="239"/>
      <c r="M296" s="240"/>
      <c r="N296" s="241"/>
      <c r="O296" s="241"/>
      <c r="P296" s="241"/>
      <c r="Q296" s="241"/>
      <c r="R296" s="241"/>
      <c r="S296" s="241"/>
      <c r="T296" s="242"/>
      <c r="AT296" s="243" t="s">
        <v>207</v>
      </c>
      <c r="AU296" s="243" t="s">
        <v>82</v>
      </c>
      <c r="AV296" s="12" t="s">
        <v>82</v>
      </c>
      <c r="AW296" s="12" t="s">
        <v>34</v>
      </c>
      <c r="AX296" s="12" t="s">
        <v>80</v>
      </c>
      <c r="AY296" s="243" t="s">
        <v>197</v>
      </c>
    </row>
    <row r="297" spans="2:65" s="1" customFormat="1" ht="22.5" customHeight="1">
      <c r="B297" s="39"/>
      <c r="C297" s="218" t="s">
        <v>425</v>
      </c>
      <c r="D297" s="218" t="s">
        <v>199</v>
      </c>
      <c r="E297" s="219" t="s">
        <v>426</v>
      </c>
      <c r="F297" s="220" t="s">
        <v>427</v>
      </c>
      <c r="G297" s="221" t="s">
        <v>116</v>
      </c>
      <c r="H297" s="222">
        <v>417.55</v>
      </c>
      <c r="I297" s="223"/>
      <c r="J297" s="224">
        <f>ROUND(I297*H297,2)</f>
        <v>0</v>
      </c>
      <c r="K297" s="220" t="s">
        <v>203</v>
      </c>
      <c r="L297" s="44"/>
      <c r="M297" s="225" t="s">
        <v>21</v>
      </c>
      <c r="N297" s="226" t="s">
        <v>44</v>
      </c>
      <c r="O297" s="80"/>
      <c r="P297" s="227">
        <f>O297*H297</f>
        <v>0</v>
      </c>
      <c r="Q297" s="227">
        <v>0.01838</v>
      </c>
      <c r="R297" s="227">
        <f>Q297*H297</f>
        <v>7.674569000000001</v>
      </c>
      <c r="S297" s="227">
        <v>0</v>
      </c>
      <c r="T297" s="228">
        <f>S297*H297</f>
        <v>0</v>
      </c>
      <c r="AR297" s="18" t="s">
        <v>97</v>
      </c>
      <c r="AT297" s="18" t="s">
        <v>199</v>
      </c>
      <c r="AU297" s="18" t="s">
        <v>82</v>
      </c>
      <c r="AY297" s="18" t="s">
        <v>197</v>
      </c>
      <c r="BE297" s="229">
        <f>IF(N297="základní",J297,0)</f>
        <v>0</v>
      </c>
      <c r="BF297" s="229">
        <f>IF(N297="snížená",J297,0)</f>
        <v>0</v>
      </c>
      <c r="BG297" s="229">
        <f>IF(N297="zákl. přenesená",J297,0)</f>
        <v>0</v>
      </c>
      <c r="BH297" s="229">
        <f>IF(N297="sníž. přenesená",J297,0)</f>
        <v>0</v>
      </c>
      <c r="BI297" s="229">
        <f>IF(N297="nulová",J297,0)</f>
        <v>0</v>
      </c>
      <c r="BJ297" s="18" t="s">
        <v>80</v>
      </c>
      <c r="BK297" s="229">
        <f>ROUND(I297*H297,2)</f>
        <v>0</v>
      </c>
      <c r="BL297" s="18" t="s">
        <v>97</v>
      </c>
      <c r="BM297" s="18" t="s">
        <v>428</v>
      </c>
    </row>
    <row r="298" spans="2:47" s="1" customFormat="1" ht="12">
      <c r="B298" s="39"/>
      <c r="C298" s="40"/>
      <c r="D298" s="230" t="s">
        <v>205</v>
      </c>
      <c r="E298" s="40"/>
      <c r="F298" s="231" t="s">
        <v>423</v>
      </c>
      <c r="G298" s="40"/>
      <c r="H298" s="40"/>
      <c r="I298" s="145"/>
      <c r="J298" s="40"/>
      <c r="K298" s="40"/>
      <c r="L298" s="44"/>
      <c r="M298" s="232"/>
      <c r="N298" s="80"/>
      <c r="O298" s="80"/>
      <c r="P298" s="80"/>
      <c r="Q298" s="80"/>
      <c r="R298" s="80"/>
      <c r="S298" s="80"/>
      <c r="T298" s="81"/>
      <c r="AT298" s="18" t="s">
        <v>205</v>
      </c>
      <c r="AU298" s="18" t="s">
        <v>82</v>
      </c>
    </row>
    <row r="299" spans="2:51" s="15" customFormat="1" ht="12">
      <c r="B299" s="266"/>
      <c r="C299" s="267"/>
      <c r="D299" s="230" t="s">
        <v>207</v>
      </c>
      <c r="E299" s="268" t="s">
        <v>21</v>
      </c>
      <c r="F299" s="269" t="s">
        <v>429</v>
      </c>
      <c r="G299" s="267"/>
      <c r="H299" s="268" t="s">
        <v>21</v>
      </c>
      <c r="I299" s="270"/>
      <c r="J299" s="267"/>
      <c r="K299" s="267"/>
      <c r="L299" s="271"/>
      <c r="M299" s="272"/>
      <c r="N299" s="273"/>
      <c r="O299" s="273"/>
      <c r="P299" s="273"/>
      <c r="Q299" s="273"/>
      <c r="R299" s="273"/>
      <c r="S299" s="273"/>
      <c r="T299" s="274"/>
      <c r="AT299" s="275" t="s">
        <v>207</v>
      </c>
      <c r="AU299" s="275" t="s">
        <v>82</v>
      </c>
      <c r="AV299" s="15" t="s">
        <v>80</v>
      </c>
      <c r="AW299" s="15" t="s">
        <v>34</v>
      </c>
      <c r="AX299" s="15" t="s">
        <v>73</v>
      </c>
      <c r="AY299" s="275" t="s">
        <v>197</v>
      </c>
    </row>
    <row r="300" spans="2:51" s="15" customFormat="1" ht="12">
      <c r="B300" s="266"/>
      <c r="C300" s="267"/>
      <c r="D300" s="230" t="s">
        <v>207</v>
      </c>
      <c r="E300" s="268" t="s">
        <v>21</v>
      </c>
      <c r="F300" s="269" t="s">
        <v>296</v>
      </c>
      <c r="G300" s="267"/>
      <c r="H300" s="268" t="s">
        <v>21</v>
      </c>
      <c r="I300" s="270"/>
      <c r="J300" s="267"/>
      <c r="K300" s="267"/>
      <c r="L300" s="271"/>
      <c r="M300" s="272"/>
      <c r="N300" s="273"/>
      <c r="O300" s="273"/>
      <c r="P300" s="273"/>
      <c r="Q300" s="273"/>
      <c r="R300" s="273"/>
      <c r="S300" s="273"/>
      <c r="T300" s="274"/>
      <c r="AT300" s="275" t="s">
        <v>207</v>
      </c>
      <c r="AU300" s="275" t="s">
        <v>82</v>
      </c>
      <c r="AV300" s="15" t="s">
        <v>80</v>
      </c>
      <c r="AW300" s="15" t="s">
        <v>34</v>
      </c>
      <c r="AX300" s="15" t="s">
        <v>73</v>
      </c>
      <c r="AY300" s="275" t="s">
        <v>197</v>
      </c>
    </row>
    <row r="301" spans="2:51" s="12" customFormat="1" ht="12">
      <c r="B301" s="233"/>
      <c r="C301" s="234"/>
      <c r="D301" s="230" t="s">
        <v>207</v>
      </c>
      <c r="E301" s="235" t="s">
        <v>21</v>
      </c>
      <c r="F301" s="236" t="s">
        <v>430</v>
      </c>
      <c r="G301" s="234"/>
      <c r="H301" s="237">
        <v>21.84</v>
      </c>
      <c r="I301" s="238"/>
      <c r="J301" s="234"/>
      <c r="K301" s="234"/>
      <c r="L301" s="239"/>
      <c r="M301" s="240"/>
      <c r="N301" s="241"/>
      <c r="O301" s="241"/>
      <c r="P301" s="241"/>
      <c r="Q301" s="241"/>
      <c r="R301" s="241"/>
      <c r="S301" s="241"/>
      <c r="T301" s="242"/>
      <c r="AT301" s="243" t="s">
        <v>207</v>
      </c>
      <c r="AU301" s="243" t="s">
        <v>82</v>
      </c>
      <c r="AV301" s="12" t="s">
        <v>82</v>
      </c>
      <c r="AW301" s="12" t="s">
        <v>34</v>
      </c>
      <c r="AX301" s="12" t="s">
        <v>73</v>
      </c>
      <c r="AY301" s="243" t="s">
        <v>197</v>
      </c>
    </row>
    <row r="302" spans="2:51" s="12" customFormat="1" ht="12">
      <c r="B302" s="233"/>
      <c r="C302" s="234"/>
      <c r="D302" s="230" t="s">
        <v>207</v>
      </c>
      <c r="E302" s="235" t="s">
        <v>21</v>
      </c>
      <c r="F302" s="236" t="s">
        <v>431</v>
      </c>
      <c r="G302" s="234"/>
      <c r="H302" s="237">
        <v>107.456</v>
      </c>
      <c r="I302" s="238"/>
      <c r="J302" s="234"/>
      <c r="K302" s="234"/>
      <c r="L302" s="239"/>
      <c r="M302" s="240"/>
      <c r="N302" s="241"/>
      <c r="O302" s="241"/>
      <c r="P302" s="241"/>
      <c r="Q302" s="241"/>
      <c r="R302" s="241"/>
      <c r="S302" s="241"/>
      <c r="T302" s="242"/>
      <c r="AT302" s="243" t="s">
        <v>207</v>
      </c>
      <c r="AU302" s="243" t="s">
        <v>82</v>
      </c>
      <c r="AV302" s="12" t="s">
        <v>82</v>
      </c>
      <c r="AW302" s="12" t="s">
        <v>34</v>
      </c>
      <c r="AX302" s="12" t="s">
        <v>73</v>
      </c>
      <c r="AY302" s="243" t="s">
        <v>197</v>
      </c>
    </row>
    <row r="303" spans="2:51" s="12" customFormat="1" ht="12">
      <c r="B303" s="233"/>
      <c r="C303" s="234"/>
      <c r="D303" s="230" t="s">
        <v>207</v>
      </c>
      <c r="E303" s="235" t="s">
        <v>21</v>
      </c>
      <c r="F303" s="236" t="s">
        <v>432</v>
      </c>
      <c r="G303" s="234"/>
      <c r="H303" s="237">
        <v>37.394</v>
      </c>
      <c r="I303" s="238"/>
      <c r="J303" s="234"/>
      <c r="K303" s="234"/>
      <c r="L303" s="239"/>
      <c r="M303" s="240"/>
      <c r="N303" s="241"/>
      <c r="O303" s="241"/>
      <c r="P303" s="241"/>
      <c r="Q303" s="241"/>
      <c r="R303" s="241"/>
      <c r="S303" s="241"/>
      <c r="T303" s="242"/>
      <c r="AT303" s="243" t="s">
        <v>207</v>
      </c>
      <c r="AU303" s="243" t="s">
        <v>82</v>
      </c>
      <c r="AV303" s="12" t="s">
        <v>82</v>
      </c>
      <c r="AW303" s="12" t="s">
        <v>34</v>
      </c>
      <c r="AX303" s="12" t="s">
        <v>73</v>
      </c>
      <c r="AY303" s="243" t="s">
        <v>197</v>
      </c>
    </row>
    <row r="304" spans="2:51" s="12" customFormat="1" ht="12">
      <c r="B304" s="233"/>
      <c r="C304" s="234"/>
      <c r="D304" s="230" t="s">
        <v>207</v>
      </c>
      <c r="E304" s="235" t="s">
        <v>21</v>
      </c>
      <c r="F304" s="236" t="s">
        <v>433</v>
      </c>
      <c r="G304" s="234"/>
      <c r="H304" s="237">
        <v>247.482</v>
      </c>
      <c r="I304" s="238"/>
      <c r="J304" s="234"/>
      <c r="K304" s="234"/>
      <c r="L304" s="239"/>
      <c r="M304" s="240"/>
      <c r="N304" s="241"/>
      <c r="O304" s="241"/>
      <c r="P304" s="241"/>
      <c r="Q304" s="241"/>
      <c r="R304" s="241"/>
      <c r="S304" s="241"/>
      <c r="T304" s="242"/>
      <c r="AT304" s="243" t="s">
        <v>207</v>
      </c>
      <c r="AU304" s="243" t="s">
        <v>82</v>
      </c>
      <c r="AV304" s="12" t="s">
        <v>82</v>
      </c>
      <c r="AW304" s="12" t="s">
        <v>34</v>
      </c>
      <c r="AX304" s="12" t="s">
        <v>73</v>
      </c>
      <c r="AY304" s="243" t="s">
        <v>197</v>
      </c>
    </row>
    <row r="305" spans="2:51" s="15" customFormat="1" ht="12">
      <c r="B305" s="266"/>
      <c r="C305" s="267"/>
      <c r="D305" s="230" t="s">
        <v>207</v>
      </c>
      <c r="E305" s="268" t="s">
        <v>21</v>
      </c>
      <c r="F305" s="269" t="s">
        <v>434</v>
      </c>
      <c r="G305" s="267"/>
      <c r="H305" s="268" t="s">
        <v>21</v>
      </c>
      <c r="I305" s="270"/>
      <c r="J305" s="267"/>
      <c r="K305" s="267"/>
      <c r="L305" s="271"/>
      <c r="M305" s="272"/>
      <c r="N305" s="273"/>
      <c r="O305" s="273"/>
      <c r="P305" s="273"/>
      <c r="Q305" s="273"/>
      <c r="R305" s="273"/>
      <c r="S305" s="273"/>
      <c r="T305" s="274"/>
      <c r="AT305" s="275" t="s">
        <v>207</v>
      </c>
      <c r="AU305" s="275" t="s">
        <v>82</v>
      </c>
      <c r="AV305" s="15" t="s">
        <v>80</v>
      </c>
      <c r="AW305" s="15" t="s">
        <v>34</v>
      </c>
      <c r="AX305" s="15" t="s">
        <v>73</v>
      </c>
      <c r="AY305" s="275" t="s">
        <v>197</v>
      </c>
    </row>
    <row r="306" spans="2:51" s="12" customFormat="1" ht="12">
      <c r="B306" s="233"/>
      <c r="C306" s="234"/>
      <c r="D306" s="230" t="s">
        <v>207</v>
      </c>
      <c r="E306" s="235" t="s">
        <v>21</v>
      </c>
      <c r="F306" s="236" t="s">
        <v>435</v>
      </c>
      <c r="G306" s="234"/>
      <c r="H306" s="237">
        <v>-26.622</v>
      </c>
      <c r="I306" s="238"/>
      <c r="J306" s="234"/>
      <c r="K306" s="234"/>
      <c r="L306" s="239"/>
      <c r="M306" s="240"/>
      <c r="N306" s="241"/>
      <c r="O306" s="241"/>
      <c r="P306" s="241"/>
      <c r="Q306" s="241"/>
      <c r="R306" s="241"/>
      <c r="S306" s="241"/>
      <c r="T306" s="242"/>
      <c r="AT306" s="243" t="s">
        <v>207</v>
      </c>
      <c r="AU306" s="243" t="s">
        <v>82</v>
      </c>
      <c r="AV306" s="12" t="s">
        <v>82</v>
      </c>
      <c r="AW306" s="12" t="s">
        <v>34</v>
      </c>
      <c r="AX306" s="12" t="s">
        <v>73</v>
      </c>
      <c r="AY306" s="243" t="s">
        <v>197</v>
      </c>
    </row>
    <row r="307" spans="2:51" s="13" customFormat="1" ht="12">
      <c r="B307" s="244"/>
      <c r="C307" s="245"/>
      <c r="D307" s="230" t="s">
        <v>207</v>
      </c>
      <c r="E307" s="246" t="s">
        <v>21</v>
      </c>
      <c r="F307" s="247" t="s">
        <v>219</v>
      </c>
      <c r="G307" s="245"/>
      <c r="H307" s="248">
        <v>387.55</v>
      </c>
      <c r="I307" s="249"/>
      <c r="J307" s="245"/>
      <c r="K307" s="245"/>
      <c r="L307" s="250"/>
      <c r="M307" s="251"/>
      <c r="N307" s="252"/>
      <c r="O307" s="252"/>
      <c r="P307" s="252"/>
      <c r="Q307" s="252"/>
      <c r="R307" s="252"/>
      <c r="S307" s="252"/>
      <c r="T307" s="253"/>
      <c r="AT307" s="254" t="s">
        <v>207</v>
      </c>
      <c r="AU307" s="254" t="s">
        <v>82</v>
      </c>
      <c r="AV307" s="13" t="s">
        <v>90</v>
      </c>
      <c r="AW307" s="13" t="s">
        <v>34</v>
      </c>
      <c r="AX307" s="13" t="s">
        <v>73</v>
      </c>
      <c r="AY307" s="254" t="s">
        <v>197</v>
      </c>
    </row>
    <row r="308" spans="2:51" s="12" customFormat="1" ht="12">
      <c r="B308" s="233"/>
      <c r="C308" s="234"/>
      <c r="D308" s="230" t="s">
        <v>207</v>
      </c>
      <c r="E308" s="235" t="s">
        <v>21</v>
      </c>
      <c r="F308" s="236" t="s">
        <v>402</v>
      </c>
      <c r="G308" s="234"/>
      <c r="H308" s="237">
        <v>30</v>
      </c>
      <c r="I308" s="238"/>
      <c r="J308" s="234"/>
      <c r="K308" s="234"/>
      <c r="L308" s="239"/>
      <c r="M308" s="240"/>
      <c r="N308" s="241"/>
      <c r="O308" s="241"/>
      <c r="P308" s="241"/>
      <c r="Q308" s="241"/>
      <c r="R308" s="241"/>
      <c r="S308" s="241"/>
      <c r="T308" s="242"/>
      <c r="AT308" s="243" t="s">
        <v>207</v>
      </c>
      <c r="AU308" s="243" t="s">
        <v>82</v>
      </c>
      <c r="AV308" s="12" t="s">
        <v>82</v>
      </c>
      <c r="AW308" s="12" t="s">
        <v>34</v>
      </c>
      <c r="AX308" s="12" t="s">
        <v>73</v>
      </c>
      <c r="AY308" s="243" t="s">
        <v>197</v>
      </c>
    </row>
    <row r="309" spans="2:51" s="14" customFormat="1" ht="12">
      <c r="B309" s="255"/>
      <c r="C309" s="256"/>
      <c r="D309" s="230" t="s">
        <v>207</v>
      </c>
      <c r="E309" s="257" t="s">
        <v>21</v>
      </c>
      <c r="F309" s="258" t="s">
        <v>221</v>
      </c>
      <c r="G309" s="256"/>
      <c r="H309" s="259">
        <v>417.55</v>
      </c>
      <c r="I309" s="260"/>
      <c r="J309" s="256"/>
      <c r="K309" s="256"/>
      <c r="L309" s="261"/>
      <c r="M309" s="262"/>
      <c r="N309" s="263"/>
      <c r="O309" s="263"/>
      <c r="P309" s="263"/>
      <c r="Q309" s="263"/>
      <c r="R309" s="263"/>
      <c r="S309" s="263"/>
      <c r="T309" s="264"/>
      <c r="AT309" s="265" t="s">
        <v>207</v>
      </c>
      <c r="AU309" s="265" t="s">
        <v>82</v>
      </c>
      <c r="AV309" s="14" t="s">
        <v>97</v>
      </c>
      <c r="AW309" s="14" t="s">
        <v>34</v>
      </c>
      <c r="AX309" s="14" t="s">
        <v>80</v>
      </c>
      <c r="AY309" s="265" t="s">
        <v>197</v>
      </c>
    </row>
    <row r="310" spans="2:65" s="1" customFormat="1" ht="16.5" customHeight="1">
      <c r="B310" s="39"/>
      <c r="C310" s="218" t="s">
        <v>436</v>
      </c>
      <c r="D310" s="218" t="s">
        <v>199</v>
      </c>
      <c r="E310" s="219" t="s">
        <v>437</v>
      </c>
      <c r="F310" s="220" t="s">
        <v>438</v>
      </c>
      <c r="G310" s="221" t="s">
        <v>301</v>
      </c>
      <c r="H310" s="222">
        <v>319</v>
      </c>
      <c r="I310" s="223"/>
      <c r="J310" s="224">
        <f>ROUND(I310*H310,2)</f>
        <v>0</v>
      </c>
      <c r="K310" s="220" t="s">
        <v>203</v>
      </c>
      <c r="L310" s="44"/>
      <c r="M310" s="225" t="s">
        <v>21</v>
      </c>
      <c r="N310" s="226" t="s">
        <v>44</v>
      </c>
      <c r="O310" s="80"/>
      <c r="P310" s="227">
        <f>O310*H310</f>
        <v>0</v>
      </c>
      <c r="Q310" s="227">
        <v>0.00376</v>
      </c>
      <c r="R310" s="227">
        <f>Q310*H310</f>
        <v>1.19944</v>
      </c>
      <c r="S310" s="227">
        <v>0</v>
      </c>
      <c r="T310" s="228">
        <f>S310*H310</f>
        <v>0</v>
      </c>
      <c r="AR310" s="18" t="s">
        <v>97</v>
      </c>
      <c r="AT310" s="18" t="s">
        <v>199</v>
      </c>
      <c r="AU310" s="18" t="s">
        <v>82</v>
      </c>
      <c r="AY310" s="18" t="s">
        <v>197</v>
      </c>
      <c r="BE310" s="229">
        <f>IF(N310="základní",J310,0)</f>
        <v>0</v>
      </c>
      <c r="BF310" s="229">
        <f>IF(N310="snížená",J310,0)</f>
        <v>0</v>
      </c>
      <c r="BG310" s="229">
        <f>IF(N310="zákl. přenesená",J310,0)</f>
        <v>0</v>
      </c>
      <c r="BH310" s="229">
        <f>IF(N310="sníž. přenesená",J310,0)</f>
        <v>0</v>
      </c>
      <c r="BI310" s="229">
        <f>IF(N310="nulová",J310,0)</f>
        <v>0</v>
      </c>
      <c r="BJ310" s="18" t="s">
        <v>80</v>
      </c>
      <c r="BK310" s="229">
        <f>ROUND(I310*H310,2)</f>
        <v>0</v>
      </c>
      <c r="BL310" s="18" t="s">
        <v>97</v>
      </c>
      <c r="BM310" s="18" t="s">
        <v>439</v>
      </c>
    </row>
    <row r="311" spans="2:51" s="12" customFormat="1" ht="12">
      <c r="B311" s="233"/>
      <c r="C311" s="234"/>
      <c r="D311" s="230" t="s">
        <v>207</v>
      </c>
      <c r="E311" s="235" t="s">
        <v>21</v>
      </c>
      <c r="F311" s="236" t="s">
        <v>440</v>
      </c>
      <c r="G311" s="234"/>
      <c r="H311" s="237">
        <v>48</v>
      </c>
      <c r="I311" s="238"/>
      <c r="J311" s="234"/>
      <c r="K311" s="234"/>
      <c r="L311" s="239"/>
      <c r="M311" s="240"/>
      <c r="N311" s="241"/>
      <c r="O311" s="241"/>
      <c r="P311" s="241"/>
      <c r="Q311" s="241"/>
      <c r="R311" s="241"/>
      <c r="S311" s="241"/>
      <c r="T311" s="242"/>
      <c r="AT311" s="243" t="s">
        <v>207</v>
      </c>
      <c r="AU311" s="243" t="s">
        <v>82</v>
      </c>
      <c r="AV311" s="12" t="s">
        <v>82</v>
      </c>
      <c r="AW311" s="12" t="s">
        <v>34</v>
      </c>
      <c r="AX311" s="12" t="s">
        <v>73</v>
      </c>
      <c r="AY311" s="243" t="s">
        <v>197</v>
      </c>
    </row>
    <row r="312" spans="2:51" s="12" customFormat="1" ht="12">
      <c r="B312" s="233"/>
      <c r="C312" s="234"/>
      <c r="D312" s="230" t="s">
        <v>207</v>
      </c>
      <c r="E312" s="235" t="s">
        <v>21</v>
      </c>
      <c r="F312" s="236" t="s">
        <v>441</v>
      </c>
      <c r="G312" s="234"/>
      <c r="H312" s="237">
        <v>121</v>
      </c>
      <c r="I312" s="238"/>
      <c r="J312" s="234"/>
      <c r="K312" s="234"/>
      <c r="L312" s="239"/>
      <c r="M312" s="240"/>
      <c r="N312" s="241"/>
      <c r="O312" s="241"/>
      <c r="P312" s="241"/>
      <c r="Q312" s="241"/>
      <c r="R312" s="241"/>
      <c r="S312" s="241"/>
      <c r="T312" s="242"/>
      <c r="AT312" s="243" t="s">
        <v>207</v>
      </c>
      <c r="AU312" s="243" t="s">
        <v>82</v>
      </c>
      <c r="AV312" s="12" t="s">
        <v>82</v>
      </c>
      <c r="AW312" s="12" t="s">
        <v>34</v>
      </c>
      <c r="AX312" s="12" t="s">
        <v>73</v>
      </c>
      <c r="AY312" s="243" t="s">
        <v>197</v>
      </c>
    </row>
    <row r="313" spans="2:51" s="15" customFormat="1" ht="12">
      <c r="B313" s="266"/>
      <c r="C313" s="267"/>
      <c r="D313" s="230" t="s">
        <v>207</v>
      </c>
      <c r="E313" s="268" t="s">
        <v>21</v>
      </c>
      <c r="F313" s="269" t="s">
        <v>442</v>
      </c>
      <c r="G313" s="267"/>
      <c r="H313" s="268" t="s">
        <v>21</v>
      </c>
      <c r="I313" s="270"/>
      <c r="J313" s="267"/>
      <c r="K313" s="267"/>
      <c r="L313" s="271"/>
      <c r="M313" s="272"/>
      <c r="N313" s="273"/>
      <c r="O313" s="273"/>
      <c r="P313" s="273"/>
      <c r="Q313" s="273"/>
      <c r="R313" s="273"/>
      <c r="S313" s="273"/>
      <c r="T313" s="274"/>
      <c r="AT313" s="275" t="s">
        <v>207</v>
      </c>
      <c r="AU313" s="275" t="s">
        <v>82</v>
      </c>
      <c r="AV313" s="15" t="s">
        <v>80</v>
      </c>
      <c r="AW313" s="15" t="s">
        <v>34</v>
      </c>
      <c r="AX313" s="15" t="s">
        <v>73</v>
      </c>
      <c r="AY313" s="275" t="s">
        <v>197</v>
      </c>
    </row>
    <row r="314" spans="2:51" s="12" customFormat="1" ht="12">
      <c r="B314" s="233"/>
      <c r="C314" s="234"/>
      <c r="D314" s="230" t="s">
        <v>207</v>
      </c>
      <c r="E314" s="235" t="s">
        <v>21</v>
      </c>
      <c r="F314" s="236" t="s">
        <v>443</v>
      </c>
      <c r="G314" s="234"/>
      <c r="H314" s="237">
        <v>30</v>
      </c>
      <c r="I314" s="238"/>
      <c r="J314" s="234"/>
      <c r="K314" s="234"/>
      <c r="L314" s="239"/>
      <c r="M314" s="240"/>
      <c r="N314" s="241"/>
      <c r="O314" s="241"/>
      <c r="P314" s="241"/>
      <c r="Q314" s="241"/>
      <c r="R314" s="241"/>
      <c r="S314" s="241"/>
      <c r="T314" s="242"/>
      <c r="AT314" s="243" t="s">
        <v>207</v>
      </c>
      <c r="AU314" s="243" t="s">
        <v>82</v>
      </c>
      <c r="AV314" s="12" t="s">
        <v>82</v>
      </c>
      <c r="AW314" s="12" t="s">
        <v>34</v>
      </c>
      <c r="AX314" s="12" t="s">
        <v>73</v>
      </c>
      <c r="AY314" s="243" t="s">
        <v>197</v>
      </c>
    </row>
    <row r="315" spans="2:51" s="12" customFormat="1" ht="12">
      <c r="B315" s="233"/>
      <c r="C315" s="234"/>
      <c r="D315" s="230" t="s">
        <v>207</v>
      </c>
      <c r="E315" s="235" t="s">
        <v>21</v>
      </c>
      <c r="F315" s="236" t="s">
        <v>444</v>
      </c>
      <c r="G315" s="234"/>
      <c r="H315" s="237">
        <v>120</v>
      </c>
      <c r="I315" s="238"/>
      <c r="J315" s="234"/>
      <c r="K315" s="234"/>
      <c r="L315" s="239"/>
      <c r="M315" s="240"/>
      <c r="N315" s="241"/>
      <c r="O315" s="241"/>
      <c r="P315" s="241"/>
      <c r="Q315" s="241"/>
      <c r="R315" s="241"/>
      <c r="S315" s="241"/>
      <c r="T315" s="242"/>
      <c r="AT315" s="243" t="s">
        <v>207</v>
      </c>
      <c r="AU315" s="243" t="s">
        <v>82</v>
      </c>
      <c r="AV315" s="12" t="s">
        <v>82</v>
      </c>
      <c r="AW315" s="12" t="s">
        <v>34</v>
      </c>
      <c r="AX315" s="12" t="s">
        <v>73</v>
      </c>
      <c r="AY315" s="243" t="s">
        <v>197</v>
      </c>
    </row>
    <row r="316" spans="2:51" s="13" customFormat="1" ht="12">
      <c r="B316" s="244"/>
      <c r="C316" s="245"/>
      <c r="D316" s="230" t="s">
        <v>207</v>
      </c>
      <c r="E316" s="246" t="s">
        <v>21</v>
      </c>
      <c r="F316" s="247" t="s">
        <v>219</v>
      </c>
      <c r="G316" s="245"/>
      <c r="H316" s="248">
        <v>319</v>
      </c>
      <c r="I316" s="249"/>
      <c r="J316" s="245"/>
      <c r="K316" s="245"/>
      <c r="L316" s="250"/>
      <c r="M316" s="251"/>
      <c r="N316" s="252"/>
      <c r="O316" s="252"/>
      <c r="P316" s="252"/>
      <c r="Q316" s="252"/>
      <c r="R316" s="252"/>
      <c r="S316" s="252"/>
      <c r="T316" s="253"/>
      <c r="AT316" s="254" t="s">
        <v>207</v>
      </c>
      <c r="AU316" s="254" t="s">
        <v>82</v>
      </c>
      <c r="AV316" s="13" t="s">
        <v>90</v>
      </c>
      <c r="AW316" s="13" t="s">
        <v>34</v>
      </c>
      <c r="AX316" s="13" t="s">
        <v>80</v>
      </c>
      <c r="AY316" s="254" t="s">
        <v>197</v>
      </c>
    </row>
    <row r="317" spans="2:65" s="1" customFormat="1" ht="16.5" customHeight="1">
      <c r="B317" s="39"/>
      <c r="C317" s="218" t="s">
        <v>445</v>
      </c>
      <c r="D317" s="218" t="s">
        <v>199</v>
      </c>
      <c r="E317" s="219" t="s">
        <v>446</v>
      </c>
      <c r="F317" s="220" t="s">
        <v>447</v>
      </c>
      <c r="G317" s="221" t="s">
        <v>301</v>
      </c>
      <c r="H317" s="222">
        <v>212</v>
      </c>
      <c r="I317" s="223"/>
      <c r="J317" s="224">
        <f>ROUND(I317*H317,2)</f>
        <v>0</v>
      </c>
      <c r="K317" s="220" t="s">
        <v>203</v>
      </c>
      <c r="L317" s="44"/>
      <c r="M317" s="225" t="s">
        <v>21</v>
      </c>
      <c r="N317" s="226" t="s">
        <v>44</v>
      </c>
      <c r="O317" s="80"/>
      <c r="P317" s="227">
        <f>O317*H317</f>
        <v>0</v>
      </c>
      <c r="Q317" s="227">
        <v>0.0415</v>
      </c>
      <c r="R317" s="227">
        <f>Q317*H317</f>
        <v>8.798</v>
      </c>
      <c r="S317" s="227">
        <v>0</v>
      </c>
      <c r="T317" s="228">
        <f>S317*H317</f>
        <v>0</v>
      </c>
      <c r="AR317" s="18" t="s">
        <v>97</v>
      </c>
      <c r="AT317" s="18" t="s">
        <v>199</v>
      </c>
      <c r="AU317" s="18" t="s">
        <v>82</v>
      </c>
      <c r="AY317" s="18" t="s">
        <v>197</v>
      </c>
      <c r="BE317" s="229">
        <f>IF(N317="základní",J317,0)</f>
        <v>0</v>
      </c>
      <c r="BF317" s="229">
        <f>IF(N317="snížená",J317,0)</f>
        <v>0</v>
      </c>
      <c r="BG317" s="229">
        <f>IF(N317="zákl. přenesená",J317,0)</f>
        <v>0</v>
      </c>
      <c r="BH317" s="229">
        <f>IF(N317="sníž. přenesená",J317,0)</f>
        <v>0</v>
      </c>
      <c r="BI317" s="229">
        <f>IF(N317="nulová",J317,0)</f>
        <v>0</v>
      </c>
      <c r="BJ317" s="18" t="s">
        <v>80</v>
      </c>
      <c r="BK317" s="229">
        <f>ROUND(I317*H317,2)</f>
        <v>0</v>
      </c>
      <c r="BL317" s="18" t="s">
        <v>97</v>
      </c>
      <c r="BM317" s="18" t="s">
        <v>448</v>
      </c>
    </row>
    <row r="318" spans="2:51" s="15" customFormat="1" ht="12">
      <c r="B318" s="266"/>
      <c r="C318" s="267"/>
      <c r="D318" s="230" t="s">
        <v>207</v>
      </c>
      <c r="E318" s="268" t="s">
        <v>21</v>
      </c>
      <c r="F318" s="269" t="s">
        <v>449</v>
      </c>
      <c r="G318" s="267"/>
      <c r="H318" s="268" t="s">
        <v>21</v>
      </c>
      <c r="I318" s="270"/>
      <c r="J318" s="267"/>
      <c r="K318" s="267"/>
      <c r="L318" s="271"/>
      <c r="M318" s="272"/>
      <c r="N318" s="273"/>
      <c r="O318" s="273"/>
      <c r="P318" s="273"/>
      <c r="Q318" s="273"/>
      <c r="R318" s="273"/>
      <c r="S318" s="273"/>
      <c r="T318" s="274"/>
      <c r="AT318" s="275" t="s">
        <v>207</v>
      </c>
      <c r="AU318" s="275" t="s">
        <v>82</v>
      </c>
      <c r="AV318" s="15" t="s">
        <v>80</v>
      </c>
      <c r="AW318" s="15" t="s">
        <v>34</v>
      </c>
      <c r="AX318" s="15" t="s">
        <v>73</v>
      </c>
      <c r="AY318" s="275" t="s">
        <v>197</v>
      </c>
    </row>
    <row r="319" spans="2:51" s="12" customFormat="1" ht="12">
      <c r="B319" s="233"/>
      <c r="C319" s="234"/>
      <c r="D319" s="230" t="s">
        <v>207</v>
      </c>
      <c r="E319" s="235" t="s">
        <v>21</v>
      </c>
      <c r="F319" s="236" t="s">
        <v>450</v>
      </c>
      <c r="G319" s="234"/>
      <c r="H319" s="237">
        <v>56</v>
      </c>
      <c r="I319" s="238"/>
      <c r="J319" s="234"/>
      <c r="K319" s="234"/>
      <c r="L319" s="239"/>
      <c r="M319" s="240"/>
      <c r="N319" s="241"/>
      <c r="O319" s="241"/>
      <c r="P319" s="241"/>
      <c r="Q319" s="241"/>
      <c r="R319" s="241"/>
      <c r="S319" s="241"/>
      <c r="T319" s="242"/>
      <c r="AT319" s="243" t="s">
        <v>207</v>
      </c>
      <c r="AU319" s="243" t="s">
        <v>82</v>
      </c>
      <c r="AV319" s="12" t="s">
        <v>82</v>
      </c>
      <c r="AW319" s="12" t="s">
        <v>34</v>
      </c>
      <c r="AX319" s="12" t="s">
        <v>73</v>
      </c>
      <c r="AY319" s="243" t="s">
        <v>197</v>
      </c>
    </row>
    <row r="320" spans="2:51" s="12" customFormat="1" ht="12">
      <c r="B320" s="233"/>
      <c r="C320" s="234"/>
      <c r="D320" s="230" t="s">
        <v>207</v>
      </c>
      <c r="E320" s="235" t="s">
        <v>21</v>
      </c>
      <c r="F320" s="236" t="s">
        <v>451</v>
      </c>
      <c r="G320" s="234"/>
      <c r="H320" s="237">
        <v>156</v>
      </c>
      <c r="I320" s="238"/>
      <c r="J320" s="234"/>
      <c r="K320" s="234"/>
      <c r="L320" s="239"/>
      <c r="M320" s="240"/>
      <c r="N320" s="241"/>
      <c r="O320" s="241"/>
      <c r="P320" s="241"/>
      <c r="Q320" s="241"/>
      <c r="R320" s="241"/>
      <c r="S320" s="241"/>
      <c r="T320" s="242"/>
      <c r="AT320" s="243" t="s">
        <v>207</v>
      </c>
      <c r="AU320" s="243" t="s">
        <v>82</v>
      </c>
      <c r="AV320" s="12" t="s">
        <v>82</v>
      </c>
      <c r="AW320" s="12" t="s">
        <v>34</v>
      </c>
      <c r="AX320" s="12" t="s">
        <v>73</v>
      </c>
      <c r="AY320" s="243" t="s">
        <v>197</v>
      </c>
    </row>
    <row r="321" spans="2:51" s="13" customFormat="1" ht="12">
      <c r="B321" s="244"/>
      <c r="C321" s="245"/>
      <c r="D321" s="230" t="s">
        <v>207</v>
      </c>
      <c r="E321" s="246" t="s">
        <v>21</v>
      </c>
      <c r="F321" s="247" t="s">
        <v>219</v>
      </c>
      <c r="G321" s="245"/>
      <c r="H321" s="248">
        <v>212</v>
      </c>
      <c r="I321" s="249"/>
      <c r="J321" s="245"/>
      <c r="K321" s="245"/>
      <c r="L321" s="250"/>
      <c r="M321" s="251"/>
      <c r="N321" s="252"/>
      <c r="O321" s="252"/>
      <c r="P321" s="252"/>
      <c r="Q321" s="252"/>
      <c r="R321" s="252"/>
      <c r="S321" s="252"/>
      <c r="T321" s="253"/>
      <c r="AT321" s="254" t="s">
        <v>207</v>
      </c>
      <c r="AU321" s="254" t="s">
        <v>82</v>
      </c>
      <c r="AV321" s="13" t="s">
        <v>90</v>
      </c>
      <c r="AW321" s="13" t="s">
        <v>34</v>
      </c>
      <c r="AX321" s="13" t="s">
        <v>80</v>
      </c>
      <c r="AY321" s="254" t="s">
        <v>197</v>
      </c>
    </row>
    <row r="322" spans="2:65" s="1" customFormat="1" ht="16.5" customHeight="1">
      <c r="B322" s="39"/>
      <c r="C322" s="218" t="s">
        <v>452</v>
      </c>
      <c r="D322" s="218" t="s">
        <v>199</v>
      </c>
      <c r="E322" s="219" t="s">
        <v>453</v>
      </c>
      <c r="F322" s="220" t="s">
        <v>454</v>
      </c>
      <c r="G322" s="221" t="s">
        <v>116</v>
      </c>
      <c r="H322" s="222">
        <v>5.568</v>
      </c>
      <c r="I322" s="223"/>
      <c r="J322" s="224">
        <f>ROUND(I322*H322,2)</f>
        <v>0</v>
      </c>
      <c r="K322" s="220" t="s">
        <v>203</v>
      </c>
      <c r="L322" s="44"/>
      <c r="M322" s="225" t="s">
        <v>21</v>
      </c>
      <c r="N322" s="226" t="s">
        <v>44</v>
      </c>
      <c r="O322" s="80"/>
      <c r="P322" s="227">
        <f>O322*H322</f>
        <v>0</v>
      </c>
      <c r="Q322" s="227">
        <v>0.03358</v>
      </c>
      <c r="R322" s="227">
        <f>Q322*H322</f>
        <v>0.18697344</v>
      </c>
      <c r="S322" s="227">
        <v>0</v>
      </c>
      <c r="T322" s="228">
        <f>S322*H322</f>
        <v>0</v>
      </c>
      <c r="AR322" s="18" t="s">
        <v>97</v>
      </c>
      <c r="AT322" s="18" t="s">
        <v>199</v>
      </c>
      <c r="AU322" s="18" t="s">
        <v>82</v>
      </c>
      <c r="AY322" s="18" t="s">
        <v>197</v>
      </c>
      <c r="BE322" s="229">
        <f>IF(N322="základní",J322,0)</f>
        <v>0</v>
      </c>
      <c r="BF322" s="229">
        <f>IF(N322="snížená",J322,0)</f>
        <v>0</v>
      </c>
      <c r="BG322" s="229">
        <f>IF(N322="zákl. přenesená",J322,0)</f>
        <v>0</v>
      </c>
      <c r="BH322" s="229">
        <f>IF(N322="sníž. přenesená",J322,0)</f>
        <v>0</v>
      </c>
      <c r="BI322" s="229">
        <f>IF(N322="nulová",J322,0)</f>
        <v>0</v>
      </c>
      <c r="BJ322" s="18" t="s">
        <v>80</v>
      </c>
      <c r="BK322" s="229">
        <f>ROUND(I322*H322,2)</f>
        <v>0</v>
      </c>
      <c r="BL322" s="18" t="s">
        <v>97</v>
      </c>
      <c r="BM322" s="18" t="s">
        <v>455</v>
      </c>
    </row>
    <row r="323" spans="2:47" s="1" customFormat="1" ht="12">
      <c r="B323" s="39"/>
      <c r="C323" s="40"/>
      <c r="D323" s="230" t="s">
        <v>205</v>
      </c>
      <c r="E323" s="40"/>
      <c r="F323" s="231" t="s">
        <v>456</v>
      </c>
      <c r="G323" s="40"/>
      <c r="H323" s="40"/>
      <c r="I323" s="145"/>
      <c r="J323" s="40"/>
      <c r="K323" s="40"/>
      <c r="L323" s="44"/>
      <c r="M323" s="232"/>
      <c r="N323" s="80"/>
      <c r="O323" s="80"/>
      <c r="P323" s="80"/>
      <c r="Q323" s="80"/>
      <c r="R323" s="80"/>
      <c r="S323" s="80"/>
      <c r="T323" s="81"/>
      <c r="AT323" s="18" t="s">
        <v>205</v>
      </c>
      <c r="AU323" s="18" t="s">
        <v>82</v>
      </c>
    </row>
    <row r="324" spans="2:51" s="12" customFormat="1" ht="12">
      <c r="B324" s="233"/>
      <c r="C324" s="234"/>
      <c r="D324" s="230" t="s">
        <v>207</v>
      </c>
      <c r="E324" s="235" t="s">
        <v>21</v>
      </c>
      <c r="F324" s="236" t="s">
        <v>374</v>
      </c>
      <c r="G324" s="234"/>
      <c r="H324" s="237">
        <v>2.97</v>
      </c>
      <c r="I324" s="238"/>
      <c r="J324" s="234"/>
      <c r="K324" s="234"/>
      <c r="L324" s="239"/>
      <c r="M324" s="240"/>
      <c r="N324" s="241"/>
      <c r="O324" s="241"/>
      <c r="P324" s="241"/>
      <c r="Q324" s="241"/>
      <c r="R324" s="241"/>
      <c r="S324" s="241"/>
      <c r="T324" s="242"/>
      <c r="AT324" s="243" t="s">
        <v>207</v>
      </c>
      <c r="AU324" s="243" t="s">
        <v>82</v>
      </c>
      <c r="AV324" s="12" t="s">
        <v>82</v>
      </c>
      <c r="AW324" s="12" t="s">
        <v>34</v>
      </c>
      <c r="AX324" s="12" t="s">
        <v>73</v>
      </c>
      <c r="AY324" s="243" t="s">
        <v>197</v>
      </c>
    </row>
    <row r="325" spans="2:51" s="12" customFormat="1" ht="12">
      <c r="B325" s="233"/>
      <c r="C325" s="234"/>
      <c r="D325" s="230" t="s">
        <v>207</v>
      </c>
      <c r="E325" s="235" t="s">
        <v>21</v>
      </c>
      <c r="F325" s="236" t="s">
        <v>389</v>
      </c>
      <c r="G325" s="234"/>
      <c r="H325" s="237">
        <v>2.598</v>
      </c>
      <c r="I325" s="238"/>
      <c r="J325" s="234"/>
      <c r="K325" s="234"/>
      <c r="L325" s="239"/>
      <c r="M325" s="240"/>
      <c r="N325" s="241"/>
      <c r="O325" s="241"/>
      <c r="P325" s="241"/>
      <c r="Q325" s="241"/>
      <c r="R325" s="241"/>
      <c r="S325" s="241"/>
      <c r="T325" s="242"/>
      <c r="AT325" s="243" t="s">
        <v>207</v>
      </c>
      <c r="AU325" s="243" t="s">
        <v>82</v>
      </c>
      <c r="AV325" s="12" t="s">
        <v>82</v>
      </c>
      <c r="AW325" s="12" t="s">
        <v>34</v>
      </c>
      <c r="AX325" s="12" t="s">
        <v>73</v>
      </c>
      <c r="AY325" s="243" t="s">
        <v>197</v>
      </c>
    </row>
    <row r="326" spans="2:51" s="13" customFormat="1" ht="12">
      <c r="B326" s="244"/>
      <c r="C326" s="245"/>
      <c r="D326" s="230" t="s">
        <v>207</v>
      </c>
      <c r="E326" s="246" t="s">
        <v>21</v>
      </c>
      <c r="F326" s="247" t="s">
        <v>219</v>
      </c>
      <c r="G326" s="245"/>
      <c r="H326" s="248">
        <v>5.568</v>
      </c>
      <c r="I326" s="249"/>
      <c r="J326" s="245"/>
      <c r="K326" s="245"/>
      <c r="L326" s="250"/>
      <c r="M326" s="251"/>
      <c r="N326" s="252"/>
      <c r="O326" s="252"/>
      <c r="P326" s="252"/>
      <c r="Q326" s="252"/>
      <c r="R326" s="252"/>
      <c r="S326" s="252"/>
      <c r="T326" s="253"/>
      <c r="AT326" s="254" t="s">
        <v>207</v>
      </c>
      <c r="AU326" s="254" t="s">
        <v>82</v>
      </c>
      <c r="AV326" s="13" t="s">
        <v>90</v>
      </c>
      <c r="AW326" s="13" t="s">
        <v>34</v>
      </c>
      <c r="AX326" s="13" t="s">
        <v>80</v>
      </c>
      <c r="AY326" s="254" t="s">
        <v>197</v>
      </c>
    </row>
    <row r="327" spans="2:65" s="1" customFormat="1" ht="22.5" customHeight="1">
      <c r="B327" s="39"/>
      <c r="C327" s="218" t="s">
        <v>457</v>
      </c>
      <c r="D327" s="218" t="s">
        <v>199</v>
      </c>
      <c r="E327" s="219" t="s">
        <v>458</v>
      </c>
      <c r="F327" s="220" t="s">
        <v>459</v>
      </c>
      <c r="G327" s="221" t="s">
        <v>116</v>
      </c>
      <c r="H327" s="222">
        <v>1497.173</v>
      </c>
      <c r="I327" s="223"/>
      <c r="J327" s="224">
        <f>ROUND(I327*H327,2)</f>
        <v>0</v>
      </c>
      <c r="K327" s="220" t="s">
        <v>203</v>
      </c>
      <c r="L327" s="44"/>
      <c r="M327" s="225" t="s">
        <v>21</v>
      </c>
      <c r="N327" s="226" t="s">
        <v>44</v>
      </c>
      <c r="O327" s="80"/>
      <c r="P327" s="227">
        <f>O327*H327</f>
        <v>0</v>
      </c>
      <c r="Q327" s="227">
        <v>0.017</v>
      </c>
      <c r="R327" s="227">
        <f>Q327*H327</f>
        <v>25.451941</v>
      </c>
      <c r="S327" s="227">
        <v>0</v>
      </c>
      <c r="T327" s="228">
        <f>S327*H327</f>
        <v>0</v>
      </c>
      <c r="AR327" s="18" t="s">
        <v>97</v>
      </c>
      <c r="AT327" s="18" t="s">
        <v>199</v>
      </c>
      <c r="AU327" s="18" t="s">
        <v>82</v>
      </c>
      <c r="AY327" s="18" t="s">
        <v>197</v>
      </c>
      <c r="BE327" s="229">
        <f>IF(N327="základní",J327,0)</f>
        <v>0</v>
      </c>
      <c r="BF327" s="229">
        <f>IF(N327="snížená",J327,0)</f>
        <v>0</v>
      </c>
      <c r="BG327" s="229">
        <f>IF(N327="zákl. přenesená",J327,0)</f>
        <v>0</v>
      </c>
      <c r="BH327" s="229">
        <f>IF(N327="sníž. přenesená",J327,0)</f>
        <v>0</v>
      </c>
      <c r="BI327" s="229">
        <f>IF(N327="nulová",J327,0)</f>
        <v>0</v>
      </c>
      <c r="BJ327" s="18" t="s">
        <v>80</v>
      </c>
      <c r="BK327" s="229">
        <f>ROUND(I327*H327,2)</f>
        <v>0</v>
      </c>
      <c r="BL327" s="18" t="s">
        <v>97</v>
      </c>
      <c r="BM327" s="18" t="s">
        <v>460</v>
      </c>
    </row>
    <row r="328" spans="2:47" s="1" customFormat="1" ht="12">
      <c r="B328" s="39"/>
      <c r="C328" s="40"/>
      <c r="D328" s="230" t="s">
        <v>205</v>
      </c>
      <c r="E328" s="40"/>
      <c r="F328" s="231" t="s">
        <v>380</v>
      </c>
      <c r="G328" s="40"/>
      <c r="H328" s="40"/>
      <c r="I328" s="145"/>
      <c r="J328" s="40"/>
      <c r="K328" s="40"/>
      <c r="L328" s="44"/>
      <c r="M328" s="232"/>
      <c r="N328" s="80"/>
      <c r="O328" s="80"/>
      <c r="P328" s="80"/>
      <c r="Q328" s="80"/>
      <c r="R328" s="80"/>
      <c r="S328" s="80"/>
      <c r="T328" s="81"/>
      <c r="AT328" s="18" t="s">
        <v>205</v>
      </c>
      <c r="AU328" s="18" t="s">
        <v>82</v>
      </c>
    </row>
    <row r="329" spans="2:51" s="15" customFormat="1" ht="12">
      <c r="B329" s="266"/>
      <c r="C329" s="267"/>
      <c r="D329" s="230" t="s">
        <v>207</v>
      </c>
      <c r="E329" s="268" t="s">
        <v>21</v>
      </c>
      <c r="F329" s="269" t="s">
        <v>461</v>
      </c>
      <c r="G329" s="267"/>
      <c r="H329" s="268" t="s">
        <v>21</v>
      </c>
      <c r="I329" s="270"/>
      <c r="J329" s="267"/>
      <c r="K329" s="267"/>
      <c r="L329" s="271"/>
      <c r="M329" s="272"/>
      <c r="N329" s="273"/>
      <c r="O329" s="273"/>
      <c r="P329" s="273"/>
      <c r="Q329" s="273"/>
      <c r="R329" s="273"/>
      <c r="S329" s="273"/>
      <c r="T329" s="274"/>
      <c r="AT329" s="275" t="s">
        <v>207</v>
      </c>
      <c r="AU329" s="275" t="s">
        <v>82</v>
      </c>
      <c r="AV329" s="15" t="s">
        <v>80</v>
      </c>
      <c r="AW329" s="15" t="s">
        <v>34</v>
      </c>
      <c r="AX329" s="15" t="s">
        <v>73</v>
      </c>
      <c r="AY329" s="275" t="s">
        <v>197</v>
      </c>
    </row>
    <row r="330" spans="2:51" s="15" customFormat="1" ht="12">
      <c r="B330" s="266"/>
      <c r="C330" s="267"/>
      <c r="D330" s="230" t="s">
        <v>207</v>
      </c>
      <c r="E330" s="268" t="s">
        <v>21</v>
      </c>
      <c r="F330" s="269" t="s">
        <v>382</v>
      </c>
      <c r="G330" s="267"/>
      <c r="H330" s="268" t="s">
        <v>21</v>
      </c>
      <c r="I330" s="270"/>
      <c r="J330" s="267"/>
      <c r="K330" s="267"/>
      <c r="L330" s="271"/>
      <c r="M330" s="272"/>
      <c r="N330" s="273"/>
      <c r="O330" s="273"/>
      <c r="P330" s="273"/>
      <c r="Q330" s="273"/>
      <c r="R330" s="273"/>
      <c r="S330" s="273"/>
      <c r="T330" s="274"/>
      <c r="AT330" s="275" t="s">
        <v>207</v>
      </c>
      <c r="AU330" s="275" t="s">
        <v>82</v>
      </c>
      <c r="AV330" s="15" t="s">
        <v>80</v>
      </c>
      <c r="AW330" s="15" t="s">
        <v>34</v>
      </c>
      <c r="AX330" s="15" t="s">
        <v>73</v>
      </c>
      <c r="AY330" s="275" t="s">
        <v>197</v>
      </c>
    </row>
    <row r="331" spans="2:51" s="12" customFormat="1" ht="12">
      <c r="B331" s="233"/>
      <c r="C331" s="234"/>
      <c r="D331" s="230" t="s">
        <v>207</v>
      </c>
      <c r="E331" s="235" t="s">
        <v>21</v>
      </c>
      <c r="F331" s="236" t="s">
        <v>462</v>
      </c>
      <c r="G331" s="234"/>
      <c r="H331" s="237">
        <v>39.284</v>
      </c>
      <c r="I331" s="238"/>
      <c r="J331" s="234"/>
      <c r="K331" s="234"/>
      <c r="L331" s="239"/>
      <c r="M331" s="240"/>
      <c r="N331" s="241"/>
      <c r="O331" s="241"/>
      <c r="P331" s="241"/>
      <c r="Q331" s="241"/>
      <c r="R331" s="241"/>
      <c r="S331" s="241"/>
      <c r="T331" s="242"/>
      <c r="AT331" s="243" t="s">
        <v>207</v>
      </c>
      <c r="AU331" s="243" t="s">
        <v>82</v>
      </c>
      <c r="AV331" s="12" t="s">
        <v>82</v>
      </c>
      <c r="AW331" s="12" t="s">
        <v>34</v>
      </c>
      <c r="AX331" s="12" t="s">
        <v>73</v>
      </c>
      <c r="AY331" s="243" t="s">
        <v>197</v>
      </c>
    </row>
    <row r="332" spans="2:51" s="12" customFormat="1" ht="12">
      <c r="B332" s="233"/>
      <c r="C332" s="234"/>
      <c r="D332" s="230" t="s">
        <v>207</v>
      </c>
      <c r="E332" s="235" t="s">
        <v>21</v>
      </c>
      <c r="F332" s="236" t="s">
        <v>463</v>
      </c>
      <c r="G332" s="234"/>
      <c r="H332" s="237">
        <v>68.54</v>
      </c>
      <c r="I332" s="238"/>
      <c r="J332" s="234"/>
      <c r="K332" s="234"/>
      <c r="L332" s="239"/>
      <c r="M332" s="240"/>
      <c r="N332" s="241"/>
      <c r="O332" s="241"/>
      <c r="P332" s="241"/>
      <c r="Q332" s="241"/>
      <c r="R332" s="241"/>
      <c r="S332" s="241"/>
      <c r="T332" s="242"/>
      <c r="AT332" s="243" t="s">
        <v>207</v>
      </c>
      <c r="AU332" s="243" t="s">
        <v>82</v>
      </c>
      <c r="AV332" s="12" t="s">
        <v>82</v>
      </c>
      <c r="AW332" s="12" t="s">
        <v>34</v>
      </c>
      <c r="AX332" s="12" t="s">
        <v>73</v>
      </c>
      <c r="AY332" s="243" t="s">
        <v>197</v>
      </c>
    </row>
    <row r="333" spans="2:51" s="12" customFormat="1" ht="12">
      <c r="B333" s="233"/>
      <c r="C333" s="234"/>
      <c r="D333" s="230" t="s">
        <v>207</v>
      </c>
      <c r="E333" s="235" t="s">
        <v>21</v>
      </c>
      <c r="F333" s="236" t="s">
        <v>464</v>
      </c>
      <c r="G333" s="234"/>
      <c r="H333" s="237">
        <v>56.744</v>
      </c>
      <c r="I333" s="238"/>
      <c r="J333" s="234"/>
      <c r="K333" s="234"/>
      <c r="L333" s="239"/>
      <c r="M333" s="240"/>
      <c r="N333" s="241"/>
      <c r="O333" s="241"/>
      <c r="P333" s="241"/>
      <c r="Q333" s="241"/>
      <c r="R333" s="241"/>
      <c r="S333" s="241"/>
      <c r="T333" s="242"/>
      <c r="AT333" s="243" t="s">
        <v>207</v>
      </c>
      <c r="AU333" s="243" t="s">
        <v>82</v>
      </c>
      <c r="AV333" s="12" t="s">
        <v>82</v>
      </c>
      <c r="AW333" s="12" t="s">
        <v>34</v>
      </c>
      <c r="AX333" s="12" t="s">
        <v>73</v>
      </c>
      <c r="AY333" s="243" t="s">
        <v>197</v>
      </c>
    </row>
    <row r="334" spans="2:51" s="12" customFormat="1" ht="12">
      <c r="B334" s="233"/>
      <c r="C334" s="234"/>
      <c r="D334" s="230" t="s">
        <v>207</v>
      </c>
      <c r="E334" s="235" t="s">
        <v>21</v>
      </c>
      <c r="F334" s="236" t="s">
        <v>465</v>
      </c>
      <c r="G334" s="234"/>
      <c r="H334" s="237">
        <v>116.474</v>
      </c>
      <c r="I334" s="238"/>
      <c r="J334" s="234"/>
      <c r="K334" s="234"/>
      <c r="L334" s="239"/>
      <c r="M334" s="240"/>
      <c r="N334" s="241"/>
      <c r="O334" s="241"/>
      <c r="P334" s="241"/>
      <c r="Q334" s="241"/>
      <c r="R334" s="241"/>
      <c r="S334" s="241"/>
      <c r="T334" s="242"/>
      <c r="AT334" s="243" t="s">
        <v>207</v>
      </c>
      <c r="AU334" s="243" t="s">
        <v>82</v>
      </c>
      <c r="AV334" s="12" t="s">
        <v>82</v>
      </c>
      <c r="AW334" s="12" t="s">
        <v>34</v>
      </c>
      <c r="AX334" s="12" t="s">
        <v>73</v>
      </c>
      <c r="AY334" s="243" t="s">
        <v>197</v>
      </c>
    </row>
    <row r="335" spans="2:51" s="12" customFormat="1" ht="12">
      <c r="B335" s="233"/>
      <c r="C335" s="234"/>
      <c r="D335" s="230" t="s">
        <v>207</v>
      </c>
      <c r="E335" s="235" t="s">
        <v>21</v>
      </c>
      <c r="F335" s="236" t="s">
        <v>466</v>
      </c>
      <c r="G335" s="234"/>
      <c r="H335" s="237">
        <v>48.099</v>
      </c>
      <c r="I335" s="238"/>
      <c r="J335" s="234"/>
      <c r="K335" s="234"/>
      <c r="L335" s="239"/>
      <c r="M335" s="240"/>
      <c r="N335" s="241"/>
      <c r="O335" s="241"/>
      <c r="P335" s="241"/>
      <c r="Q335" s="241"/>
      <c r="R335" s="241"/>
      <c r="S335" s="241"/>
      <c r="T335" s="242"/>
      <c r="AT335" s="243" t="s">
        <v>207</v>
      </c>
      <c r="AU335" s="243" t="s">
        <v>82</v>
      </c>
      <c r="AV335" s="12" t="s">
        <v>82</v>
      </c>
      <c r="AW335" s="12" t="s">
        <v>34</v>
      </c>
      <c r="AX335" s="12" t="s">
        <v>73</v>
      </c>
      <c r="AY335" s="243" t="s">
        <v>197</v>
      </c>
    </row>
    <row r="336" spans="2:51" s="12" customFormat="1" ht="12">
      <c r="B336" s="233"/>
      <c r="C336" s="234"/>
      <c r="D336" s="230" t="s">
        <v>207</v>
      </c>
      <c r="E336" s="235" t="s">
        <v>21</v>
      </c>
      <c r="F336" s="236" t="s">
        <v>467</v>
      </c>
      <c r="G336" s="234"/>
      <c r="H336" s="237">
        <v>33.494</v>
      </c>
      <c r="I336" s="238"/>
      <c r="J336" s="234"/>
      <c r="K336" s="234"/>
      <c r="L336" s="239"/>
      <c r="M336" s="240"/>
      <c r="N336" s="241"/>
      <c r="O336" s="241"/>
      <c r="P336" s="241"/>
      <c r="Q336" s="241"/>
      <c r="R336" s="241"/>
      <c r="S336" s="241"/>
      <c r="T336" s="242"/>
      <c r="AT336" s="243" t="s">
        <v>207</v>
      </c>
      <c r="AU336" s="243" t="s">
        <v>82</v>
      </c>
      <c r="AV336" s="12" t="s">
        <v>82</v>
      </c>
      <c r="AW336" s="12" t="s">
        <v>34</v>
      </c>
      <c r="AX336" s="12" t="s">
        <v>73</v>
      </c>
      <c r="AY336" s="243" t="s">
        <v>197</v>
      </c>
    </row>
    <row r="337" spans="2:51" s="12" customFormat="1" ht="12">
      <c r="B337" s="233"/>
      <c r="C337" s="234"/>
      <c r="D337" s="230" t="s">
        <v>207</v>
      </c>
      <c r="E337" s="235" t="s">
        <v>21</v>
      </c>
      <c r="F337" s="236" t="s">
        <v>468</v>
      </c>
      <c r="G337" s="234"/>
      <c r="H337" s="237">
        <v>39.992</v>
      </c>
      <c r="I337" s="238"/>
      <c r="J337" s="234"/>
      <c r="K337" s="234"/>
      <c r="L337" s="239"/>
      <c r="M337" s="240"/>
      <c r="N337" s="241"/>
      <c r="O337" s="241"/>
      <c r="P337" s="241"/>
      <c r="Q337" s="241"/>
      <c r="R337" s="241"/>
      <c r="S337" s="241"/>
      <c r="T337" s="242"/>
      <c r="AT337" s="243" t="s">
        <v>207</v>
      </c>
      <c r="AU337" s="243" t="s">
        <v>82</v>
      </c>
      <c r="AV337" s="12" t="s">
        <v>82</v>
      </c>
      <c r="AW337" s="12" t="s">
        <v>34</v>
      </c>
      <c r="AX337" s="12" t="s">
        <v>73</v>
      </c>
      <c r="AY337" s="243" t="s">
        <v>197</v>
      </c>
    </row>
    <row r="338" spans="2:51" s="12" customFormat="1" ht="12">
      <c r="B338" s="233"/>
      <c r="C338" s="234"/>
      <c r="D338" s="230" t="s">
        <v>207</v>
      </c>
      <c r="E338" s="235" t="s">
        <v>21</v>
      </c>
      <c r="F338" s="236" t="s">
        <v>469</v>
      </c>
      <c r="G338" s="234"/>
      <c r="H338" s="237">
        <v>3.773</v>
      </c>
      <c r="I338" s="238"/>
      <c r="J338" s="234"/>
      <c r="K338" s="234"/>
      <c r="L338" s="239"/>
      <c r="M338" s="240"/>
      <c r="N338" s="241"/>
      <c r="O338" s="241"/>
      <c r="P338" s="241"/>
      <c r="Q338" s="241"/>
      <c r="R338" s="241"/>
      <c r="S338" s="241"/>
      <c r="T338" s="242"/>
      <c r="AT338" s="243" t="s">
        <v>207</v>
      </c>
      <c r="AU338" s="243" t="s">
        <v>82</v>
      </c>
      <c r="AV338" s="12" t="s">
        <v>82</v>
      </c>
      <c r="AW338" s="12" t="s">
        <v>34</v>
      </c>
      <c r="AX338" s="12" t="s">
        <v>73</v>
      </c>
      <c r="AY338" s="243" t="s">
        <v>197</v>
      </c>
    </row>
    <row r="339" spans="2:51" s="12" customFormat="1" ht="12">
      <c r="B339" s="233"/>
      <c r="C339" s="234"/>
      <c r="D339" s="230" t="s">
        <v>207</v>
      </c>
      <c r="E339" s="235" t="s">
        <v>21</v>
      </c>
      <c r="F339" s="236" t="s">
        <v>470</v>
      </c>
      <c r="G339" s="234"/>
      <c r="H339" s="237">
        <v>3.675</v>
      </c>
      <c r="I339" s="238"/>
      <c r="J339" s="234"/>
      <c r="K339" s="234"/>
      <c r="L339" s="239"/>
      <c r="M339" s="240"/>
      <c r="N339" s="241"/>
      <c r="O339" s="241"/>
      <c r="P339" s="241"/>
      <c r="Q339" s="241"/>
      <c r="R339" s="241"/>
      <c r="S339" s="241"/>
      <c r="T339" s="242"/>
      <c r="AT339" s="243" t="s">
        <v>207</v>
      </c>
      <c r="AU339" s="243" t="s">
        <v>82</v>
      </c>
      <c r="AV339" s="12" t="s">
        <v>82</v>
      </c>
      <c r="AW339" s="12" t="s">
        <v>34</v>
      </c>
      <c r="AX339" s="12" t="s">
        <v>73</v>
      </c>
      <c r="AY339" s="243" t="s">
        <v>197</v>
      </c>
    </row>
    <row r="340" spans="2:51" s="12" customFormat="1" ht="12">
      <c r="B340" s="233"/>
      <c r="C340" s="234"/>
      <c r="D340" s="230" t="s">
        <v>207</v>
      </c>
      <c r="E340" s="235" t="s">
        <v>21</v>
      </c>
      <c r="F340" s="236" t="s">
        <v>471</v>
      </c>
      <c r="G340" s="234"/>
      <c r="H340" s="237">
        <v>31.35</v>
      </c>
      <c r="I340" s="238"/>
      <c r="J340" s="234"/>
      <c r="K340" s="234"/>
      <c r="L340" s="239"/>
      <c r="M340" s="240"/>
      <c r="N340" s="241"/>
      <c r="O340" s="241"/>
      <c r="P340" s="241"/>
      <c r="Q340" s="241"/>
      <c r="R340" s="241"/>
      <c r="S340" s="241"/>
      <c r="T340" s="242"/>
      <c r="AT340" s="243" t="s">
        <v>207</v>
      </c>
      <c r="AU340" s="243" t="s">
        <v>82</v>
      </c>
      <c r="AV340" s="12" t="s">
        <v>82</v>
      </c>
      <c r="AW340" s="12" t="s">
        <v>34</v>
      </c>
      <c r="AX340" s="12" t="s">
        <v>73</v>
      </c>
      <c r="AY340" s="243" t="s">
        <v>197</v>
      </c>
    </row>
    <row r="341" spans="2:51" s="12" customFormat="1" ht="12">
      <c r="B341" s="233"/>
      <c r="C341" s="234"/>
      <c r="D341" s="230" t="s">
        <v>207</v>
      </c>
      <c r="E341" s="235" t="s">
        <v>21</v>
      </c>
      <c r="F341" s="236" t="s">
        <v>472</v>
      </c>
      <c r="G341" s="234"/>
      <c r="H341" s="237">
        <v>0</v>
      </c>
      <c r="I341" s="238"/>
      <c r="J341" s="234"/>
      <c r="K341" s="234"/>
      <c r="L341" s="239"/>
      <c r="M341" s="240"/>
      <c r="N341" s="241"/>
      <c r="O341" s="241"/>
      <c r="P341" s="241"/>
      <c r="Q341" s="241"/>
      <c r="R341" s="241"/>
      <c r="S341" s="241"/>
      <c r="T341" s="242"/>
      <c r="AT341" s="243" t="s">
        <v>207</v>
      </c>
      <c r="AU341" s="243" t="s">
        <v>82</v>
      </c>
      <c r="AV341" s="12" t="s">
        <v>82</v>
      </c>
      <c r="AW341" s="12" t="s">
        <v>34</v>
      </c>
      <c r="AX341" s="12" t="s">
        <v>73</v>
      </c>
      <c r="AY341" s="243" t="s">
        <v>197</v>
      </c>
    </row>
    <row r="342" spans="2:51" s="12" customFormat="1" ht="12">
      <c r="B342" s="233"/>
      <c r="C342" s="234"/>
      <c r="D342" s="230" t="s">
        <v>207</v>
      </c>
      <c r="E342" s="235" t="s">
        <v>21</v>
      </c>
      <c r="F342" s="236" t="s">
        <v>473</v>
      </c>
      <c r="G342" s="234"/>
      <c r="H342" s="237">
        <v>50.402</v>
      </c>
      <c r="I342" s="238"/>
      <c r="J342" s="234"/>
      <c r="K342" s="234"/>
      <c r="L342" s="239"/>
      <c r="M342" s="240"/>
      <c r="N342" s="241"/>
      <c r="O342" s="241"/>
      <c r="P342" s="241"/>
      <c r="Q342" s="241"/>
      <c r="R342" s="241"/>
      <c r="S342" s="241"/>
      <c r="T342" s="242"/>
      <c r="AT342" s="243" t="s">
        <v>207</v>
      </c>
      <c r="AU342" s="243" t="s">
        <v>82</v>
      </c>
      <c r="AV342" s="12" t="s">
        <v>82</v>
      </c>
      <c r="AW342" s="12" t="s">
        <v>34</v>
      </c>
      <c r="AX342" s="12" t="s">
        <v>73</v>
      </c>
      <c r="AY342" s="243" t="s">
        <v>197</v>
      </c>
    </row>
    <row r="343" spans="2:51" s="12" customFormat="1" ht="12">
      <c r="B343" s="233"/>
      <c r="C343" s="234"/>
      <c r="D343" s="230" t="s">
        <v>207</v>
      </c>
      <c r="E343" s="235" t="s">
        <v>21</v>
      </c>
      <c r="F343" s="236" t="s">
        <v>474</v>
      </c>
      <c r="G343" s="234"/>
      <c r="H343" s="237">
        <v>53.984</v>
      </c>
      <c r="I343" s="238"/>
      <c r="J343" s="234"/>
      <c r="K343" s="234"/>
      <c r="L343" s="239"/>
      <c r="M343" s="240"/>
      <c r="N343" s="241"/>
      <c r="O343" s="241"/>
      <c r="P343" s="241"/>
      <c r="Q343" s="241"/>
      <c r="R343" s="241"/>
      <c r="S343" s="241"/>
      <c r="T343" s="242"/>
      <c r="AT343" s="243" t="s">
        <v>207</v>
      </c>
      <c r="AU343" s="243" t="s">
        <v>82</v>
      </c>
      <c r="AV343" s="12" t="s">
        <v>82</v>
      </c>
      <c r="AW343" s="12" t="s">
        <v>34</v>
      </c>
      <c r="AX343" s="12" t="s">
        <v>73</v>
      </c>
      <c r="AY343" s="243" t="s">
        <v>197</v>
      </c>
    </row>
    <row r="344" spans="2:51" s="12" customFormat="1" ht="12">
      <c r="B344" s="233"/>
      <c r="C344" s="234"/>
      <c r="D344" s="230" t="s">
        <v>207</v>
      </c>
      <c r="E344" s="235" t="s">
        <v>21</v>
      </c>
      <c r="F344" s="236" t="s">
        <v>475</v>
      </c>
      <c r="G344" s="234"/>
      <c r="H344" s="237">
        <v>64.7</v>
      </c>
      <c r="I344" s="238"/>
      <c r="J344" s="234"/>
      <c r="K344" s="234"/>
      <c r="L344" s="239"/>
      <c r="M344" s="240"/>
      <c r="N344" s="241"/>
      <c r="O344" s="241"/>
      <c r="P344" s="241"/>
      <c r="Q344" s="241"/>
      <c r="R344" s="241"/>
      <c r="S344" s="241"/>
      <c r="T344" s="242"/>
      <c r="AT344" s="243" t="s">
        <v>207</v>
      </c>
      <c r="AU344" s="243" t="s">
        <v>82</v>
      </c>
      <c r="AV344" s="12" t="s">
        <v>82</v>
      </c>
      <c r="AW344" s="12" t="s">
        <v>34</v>
      </c>
      <c r="AX344" s="12" t="s">
        <v>73</v>
      </c>
      <c r="AY344" s="243" t="s">
        <v>197</v>
      </c>
    </row>
    <row r="345" spans="2:51" s="12" customFormat="1" ht="12">
      <c r="B345" s="233"/>
      <c r="C345" s="234"/>
      <c r="D345" s="230" t="s">
        <v>207</v>
      </c>
      <c r="E345" s="235" t="s">
        <v>21</v>
      </c>
      <c r="F345" s="236" t="s">
        <v>476</v>
      </c>
      <c r="G345" s="234"/>
      <c r="H345" s="237">
        <v>31.463</v>
      </c>
      <c r="I345" s="238"/>
      <c r="J345" s="234"/>
      <c r="K345" s="234"/>
      <c r="L345" s="239"/>
      <c r="M345" s="240"/>
      <c r="N345" s="241"/>
      <c r="O345" s="241"/>
      <c r="P345" s="241"/>
      <c r="Q345" s="241"/>
      <c r="R345" s="241"/>
      <c r="S345" s="241"/>
      <c r="T345" s="242"/>
      <c r="AT345" s="243" t="s">
        <v>207</v>
      </c>
      <c r="AU345" s="243" t="s">
        <v>82</v>
      </c>
      <c r="AV345" s="12" t="s">
        <v>82</v>
      </c>
      <c r="AW345" s="12" t="s">
        <v>34</v>
      </c>
      <c r="AX345" s="12" t="s">
        <v>73</v>
      </c>
      <c r="AY345" s="243" t="s">
        <v>197</v>
      </c>
    </row>
    <row r="346" spans="2:51" s="12" customFormat="1" ht="12">
      <c r="B346" s="233"/>
      <c r="C346" s="234"/>
      <c r="D346" s="230" t="s">
        <v>207</v>
      </c>
      <c r="E346" s="235" t="s">
        <v>21</v>
      </c>
      <c r="F346" s="236" t="s">
        <v>477</v>
      </c>
      <c r="G346" s="234"/>
      <c r="H346" s="237">
        <v>42.428</v>
      </c>
      <c r="I346" s="238"/>
      <c r="J346" s="234"/>
      <c r="K346" s="234"/>
      <c r="L346" s="239"/>
      <c r="M346" s="240"/>
      <c r="N346" s="241"/>
      <c r="O346" s="241"/>
      <c r="P346" s="241"/>
      <c r="Q346" s="241"/>
      <c r="R346" s="241"/>
      <c r="S346" s="241"/>
      <c r="T346" s="242"/>
      <c r="AT346" s="243" t="s">
        <v>207</v>
      </c>
      <c r="AU346" s="243" t="s">
        <v>82</v>
      </c>
      <c r="AV346" s="12" t="s">
        <v>82</v>
      </c>
      <c r="AW346" s="12" t="s">
        <v>34</v>
      </c>
      <c r="AX346" s="12" t="s">
        <v>73</v>
      </c>
      <c r="AY346" s="243" t="s">
        <v>197</v>
      </c>
    </row>
    <row r="347" spans="2:51" s="12" customFormat="1" ht="12">
      <c r="B347" s="233"/>
      <c r="C347" s="234"/>
      <c r="D347" s="230" t="s">
        <v>207</v>
      </c>
      <c r="E347" s="235" t="s">
        <v>21</v>
      </c>
      <c r="F347" s="236" t="s">
        <v>478</v>
      </c>
      <c r="G347" s="234"/>
      <c r="H347" s="237">
        <v>44.877</v>
      </c>
      <c r="I347" s="238"/>
      <c r="J347" s="234"/>
      <c r="K347" s="234"/>
      <c r="L347" s="239"/>
      <c r="M347" s="240"/>
      <c r="N347" s="241"/>
      <c r="O347" s="241"/>
      <c r="P347" s="241"/>
      <c r="Q347" s="241"/>
      <c r="R347" s="241"/>
      <c r="S347" s="241"/>
      <c r="T347" s="242"/>
      <c r="AT347" s="243" t="s">
        <v>207</v>
      </c>
      <c r="AU347" s="243" t="s">
        <v>82</v>
      </c>
      <c r="AV347" s="12" t="s">
        <v>82</v>
      </c>
      <c r="AW347" s="12" t="s">
        <v>34</v>
      </c>
      <c r="AX347" s="12" t="s">
        <v>73</v>
      </c>
      <c r="AY347" s="243" t="s">
        <v>197</v>
      </c>
    </row>
    <row r="348" spans="2:51" s="12" customFormat="1" ht="12">
      <c r="B348" s="233"/>
      <c r="C348" s="234"/>
      <c r="D348" s="230" t="s">
        <v>207</v>
      </c>
      <c r="E348" s="235" t="s">
        <v>21</v>
      </c>
      <c r="F348" s="236" t="s">
        <v>479</v>
      </c>
      <c r="G348" s="234"/>
      <c r="H348" s="237">
        <v>50.43</v>
      </c>
      <c r="I348" s="238"/>
      <c r="J348" s="234"/>
      <c r="K348" s="234"/>
      <c r="L348" s="239"/>
      <c r="M348" s="240"/>
      <c r="N348" s="241"/>
      <c r="O348" s="241"/>
      <c r="P348" s="241"/>
      <c r="Q348" s="241"/>
      <c r="R348" s="241"/>
      <c r="S348" s="241"/>
      <c r="T348" s="242"/>
      <c r="AT348" s="243" t="s">
        <v>207</v>
      </c>
      <c r="AU348" s="243" t="s">
        <v>82</v>
      </c>
      <c r="AV348" s="12" t="s">
        <v>82</v>
      </c>
      <c r="AW348" s="12" t="s">
        <v>34</v>
      </c>
      <c r="AX348" s="12" t="s">
        <v>73</v>
      </c>
      <c r="AY348" s="243" t="s">
        <v>197</v>
      </c>
    </row>
    <row r="349" spans="2:51" s="12" customFormat="1" ht="12">
      <c r="B349" s="233"/>
      <c r="C349" s="234"/>
      <c r="D349" s="230" t="s">
        <v>207</v>
      </c>
      <c r="E349" s="235" t="s">
        <v>21</v>
      </c>
      <c r="F349" s="236" t="s">
        <v>480</v>
      </c>
      <c r="G349" s="234"/>
      <c r="H349" s="237">
        <v>13.77</v>
      </c>
      <c r="I349" s="238"/>
      <c r="J349" s="234"/>
      <c r="K349" s="234"/>
      <c r="L349" s="239"/>
      <c r="M349" s="240"/>
      <c r="N349" s="241"/>
      <c r="O349" s="241"/>
      <c r="P349" s="241"/>
      <c r="Q349" s="241"/>
      <c r="R349" s="241"/>
      <c r="S349" s="241"/>
      <c r="T349" s="242"/>
      <c r="AT349" s="243" t="s">
        <v>207</v>
      </c>
      <c r="AU349" s="243" t="s">
        <v>82</v>
      </c>
      <c r="AV349" s="12" t="s">
        <v>82</v>
      </c>
      <c r="AW349" s="12" t="s">
        <v>34</v>
      </c>
      <c r="AX349" s="12" t="s">
        <v>73</v>
      </c>
      <c r="AY349" s="243" t="s">
        <v>197</v>
      </c>
    </row>
    <row r="350" spans="2:51" s="12" customFormat="1" ht="12">
      <c r="B350" s="233"/>
      <c r="C350" s="234"/>
      <c r="D350" s="230" t="s">
        <v>207</v>
      </c>
      <c r="E350" s="235" t="s">
        <v>21</v>
      </c>
      <c r="F350" s="236" t="s">
        <v>481</v>
      </c>
      <c r="G350" s="234"/>
      <c r="H350" s="237">
        <v>65.69</v>
      </c>
      <c r="I350" s="238"/>
      <c r="J350" s="234"/>
      <c r="K350" s="234"/>
      <c r="L350" s="239"/>
      <c r="M350" s="240"/>
      <c r="N350" s="241"/>
      <c r="O350" s="241"/>
      <c r="P350" s="241"/>
      <c r="Q350" s="241"/>
      <c r="R350" s="241"/>
      <c r="S350" s="241"/>
      <c r="T350" s="242"/>
      <c r="AT350" s="243" t="s">
        <v>207</v>
      </c>
      <c r="AU350" s="243" t="s">
        <v>82</v>
      </c>
      <c r="AV350" s="12" t="s">
        <v>82</v>
      </c>
      <c r="AW350" s="12" t="s">
        <v>34</v>
      </c>
      <c r="AX350" s="12" t="s">
        <v>73</v>
      </c>
      <c r="AY350" s="243" t="s">
        <v>197</v>
      </c>
    </row>
    <row r="351" spans="2:51" s="12" customFormat="1" ht="12">
      <c r="B351" s="233"/>
      <c r="C351" s="234"/>
      <c r="D351" s="230" t="s">
        <v>207</v>
      </c>
      <c r="E351" s="235" t="s">
        <v>21</v>
      </c>
      <c r="F351" s="236" t="s">
        <v>482</v>
      </c>
      <c r="G351" s="234"/>
      <c r="H351" s="237">
        <v>43.334</v>
      </c>
      <c r="I351" s="238"/>
      <c r="J351" s="234"/>
      <c r="K351" s="234"/>
      <c r="L351" s="239"/>
      <c r="M351" s="240"/>
      <c r="N351" s="241"/>
      <c r="O351" s="241"/>
      <c r="P351" s="241"/>
      <c r="Q351" s="241"/>
      <c r="R351" s="241"/>
      <c r="S351" s="241"/>
      <c r="T351" s="242"/>
      <c r="AT351" s="243" t="s">
        <v>207</v>
      </c>
      <c r="AU351" s="243" t="s">
        <v>82</v>
      </c>
      <c r="AV351" s="12" t="s">
        <v>82</v>
      </c>
      <c r="AW351" s="12" t="s">
        <v>34</v>
      </c>
      <c r="AX351" s="12" t="s">
        <v>73</v>
      </c>
      <c r="AY351" s="243" t="s">
        <v>197</v>
      </c>
    </row>
    <row r="352" spans="2:51" s="12" customFormat="1" ht="12">
      <c r="B352" s="233"/>
      <c r="C352" s="234"/>
      <c r="D352" s="230" t="s">
        <v>207</v>
      </c>
      <c r="E352" s="235" t="s">
        <v>21</v>
      </c>
      <c r="F352" s="236" t="s">
        <v>483</v>
      </c>
      <c r="G352" s="234"/>
      <c r="H352" s="237">
        <v>80.037</v>
      </c>
      <c r="I352" s="238"/>
      <c r="J352" s="234"/>
      <c r="K352" s="234"/>
      <c r="L352" s="239"/>
      <c r="M352" s="240"/>
      <c r="N352" s="241"/>
      <c r="O352" s="241"/>
      <c r="P352" s="241"/>
      <c r="Q352" s="241"/>
      <c r="R352" s="241"/>
      <c r="S352" s="241"/>
      <c r="T352" s="242"/>
      <c r="AT352" s="243" t="s">
        <v>207</v>
      </c>
      <c r="AU352" s="243" t="s">
        <v>82</v>
      </c>
      <c r="AV352" s="12" t="s">
        <v>82</v>
      </c>
      <c r="AW352" s="12" t="s">
        <v>34</v>
      </c>
      <c r="AX352" s="12" t="s">
        <v>73</v>
      </c>
      <c r="AY352" s="243" t="s">
        <v>197</v>
      </c>
    </row>
    <row r="353" spans="2:51" s="12" customFormat="1" ht="12">
      <c r="B353" s="233"/>
      <c r="C353" s="234"/>
      <c r="D353" s="230" t="s">
        <v>207</v>
      </c>
      <c r="E353" s="235" t="s">
        <v>21</v>
      </c>
      <c r="F353" s="236" t="s">
        <v>484</v>
      </c>
      <c r="G353" s="234"/>
      <c r="H353" s="237">
        <v>70.136</v>
      </c>
      <c r="I353" s="238"/>
      <c r="J353" s="234"/>
      <c r="K353" s="234"/>
      <c r="L353" s="239"/>
      <c r="M353" s="240"/>
      <c r="N353" s="241"/>
      <c r="O353" s="241"/>
      <c r="P353" s="241"/>
      <c r="Q353" s="241"/>
      <c r="R353" s="241"/>
      <c r="S353" s="241"/>
      <c r="T353" s="242"/>
      <c r="AT353" s="243" t="s">
        <v>207</v>
      </c>
      <c r="AU353" s="243" t="s">
        <v>82</v>
      </c>
      <c r="AV353" s="12" t="s">
        <v>82</v>
      </c>
      <c r="AW353" s="12" t="s">
        <v>34</v>
      </c>
      <c r="AX353" s="12" t="s">
        <v>73</v>
      </c>
      <c r="AY353" s="243" t="s">
        <v>197</v>
      </c>
    </row>
    <row r="354" spans="2:51" s="12" customFormat="1" ht="12">
      <c r="B354" s="233"/>
      <c r="C354" s="234"/>
      <c r="D354" s="230" t="s">
        <v>207</v>
      </c>
      <c r="E354" s="235" t="s">
        <v>21</v>
      </c>
      <c r="F354" s="236" t="s">
        <v>485</v>
      </c>
      <c r="G354" s="234"/>
      <c r="H354" s="237">
        <v>116.181</v>
      </c>
      <c r="I354" s="238"/>
      <c r="J354" s="234"/>
      <c r="K354" s="234"/>
      <c r="L354" s="239"/>
      <c r="M354" s="240"/>
      <c r="N354" s="241"/>
      <c r="O354" s="241"/>
      <c r="P354" s="241"/>
      <c r="Q354" s="241"/>
      <c r="R354" s="241"/>
      <c r="S354" s="241"/>
      <c r="T354" s="242"/>
      <c r="AT354" s="243" t="s">
        <v>207</v>
      </c>
      <c r="AU354" s="243" t="s">
        <v>82</v>
      </c>
      <c r="AV354" s="12" t="s">
        <v>82</v>
      </c>
      <c r="AW354" s="12" t="s">
        <v>34</v>
      </c>
      <c r="AX354" s="12" t="s">
        <v>73</v>
      </c>
      <c r="AY354" s="243" t="s">
        <v>197</v>
      </c>
    </row>
    <row r="355" spans="2:51" s="12" customFormat="1" ht="12">
      <c r="B355" s="233"/>
      <c r="C355" s="234"/>
      <c r="D355" s="230" t="s">
        <v>207</v>
      </c>
      <c r="E355" s="235" t="s">
        <v>21</v>
      </c>
      <c r="F355" s="236" t="s">
        <v>486</v>
      </c>
      <c r="G355" s="234"/>
      <c r="H355" s="237">
        <v>17.624</v>
      </c>
      <c r="I355" s="238"/>
      <c r="J355" s="234"/>
      <c r="K355" s="234"/>
      <c r="L355" s="239"/>
      <c r="M355" s="240"/>
      <c r="N355" s="241"/>
      <c r="O355" s="241"/>
      <c r="P355" s="241"/>
      <c r="Q355" s="241"/>
      <c r="R355" s="241"/>
      <c r="S355" s="241"/>
      <c r="T355" s="242"/>
      <c r="AT355" s="243" t="s">
        <v>207</v>
      </c>
      <c r="AU355" s="243" t="s">
        <v>82</v>
      </c>
      <c r="AV355" s="12" t="s">
        <v>82</v>
      </c>
      <c r="AW355" s="12" t="s">
        <v>34</v>
      </c>
      <c r="AX355" s="12" t="s">
        <v>73</v>
      </c>
      <c r="AY355" s="243" t="s">
        <v>197</v>
      </c>
    </row>
    <row r="356" spans="2:51" s="12" customFormat="1" ht="12">
      <c r="B356" s="233"/>
      <c r="C356" s="234"/>
      <c r="D356" s="230" t="s">
        <v>207</v>
      </c>
      <c r="E356" s="235" t="s">
        <v>21</v>
      </c>
      <c r="F356" s="236" t="s">
        <v>487</v>
      </c>
      <c r="G356" s="234"/>
      <c r="H356" s="237">
        <v>24.78</v>
      </c>
      <c r="I356" s="238"/>
      <c r="J356" s="234"/>
      <c r="K356" s="234"/>
      <c r="L356" s="239"/>
      <c r="M356" s="240"/>
      <c r="N356" s="241"/>
      <c r="O356" s="241"/>
      <c r="P356" s="241"/>
      <c r="Q356" s="241"/>
      <c r="R356" s="241"/>
      <c r="S356" s="241"/>
      <c r="T356" s="242"/>
      <c r="AT356" s="243" t="s">
        <v>207</v>
      </c>
      <c r="AU356" s="243" t="s">
        <v>82</v>
      </c>
      <c r="AV356" s="12" t="s">
        <v>82</v>
      </c>
      <c r="AW356" s="12" t="s">
        <v>34</v>
      </c>
      <c r="AX356" s="12" t="s">
        <v>73</v>
      </c>
      <c r="AY356" s="243" t="s">
        <v>197</v>
      </c>
    </row>
    <row r="357" spans="2:51" s="12" customFormat="1" ht="12">
      <c r="B357" s="233"/>
      <c r="C357" s="234"/>
      <c r="D357" s="230" t="s">
        <v>207</v>
      </c>
      <c r="E357" s="235" t="s">
        <v>21</v>
      </c>
      <c r="F357" s="236" t="s">
        <v>488</v>
      </c>
      <c r="G357" s="234"/>
      <c r="H357" s="237">
        <v>36.778</v>
      </c>
      <c r="I357" s="238"/>
      <c r="J357" s="234"/>
      <c r="K357" s="234"/>
      <c r="L357" s="239"/>
      <c r="M357" s="240"/>
      <c r="N357" s="241"/>
      <c r="O357" s="241"/>
      <c r="P357" s="241"/>
      <c r="Q357" s="241"/>
      <c r="R357" s="241"/>
      <c r="S357" s="241"/>
      <c r="T357" s="242"/>
      <c r="AT357" s="243" t="s">
        <v>207</v>
      </c>
      <c r="AU357" s="243" t="s">
        <v>82</v>
      </c>
      <c r="AV357" s="12" t="s">
        <v>82</v>
      </c>
      <c r="AW357" s="12" t="s">
        <v>34</v>
      </c>
      <c r="AX357" s="12" t="s">
        <v>73</v>
      </c>
      <c r="AY357" s="243" t="s">
        <v>197</v>
      </c>
    </row>
    <row r="358" spans="2:51" s="12" customFormat="1" ht="12">
      <c r="B358" s="233"/>
      <c r="C358" s="234"/>
      <c r="D358" s="230" t="s">
        <v>207</v>
      </c>
      <c r="E358" s="235" t="s">
        <v>21</v>
      </c>
      <c r="F358" s="236" t="s">
        <v>489</v>
      </c>
      <c r="G358" s="234"/>
      <c r="H358" s="237">
        <v>66.734</v>
      </c>
      <c r="I358" s="238"/>
      <c r="J358" s="234"/>
      <c r="K358" s="234"/>
      <c r="L358" s="239"/>
      <c r="M358" s="240"/>
      <c r="N358" s="241"/>
      <c r="O358" s="241"/>
      <c r="P358" s="241"/>
      <c r="Q358" s="241"/>
      <c r="R358" s="241"/>
      <c r="S358" s="241"/>
      <c r="T358" s="242"/>
      <c r="AT358" s="243" t="s">
        <v>207</v>
      </c>
      <c r="AU358" s="243" t="s">
        <v>82</v>
      </c>
      <c r="AV358" s="12" t="s">
        <v>82</v>
      </c>
      <c r="AW358" s="12" t="s">
        <v>34</v>
      </c>
      <c r="AX358" s="12" t="s">
        <v>73</v>
      </c>
      <c r="AY358" s="243" t="s">
        <v>197</v>
      </c>
    </row>
    <row r="359" spans="2:51" s="12" customFormat="1" ht="12">
      <c r="B359" s="233"/>
      <c r="C359" s="234"/>
      <c r="D359" s="230" t="s">
        <v>207</v>
      </c>
      <c r="E359" s="235" t="s">
        <v>21</v>
      </c>
      <c r="F359" s="236" t="s">
        <v>490</v>
      </c>
      <c r="G359" s="234"/>
      <c r="H359" s="237">
        <v>35.302</v>
      </c>
      <c r="I359" s="238"/>
      <c r="J359" s="234"/>
      <c r="K359" s="234"/>
      <c r="L359" s="239"/>
      <c r="M359" s="240"/>
      <c r="N359" s="241"/>
      <c r="O359" s="241"/>
      <c r="P359" s="241"/>
      <c r="Q359" s="241"/>
      <c r="R359" s="241"/>
      <c r="S359" s="241"/>
      <c r="T359" s="242"/>
      <c r="AT359" s="243" t="s">
        <v>207</v>
      </c>
      <c r="AU359" s="243" t="s">
        <v>82</v>
      </c>
      <c r="AV359" s="12" t="s">
        <v>82</v>
      </c>
      <c r="AW359" s="12" t="s">
        <v>34</v>
      </c>
      <c r="AX359" s="12" t="s">
        <v>73</v>
      </c>
      <c r="AY359" s="243" t="s">
        <v>197</v>
      </c>
    </row>
    <row r="360" spans="2:51" s="12" customFormat="1" ht="12">
      <c r="B360" s="233"/>
      <c r="C360" s="234"/>
      <c r="D360" s="230" t="s">
        <v>207</v>
      </c>
      <c r="E360" s="235" t="s">
        <v>21</v>
      </c>
      <c r="F360" s="236" t="s">
        <v>491</v>
      </c>
      <c r="G360" s="234"/>
      <c r="H360" s="237">
        <v>47.098</v>
      </c>
      <c r="I360" s="238"/>
      <c r="J360" s="234"/>
      <c r="K360" s="234"/>
      <c r="L360" s="239"/>
      <c r="M360" s="240"/>
      <c r="N360" s="241"/>
      <c r="O360" s="241"/>
      <c r="P360" s="241"/>
      <c r="Q360" s="241"/>
      <c r="R360" s="241"/>
      <c r="S360" s="241"/>
      <c r="T360" s="242"/>
      <c r="AT360" s="243" t="s">
        <v>207</v>
      </c>
      <c r="AU360" s="243" t="s">
        <v>82</v>
      </c>
      <c r="AV360" s="12" t="s">
        <v>82</v>
      </c>
      <c r="AW360" s="12" t="s">
        <v>34</v>
      </c>
      <c r="AX360" s="12" t="s">
        <v>73</v>
      </c>
      <c r="AY360" s="243" t="s">
        <v>197</v>
      </c>
    </row>
    <row r="361" spans="2:51" s="13" customFormat="1" ht="12">
      <c r="B361" s="244"/>
      <c r="C361" s="245"/>
      <c r="D361" s="230" t="s">
        <v>207</v>
      </c>
      <c r="E361" s="246" t="s">
        <v>21</v>
      </c>
      <c r="F361" s="247" t="s">
        <v>219</v>
      </c>
      <c r="G361" s="245"/>
      <c r="H361" s="248">
        <v>1397.173</v>
      </c>
      <c r="I361" s="249"/>
      <c r="J361" s="245"/>
      <c r="K361" s="245"/>
      <c r="L361" s="250"/>
      <c r="M361" s="251"/>
      <c r="N361" s="252"/>
      <c r="O361" s="252"/>
      <c r="P361" s="252"/>
      <c r="Q361" s="252"/>
      <c r="R361" s="252"/>
      <c r="S361" s="252"/>
      <c r="T361" s="253"/>
      <c r="AT361" s="254" t="s">
        <v>207</v>
      </c>
      <c r="AU361" s="254" t="s">
        <v>82</v>
      </c>
      <c r="AV361" s="13" t="s">
        <v>90</v>
      </c>
      <c r="AW361" s="13" t="s">
        <v>34</v>
      </c>
      <c r="AX361" s="13" t="s">
        <v>73</v>
      </c>
      <c r="AY361" s="254" t="s">
        <v>197</v>
      </c>
    </row>
    <row r="362" spans="2:51" s="12" customFormat="1" ht="12">
      <c r="B362" s="233"/>
      <c r="C362" s="234"/>
      <c r="D362" s="230" t="s">
        <v>207</v>
      </c>
      <c r="E362" s="235" t="s">
        <v>21</v>
      </c>
      <c r="F362" s="236" t="s">
        <v>492</v>
      </c>
      <c r="G362" s="234"/>
      <c r="H362" s="237">
        <v>100</v>
      </c>
      <c r="I362" s="238"/>
      <c r="J362" s="234"/>
      <c r="K362" s="234"/>
      <c r="L362" s="239"/>
      <c r="M362" s="240"/>
      <c r="N362" s="241"/>
      <c r="O362" s="241"/>
      <c r="P362" s="241"/>
      <c r="Q362" s="241"/>
      <c r="R362" s="241"/>
      <c r="S362" s="241"/>
      <c r="T362" s="242"/>
      <c r="AT362" s="243" t="s">
        <v>207</v>
      </c>
      <c r="AU362" s="243" t="s">
        <v>82</v>
      </c>
      <c r="AV362" s="12" t="s">
        <v>82</v>
      </c>
      <c r="AW362" s="12" t="s">
        <v>34</v>
      </c>
      <c r="AX362" s="12" t="s">
        <v>73</v>
      </c>
      <c r="AY362" s="243" t="s">
        <v>197</v>
      </c>
    </row>
    <row r="363" spans="2:51" s="14" customFormat="1" ht="12">
      <c r="B363" s="255"/>
      <c r="C363" s="256"/>
      <c r="D363" s="230" t="s">
        <v>207</v>
      </c>
      <c r="E363" s="257" t="s">
        <v>21</v>
      </c>
      <c r="F363" s="258" t="s">
        <v>221</v>
      </c>
      <c r="G363" s="256"/>
      <c r="H363" s="259">
        <v>1497.173</v>
      </c>
      <c r="I363" s="260"/>
      <c r="J363" s="256"/>
      <c r="K363" s="256"/>
      <c r="L363" s="261"/>
      <c r="M363" s="262"/>
      <c r="N363" s="263"/>
      <c r="O363" s="263"/>
      <c r="P363" s="263"/>
      <c r="Q363" s="263"/>
      <c r="R363" s="263"/>
      <c r="S363" s="263"/>
      <c r="T363" s="264"/>
      <c r="AT363" s="265" t="s">
        <v>207</v>
      </c>
      <c r="AU363" s="265" t="s">
        <v>82</v>
      </c>
      <c r="AV363" s="14" t="s">
        <v>97</v>
      </c>
      <c r="AW363" s="14" t="s">
        <v>34</v>
      </c>
      <c r="AX363" s="14" t="s">
        <v>80</v>
      </c>
      <c r="AY363" s="265" t="s">
        <v>197</v>
      </c>
    </row>
    <row r="364" spans="2:65" s="1" customFormat="1" ht="16.5" customHeight="1">
      <c r="B364" s="39"/>
      <c r="C364" s="218" t="s">
        <v>493</v>
      </c>
      <c r="D364" s="218" t="s">
        <v>199</v>
      </c>
      <c r="E364" s="219" t="s">
        <v>494</v>
      </c>
      <c r="F364" s="220" t="s">
        <v>495</v>
      </c>
      <c r="G364" s="221" t="s">
        <v>116</v>
      </c>
      <c r="H364" s="222">
        <v>2400.38</v>
      </c>
      <c r="I364" s="223"/>
      <c r="J364" s="224">
        <f>ROUND(I364*H364,2)</f>
        <v>0</v>
      </c>
      <c r="K364" s="220" t="s">
        <v>203</v>
      </c>
      <c r="L364" s="44"/>
      <c r="M364" s="225" t="s">
        <v>21</v>
      </c>
      <c r="N364" s="226" t="s">
        <v>44</v>
      </c>
      <c r="O364" s="80"/>
      <c r="P364" s="227">
        <f>O364*H364</f>
        <v>0</v>
      </c>
      <c r="Q364" s="227">
        <v>0</v>
      </c>
      <c r="R364" s="227">
        <f>Q364*H364</f>
        <v>0</v>
      </c>
      <c r="S364" s="227">
        <v>0</v>
      </c>
      <c r="T364" s="228">
        <f>S364*H364</f>
        <v>0</v>
      </c>
      <c r="AR364" s="18" t="s">
        <v>97</v>
      </c>
      <c r="AT364" s="18" t="s">
        <v>199</v>
      </c>
      <c r="AU364" s="18" t="s">
        <v>82</v>
      </c>
      <c r="AY364" s="18" t="s">
        <v>197</v>
      </c>
      <c r="BE364" s="229">
        <f>IF(N364="základní",J364,0)</f>
        <v>0</v>
      </c>
      <c r="BF364" s="229">
        <f>IF(N364="snížená",J364,0)</f>
        <v>0</v>
      </c>
      <c r="BG364" s="229">
        <f>IF(N364="zákl. přenesená",J364,0)</f>
        <v>0</v>
      </c>
      <c r="BH364" s="229">
        <f>IF(N364="sníž. přenesená",J364,0)</f>
        <v>0</v>
      </c>
      <c r="BI364" s="229">
        <f>IF(N364="nulová",J364,0)</f>
        <v>0</v>
      </c>
      <c r="BJ364" s="18" t="s">
        <v>80</v>
      </c>
      <c r="BK364" s="229">
        <f>ROUND(I364*H364,2)</f>
        <v>0</v>
      </c>
      <c r="BL364" s="18" t="s">
        <v>97</v>
      </c>
      <c r="BM364" s="18" t="s">
        <v>496</v>
      </c>
    </row>
    <row r="365" spans="2:47" s="1" customFormat="1" ht="12">
      <c r="B365" s="39"/>
      <c r="C365" s="40"/>
      <c r="D365" s="230" t="s">
        <v>205</v>
      </c>
      <c r="E365" s="40"/>
      <c r="F365" s="231" t="s">
        <v>497</v>
      </c>
      <c r="G365" s="40"/>
      <c r="H365" s="40"/>
      <c r="I365" s="145"/>
      <c r="J365" s="40"/>
      <c r="K365" s="40"/>
      <c r="L365" s="44"/>
      <c r="M365" s="232"/>
      <c r="N365" s="80"/>
      <c r="O365" s="80"/>
      <c r="P365" s="80"/>
      <c r="Q365" s="80"/>
      <c r="R365" s="80"/>
      <c r="S365" s="80"/>
      <c r="T365" s="81"/>
      <c r="AT365" s="18" t="s">
        <v>205</v>
      </c>
      <c r="AU365" s="18" t="s">
        <v>82</v>
      </c>
    </row>
    <row r="366" spans="2:51" s="12" customFormat="1" ht="12">
      <c r="B366" s="233"/>
      <c r="C366" s="234"/>
      <c r="D366" s="230" t="s">
        <v>207</v>
      </c>
      <c r="E366" s="235" t="s">
        <v>21</v>
      </c>
      <c r="F366" s="236" t="s">
        <v>498</v>
      </c>
      <c r="G366" s="234"/>
      <c r="H366" s="237">
        <v>2400.38</v>
      </c>
      <c r="I366" s="238"/>
      <c r="J366" s="234"/>
      <c r="K366" s="234"/>
      <c r="L366" s="239"/>
      <c r="M366" s="240"/>
      <c r="N366" s="241"/>
      <c r="O366" s="241"/>
      <c r="P366" s="241"/>
      <c r="Q366" s="241"/>
      <c r="R366" s="241"/>
      <c r="S366" s="241"/>
      <c r="T366" s="242"/>
      <c r="AT366" s="243" t="s">
        <v>207</v>
      </c>
      <c r="AU366" s="243" t="s">
        <v>82</v>
      </c>
      <c r="AV366" s="12" t="s">
        <v>82</v>
      </c>
      <c r="AW366" s="12" t="s">
        <v>34</v>
      </c>
      <c r="AX366" s="12" t="s">
        <v>80</v>
      </c>
      <c r="AY366" s="243" t="s">
        <v>197</v>
      </c>
    </row>
    <row r="367" spans="2:65" s="1" customFormat="1" ht="16.5" customHeight="1">
      <c r="B367" s="39"/>
      <c r="C367" s="218" t="s">
        <v>499</v>
      </c>
      <c r="D367" s="218" t="s">
        <v>199</v>
      </c>
      <c r="E367" s="219" t="s">
        <v>500</v>
      </c>
      <c r="F367" s="220" t="s">
        <v>501</v>
      </c>
      <c r="G367" s="221" t="s">
        <v>116</v>
      </c>
      <c r="H367" s="222">
        <v>140.91</v>
      </c>
      <c r="I367" s="223"/>
      <c r="J367" s="224">
        <f>ROUND(I367*H367,2)</f>
        <v>0</v>
      </c>
      <c r="K367" s="220" t="s">
        <v>203</v>
      </c>
      <c r="L367" s="44"/>
      <c r="M367" s="225" t="s">
        <v>21</v>
      </c>
      <c r="N367" s="226" t="s">
        <v>44</v>
      </c>
      <c r="O367" s="80"/>
      <c r="P367" s="227">
        <f>O367*H367</f>
        <v>0</v>
      </c>
      <c r="Q367" s="227">
        <v>0</v>
      </c>
      <c r="R367" s="227">
        <f>Q367*H367</f>
        <v>0</v>
      </c>
      <c r="S367" s="227">
        <v>0</v>
      </c>
      <c r="T367" s="228">
        <f>S367*H367</f>
        <v>0</v>
      </c>
      <c r="AR367" s="18" t="s">
        <v>97</v>
      </c>
      <c r="AT367" s="18" t="s">
        <v>199</v>
      </c>
      <c r="AU367" s="18" t="s">
        <v>82</v>
      </c>
      <c r="AY367" s="18" t="s">
        <v>197</v>
      </c>
      <c r="BE367" s="229">
        <f>IF(N367="základní",J367,0)</f>
        <v>0</v>
      </c>
      <c r="BF367" s="229">
        <f>IF(N367="snížená",J367,0)</f>
        <v>0</v>
      </c>
      <c r="BG367" s="229">
        <f>IF(N367="zákl. přenesená",J367,0)</f>
        <v>0</v>
      </c>
      <c r="BH367" s="229">
        <f>IF(N367="sníž. přenesená",J367,0)</f>
        <v>0</v>
      </c>
      <c r="BI367" s="229">
        <f>IF(N367="nulová",J367,0)</f>
        <v>0</v>
      </c>
      <c r="BJ367" s="18" t="s">
        <v>80</v>
      </c>
      <c r="BK367" s="229">
        <f>ROUND(I367*H367,2)</f>
        <v>0</v>
      </c>
      <c r="BL367" s="18" t="s">
        <v>97</v>
      </c>
      <c r="BM367" s="18" t="s">
        <v>502</v>
      </c>
    </row>
    <row r="368" spans="2:47" s="1" customFormat="1" ht="12">
      <c r="B368" s="39"/>
      <c r="C368" s="40"/>
      <c r="D368" s="230" t="s">
        <v>205</v>
      </c>
      <c r="E368" s="40"/>
      <c r="F368" s="231" t="s">
        <v>497</v>
      </c>
      <c r="G368" s="40"/>
      <c r="H368" s="40"/>
      <c r="I368" s="145"/>
      <c r="J368" s="40"/>
      <c r="K368" s="40"/>
      <c r="L368" s="44"/>
      <c r="M368" s="232"/>
      <c r="N368" s="80"/>
      <c r="O368" s="80"/>
      <c r="P368" s="80"/>
      <c r="Q368" s="80"/>
      <c r="R368" s="80"/>
      <c r="S368" s="80"/>
      <c r="T368" s="81"/>
      <c r="AT368" s="18" t="s">
        <v>205</v>
      </c>
      <c r="AU368" s="18" t="s">
        <v>82</v>
      </c>
    </row>
    <row r="369" spans="2:51" s="15" customFormat="1" ht="12">
      <c r="B369" s="266"/>
      <c r="C369" s="267"/>
      <c r="D369" s="230" t="s">
        <v>207</v>
      </c>
      <c r="E369" s="268" t="s">
        <v>21</v>
      </c>
      <c r="F369" s="269" t="s">
        <v>503</v>
      </c>
      <c r="G369" s="267"/>
      <c r="H369" s="268" t="s">
        <v>21</v>
      </c>
      <c r="I369" s="270"/>
      <c r="J369" s="267"/>
      <c r="K369" s="267"/>
      <c r="L369" s="271"/>
      <c r="M369" s="272"/>
      <c r="N369" s="273"/>
      <c r="O369" s="273"/>
      <c r="P369" s="273"/>
      <c r="Q369" s="273"/>
      <c r="R369" s="273"/>
      <c r="S369" s="273"/>
      <c r="T369" s="274"/>
      <c r="AT369" s="275" t="s">
        <v>207</v>
      </c>
      <c r="AU369" s="275" t="s">
        <v>82</v>
      </c>
      <c r="AV369" s="15" t="s">
        <v>80</v>
      </c>
      <c r="AW369" s="15" t="s">
        <v>34</v>
      </c>
      <c r="AX369" s="15" t="s">
        <v>73</v>
      </c>
      <c r="AY369" s="275" t="s">
        <v>197</v>
      </c>
    </row>
    <row r="370" spans="2:51" s="15" customFormat="1" ht="12">
      <c r="B370" s="266"/>
      <c r="C370" s="267"/>
      <c r="D370" s="230" t="s">
        <v>207</v>
      </c>
      <c r="E370" s="268" t="s">
        <v>21</v>
      </c>
      <c r="F370" s="269" t="s">
        <v>504</v>
      </c>
      <c r="G370" s="267"/>
      <c r="H370" s="268" t="s">
        <v>21</v>
      </c>
      <c r="I370" s="270"/>
      <c r="J370" s="267"/>
      <c r="K370" s="267"/>
      <c r="L370" s="271"/>
      <c r="M370" s="272"/>
      <c r="N370" s="273"/>
      <c r="O370" s="273"/>
      <c r="P370" s="273"/>
      <c r="Q370" s="273"/>
      <c r="R370" s="273"/>
      <c r="S370" s="273"/>
      <c r="T370" s="274"/>
      <c r="AT370" s="275" t="s">
        <v>207</v>
      </c>
      <c r="AU370" s="275" t="s">
        <v>82</v>
      </c>
      <c r="AV370" s="15" t="s">
        <v>80</v>
      </c>
      <c r="AW370" s="15" t="s">
        <v>34</v>
      </c>
      <c r="AX370" s="15" t="s">
        <v>73</v>
      </c>
      <c r="AY370" s="275" t="s">
        <v>197</v>
      </c>
    </row>
    <row r="371" spans="2:51" s="12" customFormat="1" ht="12">
      <c r="B371" s="233"/>
      <c r="C371" s="234"/>
      <c r="D371" s="230" t="s">
        <v>207</v>
      </c>
      <c r="E371" s="235" t="s">
        <v>21</v>
      </c>
      <c r="F371" s="236" t="s">
        <v>505</v>
      </c>
      <c r="G371" s="234"/>
      <c r="H371" s="237">
        <v>90.91</v>
      </c>
      <c r="I371" s="238"/>
      <c r="J371" s="234"/>
      <c r="K371" s="234"/>
      <c r="L371" s="239"/>
      <c r="M371" s="240"/>
      <c r="N371" s="241"/>
      <c r="O371" s="241"/>
      <c r="P371" s="241"/>
      <c r="Q371" s="241"/>
      <c r="R371" s="241"/>
      <c r="S371" s="241"/>
      <c r="T371" s="242"/>
      <c r="AT371" s="243" t="s">
        <v>207</v>
      </c>
      <c r="AU371" s="243" t="s">
        <v>82</v>
      </c>
      <c r="AV371" s="12" t="s">
        <v>82</v>
      </c>
      <c r="AW371" s="12" t="s">
        <v>34</v>
      </c>
      <c r="AX371" s="12" t="s">
        <v>73</v>
      </c>
      <c r="AY371" s="243" t="s">
        <v>197</v>
      </c>
    </row>
    <row r="372" spans="2:51" s="12" customFormat="1" ht="12">
      <c r="B372" s="233"/>
      <c r="C372" s="234"/>
      <c r="D372" s="230" t="s">
        <v>207</v>
      </c>
      <c r="E372" s="235" t="s">
        <v>21</v>
      </c>
      <c r="F372" s="236" t="s">
        <v>506</v>
      </c>
      <c r="G372" s="234"/>
      <c r="H372" s="237">
        <v>50</v>
      </c>
      <c r="I372" s="238"/>
      <c r="J372" s="234"/>
      <c r="K372" s="234"/>
      <c r="L372" s="239"/>
      <c r="M372" s="240"/>
      <c r="N372" s="241"/>
      <c r="O372" s="241"/>
      <c r="P372" s="241"/>
      <c r="Q372" s="241"/>
      <c r="R372" s="241"/>
      <c r="S372" s="241"/>
      <c r="T372" s="242"/>
      <c r="AT372" s="243" t="s">
        <v>207</v>
      </c>
      <c r="AU372" s="243" t="s">
        <v>82</v>
      </c>
      <c r="AV372" s="12" t="s">
        <v>82</v>
      </c>
      <c r="AW372" s="12" t="s">
        <v>34</v>
      </c>
      <c r="AX372" s="12" t="s">
        <v>73</v>
      </c>
      <c r="AY372" s="243" t="s">
        <v>197</v>
      </c>
    </row>
    <row r="373" spans="2:51" s="13" customFormat="1" ht="12">
      <c r="B373" s="244"/>
      <c r="C373" s="245"/>
      <c r="D373" s="230" t="s">
        <v>207</v>
      </c>
      <c r="E373" s="246" t="s">
        <v>21</v>
      </c>
      <c r="F373" s="247" t="s">
        <v>219</v>
      </c>
      <c r="G373" s="245"/>
      <c r="H373" s="248">
        <v>140.91</v>
      </c>
      <c r="I373" s="249"/>
      <c r="J373" s="245"/>
      <c r="K373" s="245"/>
      <c r="L373" s="250"/>
      <c r="M373" s="251"/>
      <c r="N373" s="252"/>
      <c r="O373" s="252"/>
      <c r="P373" s="252"/>
      <c r="Q373" s="252"/>
      <c r="R373" s="252"/>
      <c r="S373" s="252"/>
      <c r="T373" s="253"/>
      <c r="AT373" s="254" t="s">
        <v>207</v>
      </c>
      <c r="AU373" s="254" t="s">
        <v>82</v>
      </c>
      <c r="AV373" s="13" t="s">
        <v>90</v>
      </c>
      <c r="AW373" s="13" t="s">
        <v>34</v>
      </c>
      <c r="AX373" s="13" t="s">
        <v>80</v>
      </c>
      <c r="AY373" s="254" t="s">
        <v>197</v>
      </c>
    </row>
    <row r="374" spans="2:65" s="1" customFormat="1" ht="16.5" customHeight="1">
      <c r="B374" s="39"/>
      <c r="C374" s="218" t="s">
        <v>507</v>
      </c>
      <c r="D374" s="218" t="s">
        <v>199</v>
      </c>
      <c r="E374" s="219" t="s">
        <v>508</v>
      </c>
      <c r="F374" s="220" t="s">
        <v>509</v>
      </c>
      <c r="G374" s="221" t="s">
        <v>132</v>
      </c>
      <c r="H374" s="222">
        <v>28.46</v>
      </c>
      <c r="I374" s="223"/>
      <c r="J374" s="224">
        <f>ROUND(I374*H374,2)</f>
        <v>0</v>
      </c>
      <c r="K374" s="220" t="s">
        <v>203</v>
      </c>
      <c r="L374" s="44"/>
      <c r="M374" s="225" t="s">
        <v>21</v>
      </c>
      <c r="N374" s="226" t="s">
        <v>44</v>
      </c>
      <c r="O374" s="80"/>
      <c r="P374" s="227">
        <f>O374*H374</f>
        <v>0</v>
      </c>
      <c r="Q374" s="227">
        <v>0.0015</v>
      </c>
      <c r="R374" s="227">
        <f>Q374*H374</f>
        <v>0.04269</v>
      </c>
      <c r="S374" s="227">
        <v>0</v>
      </c>
      <c r="T374" s="228">
        <f>S374*H374</f>
        <v>0</v>
      </c>
      <c r="AR374" s="18" t="s">
        <v>97</v>
      </c>
      <c r="AT374" s="18" t="s">
        <v>199</v>
      </c>
      <c r="AU374" s="18" t="s">
        <v>82</v>
      </c>
      <c r="AY374" s="18" t="s">
        <v>197</v>
      </c>
      <c r="BE374" s="229">
        <f>IF(N374="základní",J374,0)</f>
        <v>0</v>
      </c>
      <c r="BF374" s="229">
        <f>IF(N374="snížená",J374,0)</f>
        <v>0</v>
      </c>
      <c r="BG374" s="229">
        <f>IF(N374="zákl. přenesená",J374,0)</f>
        <v>0</v>
      </c>
      <c r="BH374" s="229">
        <f>IF(N374="sníž. přenesená",J374,0)</f>
        <v>0</v>
      </c>
      <c r="BI374" s="229">
        <f>IF(N374="nulová",J374,0)</f>
        <v>0</v>
      </c>
      <c r="BJ374" s="18" t="s">
        <v>80</v>
      </c>
      <c r="BK374" s="229">
        <f>ROUND(I374*H374,2)</f>
        <v>0</v>
      </c>
      <c r="BL374" s="18" t="s">
        <v>97</v>
      </c>
      <c r="BM374" s="18" t="s">
        <v>510</v>
      </c>
    </row>
    <row r="375" spans="2:47" s="1" customFormat="1" ht="12">
      <c r="B375" s="39"/>
      <c r="C375" s="40"/>
      <c r="D375" s="230" t="s">
        <v>205</v>
      </c>
      <c r="E375" s="40"/>
      <c r="F375" s="231" t="s">
        <v>511</v>
      </c>
      <c r="G375" s="40"/>
      <c r="H375" s="40"/>
      <c r="I375" s="145"/>
      <c r="J375" s="40"/>
      <c r="K375" s="40"/>
      <c r="L375" s="44"/>
      <c r="M375" s="232"/>
      <c r="N375" s="80"/>
      <c r="O375" s="80"/>
      <c r="P375" s="80"/>
      <c r="Q375" s="80"/>
      <c r="R375" s="80"/>
      <c r="S375" s="80"/>
      <c r="T375" s="81"/>
      <c r="AT375" s="18" t="s">
        <v>205</v>
      </c>
      <c r="AU375" s="18" t="s">
        <v>82</v>
      </c>
    </row>
    <row r="376" spans="2:51" s="12" customFormat="1" ht="12">
      <c r="B376" s="233"/>
      <c r="C376" s="234"/>
      <c r="D376" s="230" t="s">
        <v>207</v>
      </c>
      <c r="E376" s="235" t="s">
        <v>21</v>
      </c>
      <c r="F376" s="236" t="s">
        <v>512</v>
      </c>
      <c r="G376" s="234"/>
      <c r="H376" s="237">
        <v>28.46</v>
      </c>
      <c r="I376" s="238"/>
      <c r="J376" s="234"/>
      <c r="K376" s="234"/>
      <c r="L376" s="239"/>
      <c r="M376" s="240"/>
      <c r="N376" s="241"/>
      <c r="O376" s="241"/>
      <c r="P376" s="241"/>
      <c r="Q376" s="241"/>
      <c r="R376" s="241"/>
      <c r="S376" s="241"/>
      <c r="T376" s="242"/>
      <c r="AT376" s="243" t="s">
        <v>207</v>
      </c>
      <c r="AU376" s="243" t="s">
        <v>82</v>
      </c>
      <c r="AV376" s="12" t="s">
        <v>82</v>
      </c>
      <c r="AW376" s="12" t="s">
        <v>34</v>
      </c>
      <c r="AX376" s="12" t="s">
        <v>80</v>
      </c>
      <c r="AY376" s="243" t="s">
        <v>197</v>
      </c>
    </row>
    <row r="377" spans="2:65" s="1" customFormat="1" ht="16.5" customHeight="1">
      <c r="B377" s="39"/>
      <c r="C377" s="218" t="s">
        <v>513</v>
      </c>
      <c r="D377" s="218" t="s">
        <v>199</v>
      </c>
      <c r="E377" s="219" t="s">
        <v>514</v>
      </c>
      <c r="F377" s="220" t="s">
        <v>515</v>
      </c>
      <c r="G377" s="221" t="s">
        <v>116</v>
      </c>
      <c r="H377" s="222">
        <v>350.715</v>
      </c>
      <c r="I377" s="223"/>
      <c r="J377" s="224">
        <f>ROUND(I377*H377,2)</f>
        <v>0</v>
      </c>
      <c r="K377" s="220" t="s">
        <v>203</v>
      </c>
      <c r="L377" s="44"/>
      <c r="M377" s="225" t="s">
        <v>21</v>
      </c>
      <c r="N377" s="226" t="s">
        <v>44</v>
      </c>
      <c r="O377" s="80"/>
      <c r="P377" s="227">
        <f>O377*H377</f>
        <v>0</v>
      </c>
      <c r="Q377" s="227">
        <v>0.04044</v>
      </c>
      <c r="R377" s="227">
        <f>Q377*H377</f>
        <v>14.182914599999998</v>
      </c>
      <c r="S377" s="227">
        <v>0.04</v>
      </c>
      <c r="T377" s="228">
        <f>S377*H377</f>
        <v>14.028599999999999</v>
      </c>
      <c r="AR377" s="18" t="s">
        <v>97</v>
      </c>
      <c r="AT377" s="18" t="s">
        <v>199</v>
      </c>
      <c r="AU377" s="18" t="s">
        <v>82</v>
      </c>
      <c r="AY377" s="18" t="s">
        <v>197</v>
      </c>
      <c r="BE377" s="229">
        <f>IF(N377="základní",J377,0)</f>
        <v>0</v>
      </c>
      <c r="BF377" s="229">
        <f>IF(N377="snížená",J377,0)</f>
        <v>0</v>
      </c>
      <c r="BG377" s="229">
        <f>IF(N377="zákl. přenesená",J377,0)</f>
        <v>0</v>
      </c>
      <c r="BH377" s="229">
        <f>IF(N377="sníž. přenesená",J377,0)</f>
        <v>0</v>
      </c>
      <c r="BI377" s="229">
        <f>IF(N377="nulová",J377,0)</f>
        <v>0</v>
      </c>
      <c r="BJ377" s="18" t="s">
        <v>80</v>
      </c>
      <c r="BK377" s="229">
        <f>ROUND(I377*H377,2)</f>
        <v>0</v>
      </c>
      <c r="BL377" s="18" t="s">
        <v>97</v>
      </c>
      <c r="BM377" s="18" t="s">
        <v>516</v>
      </c>
    </row>
    <row r="378" spans="2:47" s="1" customFormat="1" ht="12">
      <c r="B378" s="39"/>
      <c r="C378" s="40"/>
      <c r="D378" s="230" t="s">
        <v>205</v>
      </c>
      <c r="E378" s="40"/>
      <c r="F378" s="231" t="s">
        <v>517</v>
      </c>
      <c r="G378" s="40"/>
      <c r="H378" s="40"/>
      <c r="I378" s="145"/>
      <c r="J378" s="40"/>
      <c r="K378" s="40"/>
      <c r="L378" s="44"/>
      <c r="M378" s="232"/>
      <c r="N378" s="80"/>
      <c r="O378" s="80"/>
      <c r="P378" s="80"/>
      <c r="Q378" s="80"/>
      <c r="R378" s="80"/>
      <c r="S378" s="80"/>
      <c r="T378" s="81"/>
      <c r="AT378" s="18" t="s">
        <v>205</v>
      </c>
      <c r="AU378" s="18" t="s">
        <v>82</v>
      </c>
    </row>
    <row r="379" spans="2:51" s="15" customFormat="1" ht="12">
      <c r="B379" s="266"/>
      <c r="C379" s="267"/>
      <c r="D379" s="230" t="s">
        <v>207</v>
      </c>
      <c r="E379" s="268" t="s">
        <v>21</v>
      </c>
      <c r="F379" s="269" t="s">
        <v>518</v>
      </c>
      <c r="G379" s="267"/>
      <c r="H379" s="268" t="s">
        <v>21</v>
      </c>
      <c r="I379" s="270"/>
      <c r="J379" s="267"/>
      <c r="K379" s="267"/>
      <c r="L379" s="271"/>
      <c r="M379" s="272"/>
      <c r="N379" s="273"/>
      <c r="O379" s="273"/>
      <c r="P379" s="273"/>
      <c r="Q379" s="273"/>
      <c r="R379" s="273"/>
      <c r="S379" s="273"/>
      <c r="T379" s="274"/>
      <c r="AT379" s="275" t="s">
        <v>207</v>
      </c>
      <c r="AU379" s="275" t="s">
        <v>82</v>
      </c>
      <c r="AV379" s="15" t="s">
        <v>80</v>
      </c>
      <c r="AW379" s="15" t="s">
        <v>34</v>
      </c>
      <c r="AX379" s="15" t="s">
        <v>73</v>
      </c>
      <c r="AY379" s="275" t="s">
        <v>197</v>
      </c>
    </row>
    <row r="380" spans="2:51" s="12" customFormat="1" ht="12">
      <c r="B380" s="233"/>
      <c r="C380" s="234"/>
      <c r="D380" s="230" t="s">
        <v>207</v>
      </c>
      <c r="E380" s="235" t="s">
        <v>21</v>
      </c>
      <c r="F380" s="236" t="s">
        <v>519</v>
      </c>
      <c r="G380" s="234"/>
      <c r="H380" s="237">
        <v>139.08</v>
      </c>
      <c r="I380" s="238"/>
      <c r="J380" s="234"/>
      <c r="K380" s="234"/>
      <c r="L380" s="239"/>
      <c r="M380" s="240"/>
      <c r="N380" s="241"/>
      <c r="O380" s="241"/>
      <c r="P380" s="241"/>
      <c r="Q380" s="241"/>
      <c r="R380" s="241"/>
      <c r="S380" s="241"/>
      <c r="T380" s="242"/>
      <c r="AT380" s="243" t="s">
        <v>207</v>
      </c>
      <c r="AU380" s="243" t="s">
        <v>82</v>
      </c>
      <c r="AV380" s="12" t="s">
        <v>82</v>
      </c>
      <c r="AW380" s="12" t="s">
        <v>34</v>
      </c>
      <c r="AX380" s="12" t="s">
        <v>73</v>
      </c>
      <c r="AY380" s="243" t="s">
        <v>197</v>
      </c>
    </row>
    <row r="381" spans="2:51" s="15" customFormat="1" ht="12">
      <c r="B381" s="266"/>
      <c r="C381" s="267"/>
      <c r="D381" s="230" t="s">
        <v>207</v>
      </c>
      <c r="E381" s="268" t="s">
        <v>21</v>
      </c>
      <c r="F381" s="269" t="s">
        <v>520</v>
      </c>
      <c r="G381" s="267"/>
      <c r="H381" s="268" t="s">
        <v>21</v>
      </c>
      <c r="I381" s="270"/>
      <c r="J381" s="267"/>
      <c r="K381" s="267"/>
      <c r="L381" s="271"/>
      <c r="M381" s="272"/>
      <c r="N381" s="273"/>
      <c r="O381" s="273"/>
      <c r="P381" s="273"/>
      <c r="Q381" s="273"/>
      <c r="R381" s="273"/>
      <c r="S381" s="273"/>
      <c r="T381" s="274"/>
      <c r="AT381" s="275" t="s">
        <v>207</v>
      </c>
      <c r="AU381" s="275" t="s">
        <v>82</v>
      </c>
      <c r="AV381" s="15" t="s">
        <v>80</v>
      </c>
      <c r="AW381" s="15" t="s">
        <v>34</v>
      </c>
      <c r="AX381" s="15" t="s">
        <v>73</v>
      </c>
      <c r="AY381" s="275" t="s">
        <v>197</v>
      </c>
    </row>
    <row r="382" spans="2:51" s="12" customFormat="1" ht="12">
      <c r="B382" s="233"/>
      <c r="C382" s="234"/>
      <c r="D382" s="230" t="s">
        <v>207</v>
      </c>
      <c r="E382" s="235" t="s">
        <v>21</v>
      </c>
      <c r="F382" s="236" t="s">
        <v>521</v>
      </c>
      <c r="G382" s="234"/>
      <c r="H382" s="237">
        <v>83.07</v>
      </c>
      <c r="I382" s="238"/>
      <c r="J382" s="234"/>
      <c r="K382" s="234"/>
      <c r="L382" s="239"/>
      <c r="M382" s="240"/>
      <c r="N382" s="241"/>
      <c r="O382" s="241"/>
      <c r="P382" s="241"/>
      <c r="Q382" s="241"/>
      <c r="R382" s="241"/>
      <c r="S382" s="241"/>
      <c r="T382" s="242"/>
      <c r="AT382" s="243" t="s">
        <v>207</v>
      </c>
      <c r="AU382" s="243" t="s">
        <v>82</v>
      </c>
      <c r="AV382" s="12" t="s">
        <v>82</v>
      </c>
      <c r="AW382" s="12" t="s">
        <v>34</v>
      </c>
      <c r="AX382" s="12" t="s">
        <v>73</v>
      </c>
      <c r="AY382" s="243" t="s">
        <v>197</v>
      </c>
    </row>
    <row r="383" spans="2:51" s="12" customFormat="1" ht="12">
      <c r="B383" s="233"/>
      <c r="C383" s="234"/>
      <c r="D383" s="230" t="s">
        <v>207</v>
      </c>
      <c r="E383" s="235" t="s">
        <v>21</v>
      </c>
      <c r="F383" s="236" t="s">
        <v>522</v>
      </c>
      <c r="G383" s="234"/>
      <c r="H383" s="237">
        <v>83.515</v>
      </c>
      <c r="I383" s="238"/>
      <c r="J383" s="234"/>
      <c r="K383" s="234"/>
      <c r="L383" s="239"/>
      <c r="M383" s="240"/>
      <c r="N383" s="241"/>
      <c r="O383" s="241"/>
      <c r="P383" s="241"/>
      <c r="Q383" s="241"/>
      <c r="R383" s="241"/>
      <c r="S383" s="241"/>
      <c r="T383" s="242"/>
      <c r="AT383" s="243" t="s">
        <v>207</v>
      </c>
      <c r="AU383" s="243" t="s">
        <v>82</v>
      </c>
      <c r="AV383" s="12" t="s">
        <v>82</v>
      </c>
      <c r="AW383" s="12" t="s">
        <v>34</v>
      </c>
      <c r="AX383" s="12" t="s">
        <v>73</v>
      </c>
      <c r="AY383" s="243" t="s">
        <v>197</v>
      </c>
    </row>
    <row r="384" spans="2:51" s="12" customFormat="1" ht="12">
      <c r="B384" s="233"/>
      <c r="C384" s="234"/>
      <c r="D384" s="230" t="s">
        <v>207</v>
      </c>
      <c r="E384" s="235" t="s">
        <v>21</v>
      </c>
      <c r="F384" s="236" t="s">
        <v>523</v>
      </c>
      <c r="G384" s="234"/>
      <c r="H384" s="237">
        <v>45.05</v>
      </c>
      <c r="I384" s="238"/>
      <c r="J384" s="234"/>
      <c r="K384" s="234"/>
      <c r="L384" s="239"/>
      <c r="M384" s="240"/>
      <c r="N384" s="241"/>
      <c r="O384" s="241"/>
      <c r="P384" s="241"/>
      <c r="Q384" s="241"/>
      <c r="R384" s="241"/>
      <c r="S384" s="241"/>
      <c r="T384" s="242"/>
      <c r="AT384" s="243" t="s">
        <v>207</v>
      </c>
      <c r="AU384" s="243" t="s">
        <v>82</v>
      </c>
      <c r="AV384" s="12" t="s">
        <v>82</v>
      </c>
      <c r="AW384" s="12" t="s">
        <v>34</v>
      </c>
      <c r="AX384" s="12" t="s">
        <v>73</v>
      </c>
      <c r="AY384" s="243" t="s">
        <v>197</v>
      </c>
    </row>
    <row r="385" spans="2:51" s="13" customFormat="1" ht="12">
      <c r="B385" s="244"/>
      <c r="C385" s="245"/>
      <c r="D385" s="230" t="s">
        <v>207</v>
      </c>
      <c r="E385" s="246" t="s">
        <v>21</v>
      </c>
      <c r="F385" s="247" t="s">
        <v>219</v>
      </c>
      <c r="G385" s="245"/>
      <c r="H385" s="248">
        <v>350.715</v>
      </c>
      <c r="I385" s="249"/>
      <c r="J385" s="245"/>
      <c r="K385" s="245"/>
      <c r="L385" s="250"/>
      <c r="M385" s="251"/>
      <c r="N385" s="252"/>
      <c r="O385" s="252"/>
      <c r="P385" s="252"/>
      <c r="Q385" s="252"/>
      <c r="R385" s="252"/>
      <c r="S385" s="252"/>
      <c r="T385" s="253"/>
      <c r="AT385" s="254" t="s">
        <v>207</v>
      </c>
      <c r="AU385" s="254" t="s">
        <v>82</v>
      </c>
      <c r="AV385" s="13" t="s">
        <v>90</v>
      </c>
      <c r="AW385" s="13" t="s">
        <v>34</v>
      </c>
      <c r="AX385" s="13" t="s">
        <v>73</v>
      </c>
      <c r="AY385" s="254" t="s">
        <v>197</v>
      </c>
    </row>
    <row r="386" spans="2:51" s="14" customFormat="1" ht="12">
      <c r="B386" s="255"/>
      <c r="C386" s="256"/>
      <c r="D386" s="230" t="s">
        <v>207</v>
      </c>
      <c r="E386" s="257" t="s">
        <v>21</v>
      </c>
      <c r="F386" s="258" t="s">
        <v>221</v>
      </c>
      <c r="G386" s="256"/>
      <c r="H386" s="259">
        <v>350.715</v>
      </c>
      <c r="I386" s="260"/>
      <c r="J386" s="256"/>
      <c r="K386" s="256"/>
      <c r="L386" s="261"/>
      <c r="M386" s="262"/>
      <c r="N386" s="263"/>
      <c r="O386" s="263"/>
      <c r="P386" s="263"/>
      <c r="Q386" s="263"/>
      <c r="R386" s="263"/>
      <c r="S386" s="263"/>
      <c r="T386" s="264"/>
      <c r="AT386" s="265" t="s">
        <v>207</v>
      </c>
      <c r="AU386" s="265" t="s">
        <v>82</v>
      </c>
      <c r="AV386" s="14" t="s">
        <v>97</v>
      </c>
      <c r="AW386" s="14" t="s">
        <v>34</v>
      </c>
      <c r="AX386" s="14" t="s">
        <v>80</v>
      </c>
      <c r="AY386" s="265" t="s">
        <v>197</v>
      </c>
    </row>
    <row r="387" spans="2:65" s="1" customFormat="1" ht="22.5" customHeight="1">
      <c r="B387" s="39"/>
      <c r="C387" s="218" t="s">
        <v>524</v>
      </c>
      <c r="D387" s="218" t="s">
        <v>199</v>
      </c>
      <c r="E387" s="219" t="s">
        <v>525</v>
      </c>
      <c r="F387" s="220" t="s">
        <v>526</v>
      </c>
      <c r="G387" s="221" t="s">
        <v>116</v>
      </c>
      <c r="H387" s="222">
        <v>652.35</v>
      </c>
      <c r="I387" s="223"/>
      <c r="J387" s="224">
        <f>ROUND(I387*H387,2)</f>
        <v>0</v>
      </c>
      <c r="K387" s="220" t="s">
        <v>203</v>
      </c>
      <c r="L387" s="44"/>
      <c r="M387" s="225" t="s">
        <v>21</v>
      </c>
      <c r="N387" s="226" t="s">
        <v>44</v>
      </c>
      <c r="O387" s="80"/>
      <c r="P387" s="227">
        <f>O387*H387</f>
        <v>0</v>
      </c>
      <c r="Q387" s="227">
        <v>0.00022</v>
      </c>
      <c r="R387" s="227">
        <f>Q387*H387</f>
        <v>0.143517</v>
      </c>
      <c r="S387" s="227">
        <v>0.002</v>
      </c>
      <c r="T387" s="228">
        <f>S387*H387</f>
        <v>1.3047</v>
      </c>
      <c r="AR387" s="18" t="s">
        <v>97</v>
      </c>
      <c r="AT387" s="18" t="s">
        <v>199</v>
      </c>
      <c r="AU387" s="18" t="s">
        <v>82</v>
      </c>
      <c r="AY387" s="18" t="s">
        <v>197</v>
      </c>
      <c r="BE387" s="229">
        <f>IF(N387="základní",J387,0)</f>
        <v>0</v>
      </c>
      <c r="BF387" s="229">
        <f>IF(N387="snížená",J387,0)</f>
        <v>0</v>
      </c>
      <c r="BG387" s="229">
        <f>IF(N387="zákl. přenesená",J387,0)</f>
        <v>0</v>
      </c>
      <c r="BH387" s="229">
        <f>IF(N387="sníž. přenesená",J387,0)</f>
        <v>0</v>
      </c>
      <c r="BI387" s="229">
        <f>IF(N387="nulová",J387,0)</f>
        <v>0</v>
      </c>
      <c r="BJ387" s="18" t="s">
        <v>80</v>
      </c>
      <c r="BK387" s="229">
        <f>ROUND(I387*H387,2)</f>
        <v>0</v>
      </c>
      <c r="BL387" s="18" t="s">
        <v>97</v>
      </c>
      <c r="BM387" s="18" t="s">
        <v>527</v>
      </c>
    </row>
    <row r="388" spans="2:47" s="1" customFormat="1" ht="12">
      <c r="B388" s="39"/>
      <c r="C388" s="40"/>
      <c r="D388" s="230" t="s">
        <v>205</v>
      </c>
      <c r="E388" s="40"/>
      <c r="F388" s="231" t="s">
        <v>517</v>
      </c>
      <c r="G388" s="40"/>
      <c r="H388" s="40"/>
      <c r="I388" s="145"/>
      <c r="J388" s="40"/>
      <c r="K388" s="40"/>
      <c r="L388" s="44"/>
      <c r="M388" s="232"/>
      <c r="N388" s="80"/>
      <c r="O388" s="80"/>
      <c r="P388" s="80"/>
      <c r="Q388" s="80"/>
      <c r="R388" s="80"/>
      <c r="S388" s="80"/>
      <c r="T388" s="81"/>
      <c r="AT388" s="18" t="s">
        <v>205</v>
      </c>
      <c r="AU388" s="18" t="s">
        <v>82</v>
      </c>
    </row>
    <row r="389" spans="2:51" s="15" customFormat="1" ht="12">
      <c r="B389" s="266"/>
      <c r="C389" s="267"/>
      <c r="D389" s="230" t="s">
        <v>207</v>
      </c>
      <c r="E389" s="268" t="s">
        <v>21</v>
      </c>
      <c r="F389" s="269" t="s">
        <v>518</v>
      </c>
      <c r="G389" s="267"/>
      <c r="H389" s="268" t="s">
        <v>21</v>
      </c>
      <c r="I389" s="270"/>
      <c r="J389" s="267"/>
      <c r="K389" s="267"/>
      <c r="L389" s="271"/>
      <c r="M389" s="272"/>
      <c r="N389" s="273"/>
      <c r="O389" s="273"/>
      <c r="P389" s="273"/>
      <c r="Q389" s="273"/>
      <c r="R389" s="273"/>
      <c r="S389" s="273"/>
      <c r="T389" s="274"/>
      <c r="AT389" s="275" t="s">
        <v>207</v>
      </c>
      <c r="AU389" s="275" t="s">
        <v>82</v>
      </c>
      <c r="AV389" s="15" t="s">
        <v>80</v>
      </c>
      <c r="AW389" s="15" t="s">
        <v>34</v>
      </c>
      <c r="AX389" s="15" t="s">
        <v>73</v>
      </c>
      <c r="AY389" s="275" t="s">
        <v>197</v>
      </c>
    </row>
    <row r="390" spans="2:51" s="12" customFormat="1" ht="12">
      <c r="B390" s="233"/>
      <c r="C390" s="234"/>
      <c r="D390" s="230" t="s">
        <v>207</v>
      </c>
      <c r="E390" s="235" t="s">
        <v>21</v>
      </c>
      <c r="F390" s="236" t="s">
        <v>519</v>
      </c>
      <c r="G390" s="234"/>
      <c r="H390" s="237">
        <v>139.08</v>
      </c>
      <c r="I390" s="238"/>
      <c r="J390" s="234"/>
      <c r="K390" s="234"/>
      <c r="L390" s="239"/>
      <c r="M390" s="240"/>
      <c r="N390" s="241"/>
      <c r="O390" s="241"/>
      <c r="P390" s="241"/>
      <c r="Q390" s="241"/>
      <c r="R390" s="241"/>
      <c r="S390" s="241"/>
      <c r="T390" s="242"/>
      <c r="AT390" s="243" t="s">
        <v>207</v>
      </c>
      <c r="AU390" s="243" t="s">
        <v>82</v>
      </c>
      <c r="AV390" s="12" t="s">
        <v>82</v>
      </c>
      <c r="AW390" s="12" t="s">
        <v>34</v>
      </c>
      <c r="AX390" s="12" t="s">
        <v>73</v>
      </c>
      <c r="AY390" s="243" t="s">
        <v>197</v>
      </c>
    </row>
    <row r="391" spans="2:51" s="15" customFormat="1" ht="12">
      <c r="B391" s="266"/>
      <c r="C391" s="267"/>
      <c r="D391" s="230" t="s">
        <v>207</v>
      </c>
      <c r="E391" s="268" t="s">
        <v>21</v>
      </c>
      <c r="F391" s="269" t="s">
        <v>528</v>
      </c>
      <c r="G391" s="267"/>
      <c r="H391" s="268" t="s">
        <v>21</v>
      </c>
      <c r="I391" s="270"/>
      <c r="J391" s="267"/>
      <c r="K391" s="267"/>
      <c r="L391" s="271"/>
      <c r="M391" s="272"/>
      <c r="N391" s="273"/>
      <c r="O391" s="273"/>
      <c r="P391" s="273"/>
      <c r="Q391" s="273"/>
      <c r="R391" s="273"/>
      <c r="S391" s="273"/>
      <c r="T391" s="274"/>
      <c r="AT391" s="275" t="s">
        <v>207</v>
      </c>
      <c r="AU391" s="275" t="s">
        <v>82</v>
      </c>
      <c r="AV391" s="15" t="s">
        <v>80</v>
      </c>
      <c r="AW391" s="15" t="s">
        <v>34</v>
      </c>
      <c r="AX391" s="15" t="s">
        <v>73</v>
      </c>
      <c r="AY391" s="275" t="s">
        <v>197</v>
      </c>
    </row>
    <row r="392" spans="2:51" s="12" customFormat="1" ht="12">
      <c r="B392" s="233"/>
      <c r="C392" s="234"/>
      <c r="D392" s="230" t="s">
        <v>207</v>
      </c>
      <c r="E392" s="235" t="s">
        <v>21</v>
      </c>
      <c r="F392" s="236" t="s">
        <v>529</v>
      </c>
      <c r="G392" s="234"/>
      <c r="H392" s="237">
        <v>166.14</v>
      </c>
      <c r="I392" s="238"/>
      <c r="J392" s="234"/>
      <c r="K392" s="234"/>
      <c r="L392" s="239"/>
      <c r="M392" s="240"/>
      <c r="N392" s="241"/>
      <c r="O392" s="241"/>
      <c r="P392" s="241"/>
      <c r="Q392" s="241"/>
      <c r="R392" s="241"/>
      <c r="S392" s="241"/>
      <c r="T392" s="242"/>
      <c r="AT392" s="243" t="s">
        <v>207</v>
      </c>
      <c r="AU392" s="243" t="s">
        <v>82</v>
      </c>
      <c r="AV392" s="12" t="s">
        <v>82</v>
      </c>
      <c r="AW392" s="12" t="s">
        <v>34</v>
      </c>
      <c r="AX392" s="12" t="s">
        <v>73</v>
      </c>
      <c r="AY392" s="243" t="s">
        <v>197</v>
      </c>
    </row>
    <row r="393" spans="2:51" s="12" customFormat="1" ht="12">
      <c r="B393" s="233"/>
      <c r="C393" s="234"/>
      <c r="D393" s="230" t="s">
        <v>207</v>
      </c>
      <c r="E393" s="235" t="s">
        <v>21</v>
      </c>
      <c r="F393" s="236" t="s">
        <v>530</v>
      </c>
      <c r="G393" s="234"/>
      <c r="H393" s="237">
        <v>167.03</v>
      </c>
      <c r="I393" s="238"/>
      <c r="J393" s="234"/>
      <c r="K393" s="234"/>
      <c r="L393" s="239"/>
      <c r="M393" s="240"/>
      <c r="N393" s="241"/>
      <c r="O393" s="241"/>
      <c r="P393" s="241"/>
      <c r="Q393" s="241"/>
      <c r="R393" s="241"/>
      <c r="S393" s="241"/>
      <c r="T393" s="242"/>
      <c r="AT393" s="243" t="s">
        <v>207</v>
      </c>
      <c r="AU393" s="243" t="s">
        <v>82</v>
      </c>
      <c r="AV393" s="12" t="s">
        <v>82</v>
      </c>
      <c r="AW393" s="12" t="s">
        <v>34</v>
      </c>
      <c r="AX393" s="12" t="s">
        <v>73</v>
      </c>
      <c r="AY393" s="243" t="s">
        <v>197</v>
      </c>
    </row>
    <row r="394" spans="2:51" s="12" customFormat="1" ht="12">
      <c r="B394" s="233"/>
      <c r="C394" s="234"/>
      <c r="D394" s="230" t="s">
        <v>207</v>
      </c>
      <c r="E394" s="235" t="s">
        <v>21</v>
      </c>
      <c r="F394" s="236" t="s">
        <v>531</v>
      </c>
      <c r="G394" s="234"/>
      <c r="H394" s="237">
        <v>90.1</v>
      </c>
      <c r="I394" s="238"/>
      <c r="J394" s="234"/>
      <c r="K394" s="234"/>
      <c r="L394" s="239"/>
      <c r="M394" s="240"/>
      <c r="N394" s="241"/>
      <c r="O394" s="241"/>
      <c r="P394" s="241"/>
      <c r="Q394" s="241"/>
      <c r="R394" s="241"/>
      <c r="S394" s="241"/>
      <c r="T394" s="242"/>
      <c r="AT394" s="243" t="s">
        <v>207</v>
      </c>
      <c r="AU394" s="243" t="s">
        <v>82</v>
      </c>
      <c r="AV394" s="12" t="s">
        <v>82</v>
      </c>
      <c r="AW394" s="12" t="s">
        <v>34</v>
      </c>
      <c r="AX394" s="12" t="s">
        <v>73</v>
      </c>
      <c r="AY394" s="243" t="s">
        <v>197</v>
      </c>
    </row>
    <row r="395" spans="2:51" s="13" customFormat="1" ht="12">
      <c r="B395" s="244"/>
      <c r="C395" s="245"/>
      <c r="D395" s="230" t="s">
        <v>207</v>
      </c>
      <c r="E395" s="246" t="s">
        <v>21</v>
      </c>
      <c r="F395" s="247" t="s">
        <v>219</v>
      </c>
      <c r="G395" s="245"/>
      <c r="H395" s="248">
        <v>562.35</v>
      </c>
      <c r="I395" s="249"/>
      <c r="J395" s="245"/>
      <c r="K395" s="245"/>
      <c r="L395" s="250"/>
      <c r="M395" s="251"/>
      <c r="N395" s="252"/>
      <c r="O395" s="252"/>
      <c r="P395" s="252"/>
      <c r="Q395" s="252"/>
      <c r="R395" s="252"/>
      <c r="S395" s="252"/>
      <c r="T395" s="253"/>
      <c r="AT395" s="254" t="s">
        <v>207</v>
      </c>
      <c r="AU395" s="254" t="s">
        <v>82</v>
      </c>
      <c r="AV395" s="13" t="s">
        <v>90</v>
      </c>
      <c r="AW395" s="13" t="s">
        <v>34</v>
      </c>
      <c r="AX395" s="13" t="s">
        <v>73</v>
      </c>
      <c r="AY395" s="254" t="s">
        <v>197</v>
      </c>
    </row>
    <row r="396" spans="2:51" s="12" customFormat="1" ht="12">
      <c r="B396" s="233"/>
      <c r="C396" s="234"/>
      <c r="D396" s="230" t="s">
        <v>207</v>
      </c>
      <c r="E396" s="235" t="s">
        <v>21</v>
      </c>
      <c r="F396" s="236" t="s">
        <v>532</v>
      </c>
      <c r="G396" s="234"/>
      <c r="H396" s="237">
        <v>90</v>
      </c>
      <c r="I396" s="238"/>
      <c r="J396" s="234"/>
      <c r="K396" s="234"/>
      <c r="L396" s="239"/>
      <c r="M396" s="240"/>
      <c r="N396" s="241"/>
      <c r="O396" s="241"/>
      <c r="P396" s="241"/>
      <c r="Q396" s="241"/>
      <c r="R396" s="241"/>
      <c r="S396" s="241"/>
      <c r="T396" s="242"/>
      <c r="AT396" s="243" t="s">
        <v>207</v>
      </c>
      <c r="AU396" s="243" t="s">
        <v>82</v>
      </c>
      <c r="AV396" s="12" t="s">
        <v>82</v>
      </c>
      <c r="AW396" s="12" t="s">
        <v>34</v>
      </c>
      <c r="AX396" s="12" t="s">
        <v>73</v>
      </c>
      <c r="AY396" s="243" t="s">
        <v>197</v>
      </c>
    </row>
    <row r="397" spans="2:51" s="14" customFormat="1" ht="12">
      <c r="B397" s="255"/>
      <c r="C397" s="256"/>
      <c r="D397" s="230" t="s">
        <v>207</v>
      </c>
      <c r="E397" s="257" t="s">
        <v>21</v>
      </c>
      <c r="F397" s="258" t="s">
        <v>221</v>
      </c>
      <c r="G397" s="256"/>
      <c r="H397" s="259">
        <v>652.35</v>
      </c>
      <c r="I397" s="260"/>
      <c r="J397" s="256"/>
      <c r="K397" s="256"/>
      <c r="L397" s="261"/>
      <c r="M397" s="262"/>
      <c r="N397" s="263"/>
      <c r="O397" s="263"/>
      <c r="P397" s="263"/>
      <c r="Q397" s="263"/>
      <c r="R397" s="263"/>
      <c r="S397" s="263"/>
      <c r="T397" s="264"/>
      <c r="AT397" s="265" t="s">
        <v>207</v>
      </c>
      <c r="AU397" s="265" t="s">
        <v>82</v>
      </c>
      <c r="AV397" s="14" t="s">
        <v>97</v>
      </c>
      <c r="AW397" s="14" t="s">
        <v>34</v>
      </c>
      <c r="AX397" s="14" t="s">
        <v>80</v>
      </c>
      <c r="AY397" s="265" t="s">
        <v>197</v>
      </c>
    </row>
    <row r="398" spans="2:65" s="1" customFormat="1" ht="16.5" customHeight="1">
      <c r="B398" s="39"/>
      <c r="C398" s="218" t="s">
        <v>533</v>
      </c>
      <c r="D398" s="218" t="s">
        <v>199</v>
      </c>
      <c r="E398" s="219" t="s">
        <v>534</v>
      </c>
      <c r="F398" s="220" t="s">
        <v>535</v>
      </c>
      <c r="G398" s="221" t="s">
        <v>132</v>
      </c>
      <c r="H398" s="222">
        <v>261.172</v>
      </c>
      <c r="I398" s="223"/>
      <c r="J398" s="224">
        <f>ROUND(I398*H398,2)</f>
        <v>0</v>
      </c>
      <c r="K398" s="220" t="s">
        <v>203</v>
      </c>
      <c r="L398" s="44"/>
      <c r="M398" s="225" t="s">
        <v>21</v>
      </c>
      <c r="N398" s="226" t="s">
        <v>44</v>
      </c>
      <c r="O398" s="80"/>
      <c r="P398" s="227">
        <f>O398*H398</f>
        <v>0</v>
      </c>
      <c r="Q398" s="227">
        <v>0</v>
      </c>
      <c r="R398" s="227">
        <f>Q398*H398</f>
        <v>0</v>
      </c>
      <c r="S398" s="227">
        <v>0</v>
      </c>
      <c r="T398" s="228">
        <f>S398*H398</f>
        <v>0</v>
      </c>
      <c r="AR398" s="18" t="s">
        <v>97</v>
      </c>
      <c r="AT398" s="18" t="s">
        <v>199</v>
      </c>
      <c r="AU398" s="18" t="s">
        <v>82</v>
      </c>
      <c r="AY398" s="18" t="s">
        <v>197</v>
      </c>
      <c r="BE398" s="229">
        <f>IF(N398="základní",J398,0)</f>
        <v>0</v>
      </c>
      <c r="BF398" s="229">
        <f>IF(N398="snížená",J398,0)</f>
        <v>0</v>
      </c>
      <c r="BG398" s="229">
        <f>IF(N398="zákl. přenesená",J398,0)</f>
        <v>0</v>
      </c>
      <c r="BH398" s="229">
        <f>IF(N398="sníž. přenesená",J398,0)</f>
        <v>0</v>
      </c>
      <c r="BI398" s="229">
        <f>IF(N398="nulová",J398,0)</f>
        <v>0</v>
      </c>
      <c r="BJ398" s="18" t="s">
        <v>80</v>
      </c>
      <c r="BK398" s="229">
        <f>ROUND(I398*H398,2)</f>
        <v>0</v>
      </c>
      <c r="BL398" s="18" t="s">
        <v>97</v>
      </c>
      <c r="BM398" s="18" t="s">
        <v>536</v>
      </c>
    </row>
    <row r="399" spans="2:47" s="1" customFormat="1" ht="12">
      <c r="B399" s="39"/>
      <c r="C399" s="40"/>
      <c r="D399" s="230" t="s">
        <v>205</v>
      </c>
      <c r="E399" s="40"/>
      <c r="F399" s="231" t="s">
        <v>537</v>
      </c>
      <c r="G399" s="40"/>
      <c r="H399" s="40"/>
      <c r="I399" s="145"/>
      <c r="J399" s="40"/>
      <c r="K399" s="40"/>
      <c r="L399" s="44"/>
      <c r="M399" s="232"/>
      <c r="N399" s="80"/>
      <c r="O399" s="80"/>
      <c r="P399" s="80"/>
      <c r="Q399" s="80"/>
      <c r="R399" s="80"/>
      <c r="S399" s="80"/>
      <c r="T399" s="81"/>
      <c r="AT399" s="18" t="s">
        <v>205</v>
      </c>
      <c r="AU399" s="18" t="s">
        <v>82</v>
      </c>
    </row>
    <row r="400" spans="2:51" s="12" customFormat="1" ht="12">
      <c r="B400" s="233"/>
      <c r="C400" s="234"/>
      <c r="D400" s="230" t="s">
        <v>207</v>
      </c>
      <c r="E400" s="235" t="s">
        <v>21</v>
      </c>
      <c r="F400" s="236" t="s">
        <v>538</v>
      </c>
      <c r="G400" s="234"/>
      <c r="H400" s="237">
        <v>261.172</v>
      </c>
      <c r="I400" s="238"/>
      <c r="J400" s="234"/>
      <c r="K400" s="234"/>
      <c r="L400" s="239"/>
      <c r="M400" s="240"/>
      <c r="N400" s="241"/>
      <c r="O400" s="241"/>
      <c r="P400" s="241"/>
      <c r="Q400" s="241"/>
      <c r="R400" s="241"/>
      <c r="S400" s="241"/>
      <c r="T400" s="242"/>
      <c r="AT400" s="243" t="s">
        <v>207</v>
      </c>
      <c r="AU400" s="243" t="s">
        <v>82</v>
      </c>
      <c r="AV400" s="12" t="s">
        <v>82</v>
      </c>
      <c r="AW400" s="12" t="s">
        <v>34</v>
      </c>
      <c r="AX400" s="12" t="s">
        <v>80</v>
      </c>
      <c r="AY400" s="243" t="s">
        <v>197</v>
      </c>
    </row>
    <row r="401" spans="2:65" s="1" customFormat="1" ht="16.5" customHeight="1">
      <c r="B401" s="39"/>
      <c r="C401" s="276" t="s">
        <v>539</v>
      </c>
      <c r="D401" s="276" t="s">
        <v>540</v>
      </c>
      <c r="E401" s="277" t="s">
        <v>541</v>
      </c>
      <c r="F401" s="278" t="s">
        <v>542</v>
      </c>
      <c r="G401" s="279" t="s">
        <v>132</v>
      </c>
      <c r="H401" s="280">
        <v>274.231</v>
      </c>
      <c r="I401" s="281"/>
      <c r="J401" s="282">
        <f>ROUND(I401*H401,2)</f>
        <v>0</v>
      </c>
      <c r="K401" s="278" t="s">
        <v>203</v>
      </c>
      <c r="L401" s="283"/>
      <c r="M401" s="284" t="s">
        <v>21</v>
      </c>
      <c r="N401" s="285" t="s">
        <v>44</v>
      </c>
      <c r="O401" s="80"/>
      <c r="P401" s="227">
        <f>O401*H401</f>
        <v>0</v>
      </c>
      <c r="Q401" s="227">
        <v>5E-05</v>
      </c>
      <c r="R401" s="227">
        <f>Q401*H401</f>
        <v>0.013711550000000001</v>
      </c>
      <c r="S401" s="227">
        <v>0</v>
      </c>
      <c r="T401" s="228">
        <f>S401*H401</f>
        <v>0</v>
      </c>
      <c r="AR401" s="18" t="s">
        <v>244</v>
      </c>
      <c r="AT401" s="18" t="s">
        <v>540</v>
      </c>
      <c r="AU401" s="18" t="s">
        <v>82</v>
      </c>
      <c r="AY401" s="18" t="s">
        <v>197</v>
      </c>
      <c r="BE401" s="229">
        <f>IF(N401="základní",J401,0)</f>
        <v>0</v>
      </c>
      <c r="BF401" s="229">
        <f>IF(N401="snížená",J401,0)</f>
        <v>0</v>
      </c>
      <c r="BG401" s="229">
        <f>IF(N401="zákl. přenesená",J401,0)</f>
        <v>0</v>
      </c>
      <c r="BH401" s="229">
        <f>IF(N401="sníž. přenesená",J401,0)</f>
        <v>0</v>
      </c>
      <c r="BI401" s="229">
        <f>IF(N401="nulová",J401,0)</f>
        <v>0</v>
      </c>
      <c r="BJ401" s="18" t="s">
        <v>80</v>
      </c>
      <c r="BK401" s="229">
        <f>ROUND(I401*H401,2)</f>
        <v>0</v>
      </c>
      <c r="BL401" s="18" t="s">
        <v>97</v>
      </c>
      <c r="BM401" s="18" t="s">
        <v>543</v>
      </c>
    </row>
    <row r="402" spans="2:51" s="12" customFormat="1" ht="12">
      <c r="B402" s="233"/>
      <c r="C402" s="234"/>
      <c r="D402" s="230" t="s">
        <v>207</v>
      </c>
      <c r="E402" s="234"/>
      <c r="F402" s="236" t="s">
        <v>544</v>
      </c>
      <c r="G402" s="234"/>
      <c r="H402" s="237">
        <v>274.231</v>
      </c>
      <c r="I402" s="238"/>
      <c r="J402" s="234"/>
      <c r="K402" s="234"/>
      <c r="L402" s="239"/>
      <c r="M402" s="240"/>
      <c r="N402" s="241"/>
      <c r="O402" s="241"/>
      <c r="P402" s="241"/>
      <c r="Q402" s="241"/>
      <c r="R402" s="241"/>
      <c r="S402" s="241"/>
      <c r="T402" s="242"/>
      <c r="AT402" s="243" t="s">
        <v>207</v>
      </c>
      <c r="AU402" s="243" t="s">
        <v>82</v>
      </c>
      <c r="AV402" s="12" t="s">
        <v>82</v>
      </c>
      <c r="AW402" s="12" t="s">
        <v>4</v>
      </c>
      <c r="AX402" s="12" t="s">
        <v>80</v>
      </c>
      <c r="AY402" s="243" t="s">
        <v>197</v>
      </c>
    </row>
    <row r="403" spans="2:65" s="1" customFormat="1" ht="22.5" customHeight="1">
      <c r="B403" s="39"/>
      <c r="C403" s="218" t="s">
        <v>545</v>
      </c>
      <c r="D403" s="218" t="s">
        <v>199</v>
      </c>
      <c r="E403" s="219" t="s">
        <v>546</v>
      </c>
      <c r="F403" s="220" t="s">
        <v>547</v>
      </c>
      <c r="G403" s="221" t="s">
        <v>301</v>
      </c>
      <c r="H403" s="222">
        <v>3</v>
      </c>
      <c r="I403" s="223"/>
      <c r="J403" s="224">
        <f>ROUND(I403*H403,2)</f>
        <v>0</v>
      </c>
      <c r="K403" s="220" t="s">
        <v>203</v>
      </c>
      <c r="L403" s="44"/>
      <c r="M403" s="225" t="s">
        <v>21</v>
      </c>
      <c r="N403" s="226" t="s">
        <v>44</v>
      </c>
      <c r="O403" s="80"/>
      <c r="P403" s="227">
        <f>O403*H403</f>
        <v>0</v>
      </c>
      <c r="Q403" s="227">
        <v>0.01337</v>
      </c>
      <c r="R403" s="227">
        <f>Q403*H403</f>
        <v>0.04011</v>
      </c>
      <c r="S403" s="227">
        <v>0</v>
      </c>
      <c r="T403" s="228">
        <f>S403*H403</f>
        <v>0</v>
      </c>
      <c r="AR403" s="18" t="s">
        <v>97</v>
      </c>
      <c r="AT403" s="18" t="s">
        <v>199</v>
      </c>
      <c r="AU403" s="18" t="s">
        <v>82</v>
      </c>
      <c r="AY403" s="18" t="s">
        <v>197</v>
      </c>
      <c r="BE403" s="229">
        <f>IF(N403="základní",J403,0)</f>
        <v>0</v>
      </c>
      <c r="BF403" s="229">
        <f>IF(N403="snížená",J403,0)</f>
        <v>0</v>
      </c>
      <c r="BG403" s="229">
        <f>IF(N403="zákl. přenesená",J403,0)</f>
        <v>0</v>
      </c>
      <c r="BH403" s="229">
        <f>IF(N403="sníž. přenesená",J403,0)</f>
        <v>0</v>
      </c>
      <c r="BI403" s="229">
        <f>IF(N403="nulová",J403,0)</f>
        <v>0</v>
      </c>
      <c r="BJ403" s="18" t="s">
        <v>80</v>
      </c>
      <c r="BK403" s="229">
        <f>ROUND(I403*H403,2)</f>
        <v>0</v>
      </c>
      <c r="BL403" s="18" t="s">
        <v>97</v>
      </c>
      <c r="BM403" s="18" t="s">
        <v>548</v>
      </c>
    </row>
    <row r="404" spans="2:47" s="1" customFormat="1" ht="12">
      <c r="B404" s="39"/>
      <c r="C404" s="40"/>
      <c r="D404" s="230" t="s">
        <v>205</v>
      </c>
      <c r="E404" s="40"/>
      <c r="F404" s="231" t="s">
        <v>549</v>
      </c>
      <c r="G404" s="40"/>
      <c r="H404" s="40"/>
      <c r="I404" s="145"/>
      <c r="J404" s="40"/>
      <c r="K404" s="40"/>
      <c r="L404" s="44"/>
      <c r="M404" s="232"/>
      <c r="N404" s="80"/>
      <c r="O404" s="80"/>
      <c r="P404" s="80"/>
      <c r="Q404" s="80"/>
      <c r="R404" s="80"/>
      <c r="S404" s="80"/>
      <c r="T404" s="81"/>
      <c r="AT404" s="18" t="s">
        <v>205</v>
      </c>
      <c r="AU404" s="18" t="s">
        <v>82</v>
      </c>
    </row>
    <row r="405" spans="2:51" s="12" customFormat="1" ht="12">
      <c r="B405" s="233"/>
      <c r="C405" s="234"/>
      <c r="D405" s="230" t="s">
        <v>207</v>
      </c>
      <c r="E405" s="235" t="s">
        <v>21</v>
      </c>
      <c r="F405" s="236" t="s">
        <v>550</v>
      </c>
      <c r="G405" s="234"/>
      <c r="H405" s="237">
        <v>3</v>
      </c>
      <c r="I405" s="238"/>
      <c r="J405" s="234"/>
      <c r="K405" s="234"/>
      <c r="L405" s="239"/>
      <c r="M405" s="240"/>
      <c r="N405" s="241"/>
      <c r="O405" s="241"/>
      <c r="P405" s="241"/>
      <c r="Q405" s="241"/>
      <c r="R405" s="241"/>
      <c r="S405" s="241"/>
      <c r="T405" s="242"/>
      <c r="AT405" s="243" t="s">
        <v>207</v>
      </c>
      <c r="AU405" s="243" t="s">
        <v>82</v>
      </c>
      <c r="AV405" s="12" t="s">
        <v>82</v>
      </c>
      <c r="AW405" s="12" t="s">
        <v>34</v>
      </c>
      <c r="AX405" s="12" t="s">
        <v>80</v>
      </c>
      <c r="AY405" s="243" t="s">
        <v>197</v>
      </c>
    </row>
    <row r="406" spans="2:65" s="1" customFormat="1" ht="22.5" customHeight="1">
      <c r="B406" s="39"/>
      <c r="C406" s="218" t="s">
        <v>551</v>
      </c>
      <c r="D406" s="218" t="s">
        <v>199</v>
      </c>
      <c r="E406" s="219" t="s">
        <v>552</v>
      </c>
      <c r="F406" s="220" t="s">
        <v>553</v>
      </c>
      <c r="G406" s="221" t="s">
        <v>301</v>
      </c>
      <c r="H406" s="222">
        <v>3</v>
      </c>
      <c r="I406" s="223"/>
      <c r="J406" s="224">
        <f>ROUND(I406*H406,2)</f>
        <v>0</v>
      </c>
      <c r="K406" s="220" t="s">
        <v>203</v>
      </c>
      <c r="L406" s="44"/>
      <c r="M406" s="225" t="s">
        <v>21</v>
      </c>
      <c r="N406" s="226" t="s">
        <v>44</v>
      </c>
      <c r="O406" s="80"/>
      <c r="P406" s="227">
        <f>O406*H406</f>
        <v>0</v>
      </c>
      <c r="Q406" s="227">
        <v>0.00421</v>
      </c>
      <c r="R406" s="227">
        <f>Q406*H406</f>
        <v>0.01263</v>
      </c>
      <c r="S406" s="227">
        <v>0</v>
      </c>
      <c r="T406" s="228">
        <f>S406*H406</f>
        <v>0</v>
      </c>
      <c r="AR406" s="18" t="s">
        <v>97</v>
      </c>
      <c r="AT406" s="18" t="s">
        <v>199</v>
      </c>
      <c r="AU406" s="18" t="s">
        <v>82</v>
      </c>
      <c r="AY406" s="18" t="s">
        <v>197</v>
      </c>
      <c r="BE406" s="229">
        <f>IF(N406="základní",J406,0)</f>
        <v>0</v>
      </c>
      <c r="BF406" s="229">
        <f>IF(N406="snížená",J406,0)</f>
        <v>0</v>
      </c>
      <c r="BG406" s="229">
        <f>IF(N406="zákl. přenesená",J406,0)</f>
        <v>0</v>
      </c>
      <c r="BH406" s="229">
        <f>IF(N406="sníž. přenesená",J406,0)</f>
        <v>0</v>
      </c>
      <c r="BI406" s="229">
        <f>IF(N406="nulová",J406,0)</f>
        <v>0</v>
      </c>
      <c r="BJ406" s="18" t="s">
        <v>80</v>
      </c>
      <c r="BK406" s="229">
        <f>ROUND(I406*H406,2)</f>
        <v>0</v>
      </c>
      <c r="BL406" s="18" t="s">
        <v>97</v>
      </c>
      <c r="BM406" s="18" t="s">
        <v>554</v>
      </c>
    </row>
    <row r="407" spans="2:51" s="12" customFormat="1" ht="12">
      <c r="B407" s="233"/>
      <c r="C407" s="234"/>
      <c r="D407" s="230" t="s">
        <v>207</v>
      </c>
      <c r="E407" s="235" t="s">
        <v>21</v>
      </c>
      <c r="F407" s="236" t="s">
        <v>550</v>
      </c>
      <c r="G407" s="234"/>
      <c r="H407" s="237">
        <v>3</v>
      </c>
      <c r="I407" s="238"/>
      <c r="J407" s="234"/>
      <c r="K407" s="234"/>
      <c r="L407" s="239"/>
      <c r="M407" s="240"/>
      <c r="N407" s="241"/>
      <c r="O407" s="241"/>
      <c r="P407" s="241"/>
      <c r="Q407" s="241"/>
      <c r="R407" s="241"/>
      <c r="S407" s="241"/>
      <c r="T407" s="242"/>
      <c r="AT407" s="243" t="s">
        <v>207</v>
      </c>
      <c r="AU407" s="243" t="s">
        <v>82</v>
      </c>
      <c r="AV407" s="12" t="s">
        <v>82</v>
      </c>
      <c r="AW407" s="12" t="s">
        <v>34</v>
      </c>
      <c r="AX407" s="12" t="s">
        <v>80</v>
      </c>
      <c r="AY407" s="243" t="s">
        <v>197</v>
      </c>
    </row>
    <row r="408" spans="2:65" s="1" customFormat="1" ht="22.5" customHeight="1">
      <c r="B408" s="39"/>
      <c r="C408" s="218" t="s">
        <v>555</v>
      </c>
      <c r="D408" s="218" t="s">
        <v>199</v>
      </c>
      <c r="E408" s="219" t="s">
        <v>556</v>
      </c>
      <c r="F408" s="220" t="s">
        <v>557</v>
      </c>
      <c r="G408" s="221" t="s">
        <v>132</v>
      </c>
      <c r="H408" s="222">
        <v>512</v>
      </c>
      <c r="I408" s="223"/>
      <c r="J408" s="224">
        <f>ROUND(I408*H408,2)</f>
        <v>0</v>
      </c>
      <c r="K408" s="220" t="s">
        <v>21</v>
      </c>
      <c r="L408" s="44"/>
      <c r="M408" s="225" t="s">
        <v>21</v>
      </c>
      <c r="N408" s="226" t="s">
        <v>44</v>
      </c>
      <c r="O408" s="80"/>
      <c r="P408" s="227">
        <f>O408*H408</f>
        <v>0</v>
      </c>
      <c r="Q408" s="227">
        <v>0</v>
      </c>
      <c r="R408" s="227">
        <f>Q408*H408</f>
        <v>0</v>
      </c>
      <c r="S408" s="227">
        <v>0</v>
      </c>
      <c r="T408" s="228">
        <f>S408*H408</f>
        <v>0</v>
      </c>
      <c r="AR408" s="18" t="s">
        <v>97</v>
      </c>
      <c r="AT408" s="18" t="s">
        <v>199</v>
      </c>
      <c r="AU408" s="18" t="s">
        <v>82</v>
      </c>
      <c r="AY408" s="18" t="s">
        <v>197</v>
      </c>
      <c r="BE408" s="229">
        <f>IF(N408="základní",J408,0)</f>
        <v>0</v>
      </c>
      <c r="BF408" s="229">
        <f>IF(N408="snížená",J408,0)</f>
        <v>0</v>
      </c>
      <c r="BG408" s="229">
        <f>IF(N408="zákl. přenesená",J408,0)</f>
        <v>0</v>
      </c>
      <c r="BH408" s="229">
        <f>IF(N408="sníž. přenesená",J408,0)</f>
        <v>0</v>
      </c>
      <c r="BI408" s="229">
        <f>IF(N408="nulová",J408,0)</f>
        <v>0</v>
      </c>
      <c r="BJ408" s="18" t="s">
        <v>80</v>
      </c>
      <c r="BK408" s="229">
        <f>ROUND(I408*H408,2)</f>
        <v>0</v>
      </c>
      <c r="BL408" s="18" t="s">
        <v>97</v>
      </c>
      <c r="BM408" s="18" t="s">
        <v>558</v>
      </c>
    </row>
    <row r="409" spans="2:47" s="1" customFormat="1" ht="12">
      <c r="B409" s="39"/>
      <c r="C409" s="40"/>
      <c r="D409" s="230" t="s">
        <v>262</v>
      </c>
      <c r="E409" s="40"/>
      <c r="F409" s="231" t="s">
        <v>559</v>
      </c>
      <c r="G409" s="40"/>
      <c r="H409" s="40"/>
      <c r="I409" s="145"/>
      <c r="J409" s="40"/>
      <c r="K409" s="40"/>
      <c r="L409" s="44"/>
      <c r="M409" s="232"/>
      <c r="N409" s="80"/>
      <c r="O409" s="80"/>
      <c r="P409" s="80"/>
      <c r="Q409" s="80"/>
      <c r="R409" s="80"/>
      <c r="S409" s="80"/>
      <c r="T409" s="81"/>
      <c r="AT409" s="18" t="s">
        <v>262</v>
      </c>
      <c r="AU409" s="18" t="s">
        <v>82</v>
      </c>
    </row>
    <row r="410" spans="2:51" s="12" customFormat="1" ht="12">
      <c r="B410" s="233"/>
      <c r="C410" s="234"/>
      <c r="D410" s="230" t="s">
        <v>207</v>
      </c>
      <c r="E410" s="235" t="s">
        <v>21</v>
      </c>
      <c r="F410" s="236" t="s">
        <v>560</v>
      </c>
      <c r="G410" s="234"/>
      <c r="H410" s="237">
        <v>256</v>
      </c>
      <c r="I410" s="238"/>
      <c r="J410" s="234"/>
      <c r="K410" s="234"/>
      <c r="L410" s="239"/>
      <c r="M410" s="240"/>
      <c r="N410" s="241"/>
      <c r="O410" s="241"/>
      <c r="P410" s="241"/>
      <c r="Q410" s="241"/>
      <c r="R410" s="241"/>
      <c r="S410" s="241"/>
      <c r="T410" s="242"/>
      <c r="AT410" s="243" t="s">
        <v>207</v>
      </c>
      <c r="AU410" s="243" t="s">
        <v>82</v>
      </c>
      <c r="AV410" s="12" t="s">
        <v>82</v>
      </c>
      <c r="AW410" s="12" t="s">
        <v>34</v>
      </c>
      <c r="AX410" s="12" t="s">
        <v>73</v>
      </c>
      <c r="AY410" s="243" t="s">
        <v>197</v>
      </c>
    </row>
    <row r="411" spans="2:51" s="12" customFormat="1" ht="12">
      <c r="B411" s="233"/>
      <c r="C411" s="234"/>
      <c r="D411" s="230" t="s">
        <v>207</v>
      </c>
      <c r="E411" s="235" t="s">
        <v>21</v>
      </c>
      <c r="F411" s="236" t="s">
        <v>561</v>
      </c>
      <c r="G411" s="234"/>
      <c r="H411" s="237">
        <v>256</v>
      </c>
      <c r="I411" s="238"/>
      <c r="J411" s="234"/>
      <c r="K411" s="234"/>
      <c r="L411" s="239"/>
      <c r="M411" s="240"/>
      <c r="N411" s="241"/>
      <c r="O411" s="241"/>
      <c r="P411" s="241"/>
      <c r="Q411" s="241"/>
      <c r="R411" s="241"/>
      <c r="S411" s="241"/>
      <c r="T411" s="242"/>
      <c r="AT411" s="243" t="s">
        <v>207</v>
      </c>
      <c r="AU411" s="243" t="s">
        <v>82</v>
      </c>
      <c r="AV411" s="12" t="s">
        <v>82</v>
      </c>
      <c r="AW411" s="12" t="s">
        <v>34</v>
      </c>
      <c r="AX411" s="12" t="s">
        <v>73</v>
      </c>
      <c r="AY411" s="243" t="s">
        <v>197</v>
      </c>
    </row>
    <row r="412" spans="2:51" s="13" customFormat="1" ht="12">
      <c r="B412" s="244"/>
      <c r="C412" s="245"/>
      <c r="D412" s="230" t="s">
        <v>207</v>
      </c>
      <c r="E412" s="246" t="s">
        <v>21</v>
      </c>
      <c r="F412" s="247" t="s">
        <v>219</v>
      </c>
      <c r="G412" s="245"/>
      <c r="H412" s="248">
        <v>512</v>
      </c>
      <c r="I412" s="249"/>
      <c r="J412" s="245"/>
      <c r="K412" s="245"/>
      <c r="L412" s="250"/>
      <c r="M412" s="251"/>
      <c r="N412" s="252"/>
      <c r="O412" s="252"/>
      <c r="P412" s="252"/>
      <c r="Q412" s="252"/>
      <c r="R412" s="252"/>
      <c r="S412" s="252"/>
      <c r="T412" s="253"/>
      <c r="AT412" s="254" t="s">
        <v>207</v>
      </c>
      <c r="AU412" s="254" t="s">
        <v>82</v>
      </c>
      <c r="AV412" s="13" t="s">
        <v>90</v>
      </c>
      <c r="AW412" s="13" t="s">
        <v>34</v>
      </c>
      <c r="AX412" s="13" t="s">
        <v>80</v>
      </c>
      <c r="AY412" s="254" t="s">
        <v>197</v>
      </c>
    </row>
    <row r="413" spans="2:65" s="1" customFormat="1" ht="16.5" customHeight="1">
      <c r="B413" s="39"/>
      <c r="C413" s="218" t="s">
        <v>562</v>
      </c>
      <c r="D413" s="218" t="s">
        <v>199</v>
      </c>
      <c r="E413" s="219" t="s">
        <v>563</v>
      </c>
      <c r="F413" s="220" t="s">
        <v>564</v>
      </c>
      <c r="G413" s="221" t="s">
        <v>202</v>
      </c>
      <c r="H413" s="222">
        <v>0.81</v>
      </c>
      <c r="I413" s="223"/>
      <c r="J413" s="224">
        <f>ROUND(I413*H413,2)</f>
        <v>0</v>
      </c>
      <c r="K413" s="220" t="s">
        <v>203</v>
      </c>
      <c r="L413" s="44"/>
      <c r="M413" s="225" t="s">
        <v>21</v>
      </c>
      <c r="N413" s="226" t="s">
        <v>44</v>
      </c>
      <c r="O413" s="80"/>
      <c r="P413" s="227">
        <f>O413*H413</f>
        <v>0</v>
      </c>
      <c r="Q413" s="227">
        <v>2.45329</v>
      </c>
      <c r="R413" s="227">
        <f>Q413*H413</f>
        <v>1.9871649</v>
      </c>
      <c r="S413" s="227">
        <v>0</v>
      </c>
      <c r="T413" s="228">
        <f>S413*H413</f>
        <v>0</v>
      </c>
      <c r="AR413" s="18" t="s">
        <v>97</v>
      </c>
      <c r="AT413" s="18" t="s">
        <v>199</v>
      </c>
      <c r="AU413" s="18" t="s">
        <v>82</v>
      </c>
      <c r="AY413" s="18" t="s">
        <v>197</v>
      </c>
      <c r="BE413" s="229">
        <f>IF(N413="základní",J413,0)</f>
        <v>0</v>
      </c>
      <c r="BF413" s="229">
        <f>IF(N413="snížená",J413,0)</f>
        <v>0</v>
      </c>
      <c r="BG413" s="229">
        <f>IF(N413="zákl. přenesená",J413,0)</f>
        <v>0</v>
      </c>
      <c r="BH413" s="229">
        <f>IF(N413="sníž. přenesená",J413,0)</f>
        <v>0</v>
      </c>
      <c r="BI413" s="229">
        <f>IF(N413="nulová",J413,0)</f>
        <v>0</v>
      </c>
      <c r="BJ413" s="18" t="s">
        <v>80</v>
      </c>
      <c r="BK413" s="229">
        <f>ROUND(I413*H413,2)</f>
        <v>0</v>
      </c>
      <c r="BL413" s="18" t="s">
        <v>97</v>
      </c>
      <c r="BM413" s="18" t="s">
        <v>565</v>
      </c>
    </row>
    <row r="414" spans="2:47" s="1" customFormat="1" ht="12">
      <c r="B414" s="39"/>
      <c r="C414" s="40"/>
      <c r="D414" s="230" t="s">
        <v>205</v>
      </c>
      <c r="E414" s="40"/>
      <c r="F414" s="231" t="s">
        <v>566</v>
      </c>
      <c r="G414" s="40"/>
      <c r="H414" s="40"/>
      <c r="I414" s="145"/>
      <c r="J414" s="40"/>
      <c r="K414" s="40"/>
      <c r="L414" s="44"/>
      <c r="M414" s="232"/>
      <c r="N414" s="80"/>
      <c r="O414" s="80"/>
      <c r="P414" s="80"/>
      <c r="Q414" s="80"/>
      <c r="R414" s="80"/>
      <c r="S414" s="80"/>
      <c r="T414" s="81"/>
      <c r="AT414" s="18" t="s">
        <v>205</v>
      </c>
      <c r="AU414" s="18" t="s">
        <v>82</v>
      </c>
    </row>
    <row r="415" spans="2:51" s="15" customFormat="1" ht="12">
      <c r="B415" s="266"/>
      <c r="C415" s="267"/>
      <c r="D415" s="230" t="s">
        <v>207</v>
      </c>
      <c r="E415" s="268" t="s">
        <v>21</v>
      </c>
      <c r="F415" s="269" t="s">
        <v>567</v>
      </c>
      <c r="G415" s="267"/>
      <c r="H415" s="268" t="s">
        <v>21</v>
      </c>
      <c r="I415" s="270"/>
      <c r="J415" s="267"/>
      <c r="K415" s="267"/>
      <c r="L415" s="271"/>
      <c r="M415" s="272"/>
      <c r="N415" s="273"/>
      <c r="O415" s="273"/>
      <c r="P415" s="273"/>
      <c r="Q415" s="273"/>
      <c r="R415" s="273"/>
      <c r="S415" s="273"/>
      <c r="T415" s="274"/>
      <c r="AT415" s="275" t="s">
        <v>207</v>
      </c>
      <c r="AU415" s="275" t="s">
        <v>82</v>
      </c>
      <c r="AV415" s="15" t="s">
        <v>80</v>
      </c>
      <c r="AW415" s="15" t="s">
        <v>34</v>
      </c>
      <c r="AX415" s="15" t="s">
        <v>73</v>
      </c>
      <c r="AY415" s="275" t="s">
        <v>197</v>
      </c>
    </row>
    <row r="416" spans="2:51" s="12" customFormat="1" ht="12">
      <c r="B416" s="233"/>
      <c r="C416" s="234"/>
      <c r="D416" s="230" t="s">
        <v>207</v>
      </c>
      <c r="E416" s="235" t="s">
        <v>21</v>
      </c>
      <c r="F416" s="236" t="s">
        <v>568</v>
      </c>
      <c r="G416" s="234"/>
      <c r="H416" s="237">
        <v>0.81</v>
      </c>
      <c r="I416" s="238"/>
      <c r="J416" s="234"/>
      <c r="K416" s="234"/>
      <c r="L416" s="239"/>
      <c r="M416" s="240"/>
      <c r="N416" s="241"/>
      <c r="O416" s="241"/>
      <c r="P416" s="241"/>
      <c r="Q416" s="241"/>
      <c r="R416" s="241"/>
      <c r="S416" s="241"/>
      <c r="T416" s="242"/>
      <c r="AT416" s="243" t="s">
        <v>207</v>
      </c>
      <c r="AU416" s="243" t="s">
        <v>82</v>
      </c>
      <c r="AV416" s="12" t="s">
        <v>82</v>
      </c>
      <c r="AW416" s="12" t="s">
        <v>34</v>
      </c>
      <c r="AX416" s="12" t="s">
        <v>73</v>
      </c>
      <c r="AY416" s="243" t="s">
        <v>197</v>
      </c>
    </row>
    <row r="417" spans="2:51" s="13" customFormat="1" ht="12">
      <c r="B417" s="244"/>
      <c r="C417" s="245"/>
      <c r="D417" s="230" t="s">
        <v>207</v>
      </c>
      <c r="E417" s="246" t="s">
        <v>21</v>
      </c>
      <c r="F417" s="247" t="s">
        <v>219</v>
      </c>
      <c r="G417" s="245"/>
      <c r="H417" s="248">
        <v>0.81</v>
      </c>
      <c r="I417" s="249"/>
      <c r="J417" s="245"/>
      <c r="K417" s="245"/>
      <c r="L417" s="250"/>
      <c r="M417" s="251"/>
      <c r="N417" s="252"/>
      <c r="O417" s="252"/>
      <c r="P417" s="252"/>
      <c r="Q417" s="252"/>
      <c r="R417" s="252"/>
      <c r="S417" s="252"/>
      <c r="T417" s="253"/>
      <c r="AT417" s="254" t="s">
        <v>207</v>
      </c>
      <c r="AU417" s="254" t="s">
        <v>82</v>
      </c>
      <c r="AV417" s="13" t="s">
        <v>90</v>
      </c>
      <c r="AW417" s="13" t="s">
        <v>34</v>
      </c>
      <c r="AX417" s="13" t="s">
        <v>73</v>
      </c>
      <c r="AY417" s="254" t="s">
        <v>197</v>
      </c>
    </row>
    <row r="418" spans="2:51" s="14" customFormat="1" ht="12">
      <c r="B418" s="255"/>
      <c r="C418" s="256"/>
      <c r="D418" s="230" t="s">
        <v>207</v>
      </c>
      <c r="E418" s="257" t="s">
        <v>21</v>
      </c>
      <c r="F418" s="258" t="s">
        <v>221</v>
      </c>
      <c r="G418" s="256"/>
      <c r="H418" s="259">
        <v>0.81</v>
      </c>
      <c r="I418" s="260"/>
      <c r="J418" s="256"/>
      <c r="K418" s="256"/>
      <c r="L418" s="261"/>
      <c r="M418" s="262"/>
      <c r="N418" s="263"/>
      <c r="O418" s="263"/>
      <c r="P418" s="263"/>
      <c r="Q418" s="263"/>
      <c r="R418" s="263"/>
      <c r="S418" s="263"/>
      <c r="T418" s="264"/>
      <c r="AT418" s="265" t="s">
        <v>207</v>
      </c>
      <c r="AU418" s="265" t="s">
        <v>82</v>
      </c>
      <c r="AV418" s="14" t="s">
        <v>97</v>
      </c>
      <c r="AW418" s="14" t="s">
        <v>34</v>
      </c>
      <c r="AX418" s="14" t="s">
        <v>80</v>
      </c>
      <c r="AY418" s="265" t="s">
        <v>197</v>
      </c>
    </row>
    <row r="419" spans="2:65" s="1" customFormat="1" ht="22.5" customHeight="1">
      <c r="B419" s="39"/>
      <c r="C419" s="218" t="s">
        <v>350</v>
      </c>
      <c r="D419" s="218" t="s">
        <v>199</v>
      </c>
      <c r="E419" s="219" t="s">
        <v>569</v>
      </c>
      <c r="F419" s="220" t="s">
        <v>570</v>
      </c>
      <c r="G419" s="221" t="s">
        <v>202</v>
      </c>
      <c r="H419" s="222">
        <v>13.655</v>
      </c>
      <c r="I419" s="223"/>
      <c r="J419" s="224">
        <f>ROUND(I419*H419,2)</f>
        <v>0</v>
      </c>
      <c r="K419" s="220" t="s">
        <v>203</v>
      </c>
      <c r="L419" s="44"/>
      <c r="M419" s="225" t="s">
        <v>21</v>
      </c>
      <c r="N419" s="226" t="s">
        <v>44</v>
      </c>
      <c r="O419" s="80"/>
      <c r="P419" s="227">
        <f>O419*H419</f>
        <v>0</v>
      </c>
      <c r="Q419" s="227">
        <v>2.25634</v>
      </c>
      <c r="R419" s="227">
        <f>Q419*H419</f>
        <v>30.810322699999997</v>
      </c>
      <c r="S419" s="227">
        <v>0</v>
      </c>
      <c r="T419" s="228">
        <f>S419*H419</f>
        <v>0</v>
      </c>
      <c r="AR419" s="18" t="s">
        <v>97</v>
      </c>
      <c r="AT419" s="18" t="s">
        <v>199</v>
      </c>
      <c r="AU419" s="18" t="s">
        <v>82</v>
      </c>
      <c r="AY419" s="18" t="s">
        <v>197</v>
      </c>
      <c r="BE419" s="229">
        <f>IF(N419="základní",J419,0)</f>
        <v>0</v>
      </c>
      <c r="BF419" s="229">
        <f>IF(N419="snížená",J419,0)</f>
        <v>0</v>
      </c>
      <c r="BG419" s="229">
        <f>IF(N419="zákl. přenesená",J419,0)</f>
        <v>0</v>
      </c>
      <c r="BH419" s="229">
        <f>IF(N419="sníž. přenesená",J419,0)</f>
        <v>0</v>
      </c>
      <c r="BI419" s="229">
        <f>IF(N419="nulová",J419,0)</f>
        <v>0</v>
      </c>
      <c r="BJ419" s="18" t="s">
        <v>80</v>
      </c>
      <c r="BK419" s="229">
        <f>ROUND(I419*H419,2)</f>
        <v>0</v>
      </c>
      <c r="BL419" s="18" t="s">
        <v>97</v>
      </c>
      <c r="BM419" s="18" t="s">
        <v>571</v>
      </c>
    </row>
    <row r="420" spans="2:51" s="15" customFormat="1" ht="12">
      <c r="B420" s="266"/>
      <c r="C420" s="267"/>
      <c r="D420" s="230" t="s">
        <v>207</v>
      </c>
      <c r="E420" s="268" t="s">
        <v>21</v>
      </c>
      <c r="F420" s="269" t="s">
        <v>572</v>
      </c>
      <c r="G420" s="267"/>
      <c r="H420" s="268" t="s">
        <v>21</v>
      </c>
      <c r="I420" s="270"/>
      <c r="J420" s="267"/>
      <c r="K420" s="267"/>
      <c r="L420" s="271"/>
      <c r="M420" s="272"/>
      <c r="N420" s="273"/>
      <c r="O420" s="273"/>
      <c r="P420" s="273"/>
      <c r="Q420" s="273"/>
      <c r="R420" s="273"/>
      <c r="S420" s="273"/>
      <c r="T420" s="274"/>
      <c r="AT420" s="275" t="s">
        <v>207</v>
      </c>
      <c r="AU420" s="275" t="s">
        <v>82</v>
      </c>
      <c r="AV420" s="15" t="s">
        <v>80</v>
      </c>
      <c r="AW420" s="15" t="s">
        <v>34</v>
      </c>
      <c r="AX420" s="15" t="s">
        <v>73</v>
      </c>
      <c r="AY420" s="275" t="s">
        <v>197</v>
      </c>
    </row>
    <row r="421" spans="2:51" s="15" customFormat="1" ht="12">
      <c r="B421" s="266"/>
      <c r="C421" s="267"/>
      <c r="D421" s="230" t="s">
        <v>207</v>
      </c>
      <c r="E421" s="268" t="s">
        <v>21</v>
      </c>
      <c r="F421" s="269" t="s">
        <v>382</v>
      </c>
      <c r="G421" s="267"/>
      <c r="H421" s="268" t="s">
        <v>21</v>
      </c>
      <c r="I421" s="270"/>
      <c r="J421" s="267"/>
      <c r="K421" s="267"/>
      <c r="L421" s="271"/>
      <c r="M421" s="272"/>
      <c r="N421" s="273"/>
      <c r="O421" s="273"/>
      <c r="P421" s="273"/>
      <c r="Q421" s="273"/>
      <c r="R421" s="273"/>
      <c r="S421" s="273"/>
      <c r="T421" s="274"/>
      <c r="AT421" s="275" t="s">
        <v>207</v>
      </c>
      <c r="AU421" s="275" t="s">
        <v>82</v>
      </c>
      <c r="AV421" s="15" t="s">
        <v>80</v>
      </c>
      <c r="AW421" s="15" t="s">
        <v>34</v>
      </c>
      <c r="AX421" s="15" t="s">
        <v>73</v>
      </c>
      <c r="AY421" s="275" t="s">
        <v>197</v>
      </c>
    </row>
    <row r="422" spans="2:51" s="12" customFormat="1" ht="12">
      <c r="B422" s="233"/>
      <c r="C422" s="234"/>
      <c r="D422" s="230" t="s">
        <v>207</v>
      </c>
      <c r="E422" s="235" t="s">
        <v>21</v>
      </c>
      <c r="F422" s="236" t="s">
        <v>573</v>
      </c>
      <c r="G422" s="234"/>
      <c r="H422" s="237">
        <v>1.08</v>
      </c>
      <c r="I422" s="238"/>
      <c r="J422" s="234"/>
      <c r="K422" s="234"/>
      <c r="L422" s="239"/>
      <c r="M422" s="240"/>
      <c r="N422" s="241"/>
      <c r="O422" s="241"/>
      <c r="P422" s="241"/>
      <c r="Q422" s="241"/>
      <c r="R422" s="241"/>
      <c r="S422" s="241"/>
      <c r="T422" s="242"/>
      <c r="AT422" s="243" t="s">
        <v>207</v>
      </c>
      <c r="AU422" s="243" t="s">
        <v>82</v>
      </c>
      <c r="AV422" s="12" t="s">
        <v>82</v>
      </c>
      <c r="AW422" s="12" t="s">
        <v>34</v>
      </c>
      <c r="AX422" s="12" t="s">
        <v>73</v>
      </c>
      <c r="AY422" s="243" t="s">
        <v>197</v>
      </c>
    </row>
    <row r="423" spans="2:51" s="12" customFormat="1" ht="12">
      <c r="B423" s="233"/>
      <c r="C423" s="234"/>
      <c r="D423" s="230" t="s">
        <v>207</v>
      </c>
      <c r="E423" s="235" t="s">
        <v>21</v>
      </c>
      <c r="F423" s="236" t="s">
        <v>574</v>
      </c>
      <c r="G423" s="234"/>
      <c r="H423" s="237">
        <v>0.055</v>
      </c>
      <c r="I423" s="238"/>
      <c r="J423" s="234"/>
      <c r="K423" s="234"/>
      <c r="L423" s="239"/>
      <c r="M423" s="240"/>
      <c r="N423" s="241"/>
      <c r="O423" s="241"/>
      <c r="P423" s="241"/>
      <c r="Q423" s="241"/>
      <c r="R423" s="241"/>
      <c r="S423" s="241"/>
      <c r="T423" s="242"/>
      <c r="AT423" s="243" t="s">
        <v>207</v>
      </c>
      <c r="AU423" s="243" t="s">
        <v>82</v>
      </c>
      <c r="AV423" s="12" t="s">
        <v>82</v>
      </c>
      <c r="AW423" s="12" t="s">
        <v>34</v>
      </c>
      <c r="AX423" s="12" t="s">
        <v>73</v>
      </c>
      <c r="AY423" s="243" t="s">
        <v>197</v>
      </c>
    </row>
    <row r="424" spans="2:51" s="13" customFormat="1" ht="12">
      <c r="B424" s="244"/>
      <c r="C424" s="245"/>
      <c r="D424" s="230" t="s">
        <v>207</v>
      </c>
      <c r="E424" s="246" t="s">
        <v>21</v>
      </c>
      <c r="F424" s="247" t="s">
        <v>219</v>
      </c>
      <c r="G424" s="245"/>
      <c r="H424" s="248">
        <v>1.135</v>
      </c>
      <c r="I424" s="249"/>
      <c r="J424" s="245"/>
      <c r="K424" s="245"/>
      <c r="L424" s="250"/>
      <c r="M424" s="251"/>
      <c r="N424" s="252"/>
      <c r="O424" s="252"/>
      <c r="P424" s="252"/>
      <c r="Q424" s="252"/>
      <c r="R424" s="252"/>
      <c r="S424" s="252"/>
      <c r="T424" s="253"/>
      <c r="AT424" s="254" t="s">
        <v>207</v>
      </c>
      <c r="AU424" s="254" t="s">
        <v>82</v>
      </c>
      <c r="AV424" s="13" t="s">
        <v>90</v>
      </c>
      <c r="AW424" s="13" t="s">
        <v>34</v>
      </c>
      <c r="AX424" s="13" t="s">
        <v>73</v>
      </c>
      <c r="AY424" s="254" t="s">
        <v>197</v>
      </c>
    </row>
    <row r="425" spans="2:51" s="15" customFormat="1" ht="12">
      <c r="B425" s="266"/>
      <c r="C425" s="267"/>
      <c r="D425" s="230" t="s">
        <v>207</v>
      </c>
      <c r="E425" s="268" t="s">
        <v>21</v>
      </c>
      <c r="F425" s="269" t="s">
        <v>567</v>
      </c>
      <c r="G425" s="267"/>
      <c r="H425" s="268" t="s">
        <v>21</v>
      </c>
      <c r="I425" s="270"/>
      <c r="J425" s="267"/>
      <c r="K425" s="267"/>
      <c r="L425" s="271"/>
      <c r="M425" s="272"/>
      <c r="N425" s="273"/>
      <c r="O425" s="273"/>
      <c r="P425" s="273"/>
      <c r="Q425" s="273"/>
      <c r="R425" s="273"/>
      <c r="S425" s="273"/>
      <c r="T425" s="274"/>
      <c r="AT425" s="275" t="s">
        <v>207</v>
      </c>
      <c r="AU425" s="275" t="s">
        <v>82</v>
      </c>
      <c r="AV425" s="15" t="s">
        <v>80</v>
      </c>
      <c r="AW425" s="15" t="s">
        <v>34</v>
      </c>
      <c r="AX425" s="15" t="s">
        <v>73</v>
      </c>
      <c r="AY425" s="275" t="s">
        <v>197</v>
      </c>
    </row>
    <row r="426" spans="2:51" s="12" customFormat="1" ht="12">
      <c r="B426" s="233"/>
      <c r="C426" s="234"/>
      <c r="D426" s="230" t="s">
        <v>207</v>
      </c>
      <c r="E426" s="235" t="s">
        <v>21</v>
      </c>
      <c r="F426" s="236" t="s">
        <v>575</v>
      </c>
      <c r="G426" s="234"/>
      <c r="H426" s="237">
        <v>11.52</v>
      </c>
      <c r="I426" s="238"/>
      <c r="J426" s="234"/>
      <c r="K426" s="234"/>
      <c r="L426" s="239"/>
      <c r="M426" s="240"/>
      <c r="N426" s="241"/>
      <c r="O426" s="241"/>
      <c r="P426" s="241"/>
      <c r="Q426" s="241"/>
      <c r="R426" s="241"/>
      <c r="S426" s="241"/>
      <c r="T426" s="242"/>
      <c r="AT426" s="243" t="s">
        <v>207</v>
      </c>
      <c r="AU426" s="243" t="s">
        <v>82</v>
      </c>
      <c r="AV426" s="12" t="s">
        <v>82</v>
      </c>
      <c r="AW426" s="12" t="s">
        <v>34</v>
      </c>
      <c r="AX426" s="12" t="s">
        <v>73</v>
      </c>
      <c r="AY426" s="243" t="s">
        <v>197</v>
      </c>
    </row>
    <row r="427" spans="2:51" s="13" customFormat="1" ht="12">
      <c r="B427" s="244"/>
      <c r="C427" s="245"/>
      <c r="D427" s="230" t="s">
        <v>207</v>
      </c>
      <c r="E427" s="246" t="s">
        <v>21</v>
      </c>
      <c r="F427" s="247" t="s">
        <v>219</v>
      </c>
      <c r="G427" s="245"/>
      <c r="H427" s="248">
        <v>11.52</v>
      </c>
      <c r="I427" s="249"/>
      <c r="J427" s="245"/>
      <c r="K427" s="245"/>
      <c r="L427" s="250"/>
      <c r="M427" s="251"/>
      <c r="N427" s="252"/>
      <c r="O427" s="252"/>
      <c r="P427" s="252"/>
      <c r="Q427" s="252"/>
      <c r="R427" s="252"/>
      <c r="S427" s="252"/>
      <c r="T427" s="253"/>
      <c r="AT427" s="254" t="s">
        <v>207</v>
      </c>
      <c r="AU427" s="254" t="s">
        <v>82</v>
      </c>
      <c r="AV427" s="13" t="s">
        <v>90</v>
      </c>
      <c r="AW427" s="13" t="s">
        <v>34</v>
      </c>
      <c r="AX427" s="13" t="s">
        <v>73</v>
      </c>
      <c r="AY427" s="254" t="s">
        <v>197</v>
      </c>
    </row>
    <row r="428" spans="2:51" s="12" customFormat="1" ht="12">
      <c r="B428" s="233"/>
      <c r="C428" s="234"/>
      <c r="D428" s="230" t="s">
        <v>207</v>
      </c>
      <c r="E428" s="235" t="s">
        <v>21</v>
      </c>
      <c r="F428" s="236" t="s">
        <v>80</v>
      </c>
      <c r="G428" s="234"/>
      <c r="H428" s="237">
        <v>1</v>
      </c>
      <c r="I428" s="238"/>
      <c r="J428" s="234"/>
      <c r="K428" s="234"/>
      <c r="L428" s="239"/>
      <c r="M428" s="240"/>
      <c r="N428" s="241"/>
      <c r="O428" s="241"/>
      <c r="P428" s="241"/>
      <c r="Q428" s="241"/>
      <c r="R428" s="241"/>
      <c r="S428" s="241"/>
      <c r="T428" s="242"/>
      <c r="AT428" s="243" t="s">
        <v>207</v>
      </c>
      <c r="AU428" s="243" t="s">
        <v>82</v>
      </c>
      <c r="AV428" s="12" t="s">
        <v>82</v>
      </c>
      <c r="AW428" s="12" t="s">
        <v>34</v>
      </c>
      <c r="AX428" s="12" t="s">
        <v>73</v>
      </c>
      <c r="AY428" s="243" t="s">
        <v>197</v>
      </c>
    </row>
    <row r="429" spans="2:51" s="14" customFormat="1" ht="12">
      <c r="B429" s="255"/>
      <c r="C429" s="256"/>
      <c r="D429" s="230" t="s">
        <v>207</v>
      </c>
      <c r="E429" s="257" t="s">
        <v>21</v>
      </c>
      <c r="F429" s="258" t="s">
        <v>221</v>
      </c>
      <c r="G429" s="256"/>
      <c r="H429" s="259">
        <v>13.655</v>
      </c>
      <c r="I429" s="260"/>
      <c r="J429" s="256"/>
      <c r="K429" s="256"/>
      <c r="L429" s="261"/>
      <c r="M429" s="262"/>
      <c r="N429" s="263"/>
      <c r="O429" s="263"/>
      <c r="P429" s="263"/>
      <c r="Q429" s="263"/>
      <c r="R429" s="263"/>
      <c r="S429" s="263"/>
      <c r="T429" s="264"/>
      <c r="AT429" s="265" t="s">
        <v>207</v>
      </c>
      <c r="AU429" s="265" t="s">
        <v>82</v>
      </c>
      <c r="AV429" s="14" t="s">
        <v>97</v>
      </c>
      <c r="AW429" s="14" t="s">
        <v>34</v>
      </c>
      <c r="AX429" s="14" t="s">
        <v>80</v>
      </c>
      <c r="AY429" s="265" t="s">
        <v>197</v>
      </c>
    </row>
    <row r="430" spans="2:65" s="1" customFormat="1" ht="16.5" customHeight="1">
      <c r="B430" s="39"/>
      <c r="C430" s="218" t="s">
        <v>576</v>
      </c>
      <c r="D430" s="218" t="s">
        <v>199</v>
      </c>
      <c r="E430" s="219" t="s">
        <v>577</v>
      </c>
      <c r="F430" s="220" t="s">
        <v>578</v>
      </c>
      <c r="G430" s="221" t="s">
        <v>116</v>
      </c>
      <c r="H430" s="222">
        <v>1.98</v>
      </c>
      <c r="I430" s="223"/>
      <c r="J430" s="224">
        <f>ROUND(I430*H430,2)</f>
        <v>0</v>
      </c>
      <c r="K430" s="220" t="s">
        <v>203</v>
      </c>
      <c r="L430" s="44"/>
      <c r="M430" s="225" t="s">
        <v>21</v>
      </c>
      <c r="N430" s="226" t="s">
        <v>44</v>
      </c>
      <c r="O430" s="80"/>
      <c r="P430" s="227">
        <f>O430*H430</f>
        <v>0</v>
      </c>
      <c r="Q430" s="227">
        <v>0.01352</v>
      </c>
      <c r="R430" s="227">
        <f>Q430*H430</f>
        <v>0.0267696</v>
      </c>
      <c r="S430" s="227">
        <v>0</v>
      </c>
      <c r="T430" s="228">
        <f>S430*H430</f>
        <v>0</v>
      </c>
      <c r="AR430" s="18" t="s">
        <v>97</v>
      </c>
      <c r="AT430" s="18" t="s">
        <v>199</v>
      </c>
      <c r="AU430" s="18" t="s">
        <v>82</v>
      </c>
      <c r="AY430" s="18" t="s">
        <v>197</v>
      </c>
      <c r="BE430" s="229">
        <f>IF(N430="základní",J430,0)</f>
        <v>0</v>
      </c>
      <c r="BF430" s="229">
        <f>IF(N430="snížená",J430,0)</f>
        <v>0</v>
      </c>
      <c r="BG430" s="229">
        <f>IF(N430="zákl. přenesená",J430,0)</f>
        <v>0</v>
      </c>
      <c r="BH430" s="229">
        <f>IF(N430="sníž. přenesená",J430,0)</f>
        <v>0</v>
      </c>
      <c r="BI430" s="229">
        <f>IF(N430="nulová",J430,0)</f>
        <v>0</v>
      </c>
      <c r="BJ430" s="18" t="s">
        <v>80</v>
      </c>
      <c r="BK430" s="229">
        <f>ROUND(I430*H430,2)</f>
        <v>0</v>
      </c>
      <c r="BL430" s="18" t="s">
        <v>97</v>
      </c>
      <c r="BM430" s="18" t="s">
        <v>579</v>
      </c>
    </row>
    <row r="431" spans="2:51" s="12" customFormat="1" ht="12">
      <c r="B431" s="233"/>
      <c r="C431" s="234"/>
      <c r="D431" s="230" t="s">
        <v>207</v>
      </c>
      <c r="E431" s="235" t="s">
        <v>21</v>
      </c>
      <c r="F431" s="236" t="s">
        <v>580</v>
      </c>
      <c r="G431" s="234"/>
      <c r="H431" s="237">
        <v>1.98</v>
      </c>
      <c r="I431" s="238"/>
      <c r="J431" s="234"/>
      <c r="K431" s="234"/>
      <c r="L431" s="239"/>
      <c r="M431" s="240"/>
      <c r="N431" s="241"/>
      <c r="O431" s="241"/>
      <c r="P431" s="241"/>
      <c r="Q431" s="241"/>
      <c r="R431" s="241"/>
      <c r="S431" s="241"/>
      <c r="T431" s="242"/>
      <c r="AT431" s="243" t="s">
        <v>207</v>
      </c>
      <c r="AU431" s="243" t="s">
        <v>82</v>
      </c>
      <c r="AV431" s="12" t="s">
        <v>82</v>
      </c>
      <c r="AW431" s="12" t="s">
        <v>34</v>
      </c>
      <c r="AX431" s="12" t="s">
        <v>80</v>
      </c>
      <c r="AY431" s="243" t="s">
        <v>197</v>
      </c>
    </row>
    <row r="432" spans="2:65" s="1" customFormat="1" ht="16.5" customHeight="1">
      <c r="B432" s="39"/>
      <c r="C432" s="218" t="s">
        <v>581</v>
      </c>
      <c r="D432" s="218" t="s">
        <v>199</v>
      </c>
      <c r="E432" s="219" t="s">
        <v>582</v>
      </c>
      <c r="F432" s="220" t="s">
        <v>583</v>
      </c>
      <c r="G432" s="221" t="s">
        <v>116</v>
      </c>
      <c r="H432" s="222">
        <v>1.98</v>
      </c>
      <c r="I432" s="223"/>
      <c r="J432" s="224">
        <f>ROUND(I432*H432,2)</f>
        <v>0</v>
      </c>
      <c r="K432" s="220" t="s">
        <v>203</v>
      </c>
      <c r="L432" s="44"/>
      <c r="M432" s="225" t="s">
        <v>21</v>
      </c>
      <c r="N432" s="226" t="s">
        <v>44</v>
      </c>
      <c r="O432" s="80"/>
      <c r="P432" s="227">
        <f>O432*H432</f>
        <v>0</v>
      </c>
      <c r="Q432" s="227">
        <v>0</v>
      </c>
      <c r="R432" s="227">
        <f>Q432*H432</f>
        <v>0</v>
      </c>
      <c r="S432" s="227">
        <v>0</v>
      </c>
      <c r="T432" s="228">
        <f>S432*H432</f>
        <v>0</v>
      </c>
      <c r="AR432" s="18" t="s">
        <v>97</v>
      </c>
      <c r="AT432" s="18" t="s">
        <v>199</v>
      </c>
      <c r="AU432" s="18" t="s">
        <v>82</v>
      </c>
      <c r="AY432" s="18" t="s">
        <v>197</v>
      </c>
      <c r="BE432" s="229">
        <f>IF(N432="základní",J432,0)</f>
        <v>0</v>
      </c>
      <c r="BF432" s="229">
        <f>IF(N432="snížená",J432,0)</f>
        <v>0</v>
      </c>
      <c r="BG432" s="229">
        <f>IF(N432="zákl. přenesená",J432,0)</f>
        <v>0</v>
      </c>
      <c r="BH432" s="229">
        <f>IF(N432="sníž. přenesená",J432,0)</f>
        <v>0</v>
      </c>
      <c r="BI432" s="229">
        <f>IF(N432="nulová",J432,0)</f>
        <v>0</v>
      </c>
      <c r="BJ432" s="18" t="s">
        <v>80</v>
      </c>
      <c r="BK432" s="229">
        <f>ROUND(I432*H432,2)</f>
        <v>0</v>
      </c>
      <c r="BL432" s="18" t="s">
        <v>97</v>
      </c>
      <c r="BM432" s="18" t="s">
        <v>584</v>
      </c>
    </row>
    <row r="433" spans="2:51" s="12" customFormat="1" ht="12">
      <c r="B433" s="233"/>
      <c r="C433" s="234"/>
      <c r="D433" s="230" t="s">
        <v>207</v>
      </c>
      <c r="E433" s="235" t="s">
        <v>21</v>
      </c>
      <c r="F433" s="236" t="s">
        <v>585</v>
      </c>
      <c r="G433" s="234"/>
      <c r="H433" s="237">
        <v>1.98</v>
      </c>
      <c r="I433" s="238"/>
      <c r="J433" s="234"/>
      <c r="K433" s="234"/>
      <c r="L433" s="239"/>
      <c r="M433" s="240"/>
      <c r="N433" s="241"/>
      <c r="O433" s="241"/>
      <c r="P433" s="241"/>
      <c r="Q433" s="241"/>
      <c r="R433" s="241"/>
      <c r="S433" s="241"/>
      <c r="T433" s="242"/>
      <c r="AT433" s="243" t="s">
        <v>207</v>
      </c>
      <c r="AU433" s="243" t="s">
        <v>82</v>
      </c>
      <c r="AV433" s="12" t="s">
        <v>82</v>
      </c>
      <c r="AW433" s="12" t="s">
        <v>34</v>
      </c>
      <c r="AX433" s="12" t="s">
        <v>80</v>
      </c>
      <c r="AY433" s="243" t="s">
        <v>197</v>
      </c>
    </row>
    <row r="434" spans="2:65" s="1" customFormat="1" ht="16.5" customHeight="1">
      <c r="B434" s="39"/>
      <c r="C434" s="218" t="s">
        <v>586</v>
      </c>
      <c r="D434" s="218" t="s">
        <v>199</v>
      </c>
      <c r="E434" s="219" t="s">
        <v>587</v>
      </c>
      <c r="F434" s="220" t="s">
        <v>588</v>
      </c>
      <c r="G434" s="221" t="s">
        <v>259</v>
      </c>
      <c r="H434" s="222">
        <v>0.983</v>
      </c>
      <c r="I434" s="223"/>
      <c r="J434" s="224">
        <f>ROUND(I434*H434,2)</f>
        <v>0</v>
      </c>
      <c r="K434" s="220" t="s">
        <v>203</v>
      </c>
      <c r="L434" s="44"/>
      <c r="M434" s="225" t="s">
        <v>21</v>
      </c>
      <c r="N434" s="226" t="s">
        <v>44</v>
      </c>
      <c r="O434" s="80"/>
      <c r="P434" s="227">
        <f>O434*H434</f>
        <v>0</v>
      </c>
      <c r="Q434" s="227">
        <v>1.06277</v>
      </c>
      <c r="R434" s="227">
        <f>Q434*H434</f>
        <v>1.04470291</v>
      </c>
      <c r="S434" s="227">
        <v>0</v>
      </c>
      <c r="T434" s="228">
        <f>S434*H434</f>
        <v>0</v>
      </c>
      <c r="AR434" s="18" t="s">
        <v>97</v>
      </c>
      <c r="AT434" s="18" t="s">
        <v>199</v>
      </c>
      <c r="AU434" s="18" t="s">
        <v>82</v>
      </c>
      <c r="AY434" s="18" t="s">
        <v>197</v>
      </c>
      <c r="BE434" s="229">
        <f>IF(N434="základní",J434,0)</f>
        <v>0</v>
      </c>
      <c r="BF434" s="229">
        <f>IF(N434="snížená",J434,0)</f>
        <v>0</v>
      </c>
      <c r="BG434" s="229">
        <f>IF(N434="zákl. přenesená",J434,0)</f>
        <v>0</v>
      </c>
      <c r="BH434" s="229">
        <f>IF(N434="sníž. přenesená",J434,0)</f>
        <v>0</v>
      </c>
      <c r="BI434" s="229">
        <f>IF(N434="nulová",J434,0)</f>
        <v>0</v>
      </c>
      <c r="BJ434" s="18" t="s">
        <v>80</v>
      </c>
      <c r="BK434" s="229">
        <f>ROUND(I434*H434,2)</f>
        <v>0</v>
      </c>
      <c r="BL434" s="18" t="s">
        <v>97</v>
      </c>
      <c r="BM434" s="18" t="s">
        <v>589</v>
      </c>
    </row>
    <row r="435" spans="2:51" s="12" customFormat="1" ht="12">
      <c r="B435" s="233"/>
      <c r="C435" s="234"/>
      <c r="D435" s="230" t="s">
        <v>207</v>
      </c>
      <c r="E435" s="235" t="s">
        <v>21</v>
      </c>
      <c r="F435" s="236" t="s">
        <v>590</v>
      </c>
      <c r="G435" s="234"/>
      <c r="H435" s="237">
        <v>0.136</v>
      </c>
      <c r="I435" s="238"/>
      <c r="J435" s="234"/>
      <c r="K435" s="234"/>
      <c r="L435" s="239"/>
      <c r="M435" s="240"/>
      <c r="N435" s="241"/>
      <c r="O435" s="241"/>
      <c r="P435" s="241"/>
      <c r="Q435" s="241"/>
      <c r="R435" s="241"/>
      <c r="S435" s="241"/>
      <c r="T435" s="242"/>
      <c r="AT435" s="243" t="s">
        <v>207</v>
      </c>
      <c r="AU435" s="243" t="s">
        <v>82</v>
      </c>
      <c r="AV435" s="12" t="s">
        <v>82</v>
      </c>
      <c r="AW435" s="12" t="s">
        <v>34</v>
      </c>
      <c r="AX435" s="12" t="s">
        <v>73</v>
      </c>
      <c r="AY435" s="243" t="s">
        <v>197</v>
      </c>
    </row>
    <row r="436" spans="2:51" s="12" customFormat="1" ht="12">
      <c r="B436" s="233"/>
      <c r="C436" s="234"/>
      <c r="D436" s="230" t="s">
        <v>207</v>
      </c>
      <c r="E436" s="235" t="s">
        <v>21</v>
      </c>
      <c r="F436" s="236" t="s">
        <v>591</v>
      </c>
      <c r="G436" s="234"/>
      <c r="H436" s="237">
        <v>0.409</v>
      </c>
      <c r="I436" s="238"/>
      <c r="J436" s="234"/>
      <c r="K436" s="234"/>
      <c r="L436" s="239"/>
      <c r="M436" s="240"/>
      <c r="N436" s="241"/>
      <c r="O436" s="241"/>
      <c r="P436" s="241"/>
      <c r="Q436" s="241"/>
      <c r="R436" s="241"/>
      <c r="S436" s="241"/>
      <c r="T436" s="242"/>
      <c r="AT436" s="243" t="s">
        <v>207</v>
      </c>
      <c r="AU436" s="243" t="s">
        <v>82</v>
      </c>
      <c r="AV436" s="12" t="s">
        <v>82</v>
      </c>
      <c r="AW436" s="12" t="s">
        <v>34</v>
      </c>
      <c r="AX436" s="12" t="s">
        <v>73</v>
      </c>
      <c r="AY436" s="243" t="s">
        <v>197</v>
      </c>
    </row>
    <row r="437" spans="2:51" s="13" customFormat="1" ht="12">
      <c r="B437" s="244"/>
      <c r="C437" s="245"/>
      <c r="D437" s="230" t="s">
        <v>207</v>
      </c>
      <c r="E437" s="246" t="s">
        <v>21</v>
      </c>
      <c r="F437" s="247" t="s">
        <v>219</v>
      </c>
      <c r="G437" s="245"/>
      <c r="H437" s="248">
        <v>0.545</v>
      </c>
      <c r="I437" s="249"/>
      <c r="J437" s="245"/>
      <c r="K437" s="245"/>
      <c r="L437" s="250"/>
      <c r="M437" s="251"/>
      <c r="N437" s="252"/>
      <c r="O437" s="252"/>
      <c r="P437" s="252"/>
      <c r="Q437" s="252"/>
      <c r="R437" s="252"/>
      <c r="S437" s="252"/>
      <c r="T437" s="253"/>
      <c r="AT437" s="254" t="s">
        <v>207</v>
      </c>
      <c r="AU437" s="254" t="s">
        <v>82</v>
      </c>
      <c r="AV437" s="13" t="s">
        <v>90</v>
      </c>
      <c r="AW437" s="13" t="s">
        <v>34</v>
      </c>
      <c r="AX437" s="13" t="s">
        <v>73</v>
      </c>
      <c r="AY437" s="254" t="s">
        <v>197</v>
      </c>
    </row>
    <row r="438" spans="2:51" s="15" customFormat="1" ht="12">
      <c r="B438" s="266"/>
      <c r="C438" s="267"/>
      <c r="D438" s="230" t="s">
        <v>207</v>
      </c>
      <c r="E438" s="268" t="s">
        <v>21</v>
      </c>
      <c r="F438" s="269" t="s">
        <v>592</v>
      </c>
      <c r="G438" s="267"/>
      <c r="H438" s="268" t="s">
        <v>21</v>
      </c>
      <c r="I438" s="270"/>
      <c r="J438" s="267"/>
      <c r="K438" s="267"/>
      <c r="L438" s="271"/>
      <c r="M438" s="272"/>
      <c r="N438" s="273"/>
      <c r="O438" s="273"/>
      <c r="P438" s="273"/>
      <c r="Q438" s="273"/>
      <c r="R438" s="273"/>
      <c r="S438" s="273"/>
      <c r="T438" s="274"/>
      <c r="AT438" s="275" t="s">
        <v>207</v>
      </c>
      <c r="AU438" s="275" t="s">
        <v>82</v>
      </c>
      <c r="AV438" s="15" t="s">
        <v>80</v>
      </c>
      <c r="AW438" s="15" t="s">
        <v>34</v>
      </c>
      <c r="AX438" s="15" t="s">
        <v>73</v>
      </c>
      <c r="AY438" s="275" t="s">
        <v>197</v>
      </c>
    </row>
    <row r="439" spans="2:51" s="12" customFormat="1" ht="12">
      <c r="B439" s="233"/>
      <c r="C439" s="234"/>
      <c r="D439" s="230" t="s">
        <v>207</v>
      </c>
      <c r="E439" s="235" t="s">
        <v>21</v>
      </c>
      <c r="F439" s="236" t="s">
        <v>593</v>
      </c>
      <c r="G439" s="234"/>
      <c r="H439" s="237">
        <v>0.409</v>
      </c>
      <c r="I439" s="238"/>
      <c r="J439" s="234"/>
      <c r="K439" s="234"/>
      <c r="L439" s="239"/>
      <c r="M439" s="240"/>
      <c r="N439" s="241"/>
      <c r="O439" s="241"/>
      <c r="P439" s="241"/>
      <c r="Q439" s="241"/>
      <c r="R439" s="241"/>
      <c r="S439" s="241"/>
      <c r="T439" s="242"/>
      <c r="AT439" s="243" t="s">
        <v>207</v>
      </c>
      <c r="AU439" s="243" t="s">
        <v>82</v>
      </c>
      <c r="AV439" s="12" t="s">
        <v>82</v>
      </c>
      <c r="AW439" s="12" t="s">
        <v>34</v>
      </c>
      <c r="AX439" s="12" t="s">
        <v>73</v>
      </c>
      <c r="AY439" s="243" t="s">
        <v>197</v>
      </c>
    </row>
    <row r="440" spans="2:51" s="12" customFormat="1" ht="12">
      <c r="B440" s="233"/>
      <c r="C440" s="234"/>
      <c r="D440" s="230" t="s">
        <v>207</v>
      </c>
      <c r="E440" s="235" t="s">
        <v>21</v>
      </c>
      <c r="F440" s="236" t="s">
        <v>594</v>
      </c>
      <c r="G440" s="234"/>
      <c r="H440" s="237">
        <v>0.029</v>
      </c>
      <c r="I440" s="238"/>
      <c r="J440" s="234"/>
      <c r="K440" s="234"/>
      <c r="L440" s="239"/>
      <c r="M440" s="240"/>
      <c r="N440" s="241"/>
      <c r="O440" s="241"/>
      <c r="P440" s="241"/>
      <c r="Q440" s="241"/>
      <c r="R440" s="241"/>
      <c r="S440" s="241"/>
      <c r="T440" s="242"/>
      <c r="AT440" s="243" t="s">
        <v>207</v>
      </c>
      <c r="AU440" s="243" t="s">
        <v>82</v>
      </c>
      <c r="AV440" s="12" t="s">
        <v>82</v>
      </c>
      <c r="AW440" s="12" t="s">
        <v>34</v>
      </c>
      <c r="AX440" s="12" t="s">
        <v>73</v>
      </c>
      <c r="AY440" s="243" t="s">
        <v>197</v>
      </c>
    </row>
    <row r="441" spans="2:51" s="13" customFormat="1" ht="12">
      <c r="B441" s="244"/>
      <c r="C441" s="245"/>
      <c r="D441" s="230" t="s">
        <v>207</v>
      </c>
      <c r="E441" s="246" t="s">
        <v>21</v>
      </c>
      <c r="F441" s="247" t="s">
        <v>219</v>
      </c>
      <c r="G441" s="245"/>
      <c r="H441" s="248">
        <v>0.438</v>
      </c>
      <c r="I441" s="249"/>
      <c r="J441" s="245"/>
      <c r="K441" s="245"/>
      <c r="L441" s="250"/>
      <c r="M441" s="251"/>
      <c r="N441" s="252"/>
      <c r="O441" s="252"/>
      <c r="P441" s="252"/>
      <c r="Q441" s="252"/>
      <c r="R441" s="252"/>
      <c r="S441" s="252"/>
      <c r="T441" s="253"/>
      <c r="AT441" s="254" t="s">
        <v>207</v>
      </c>
      <c r="AU441" s="254" t="s">
        <v>82</v>
      </c>
      <c r="AV441" s="13" t="s">
        <v>90</v>
      </c>
      <c r="AW441" s="13" t="s">
        <v>34</v>
      </c>
      <c r="AX441" s="13" t="s">
        <v>73</v>
      </c>
      <c r="AY441" s="254" t="s">
        <v>197</v>
      </c>
    </row>
    <row r="442" spans="2:51" s="14" customFormat="1" ht="12">
      <c r="B442" s="255"/>
      <c r="C442" s="256"/>
      <c r="D442" s="230" t="s">
        <v>207</v>
      </c>
      <c r="E442" s="257" t="s">
        <v>21</v>
      </c>
      <c r="F442" s="258" t="s">
        <v>221</v>
      </c>
      <c r="G442" s="256"/>
      <c r="H442" s="259">
        <v>0.983</v>
      </c>
      <c r="I442" s="260"/>
      <c r="J442" s="256"/>
      <c r="K442" s="256"/>
      <c r="L442" s="261"/>
      <c r="M442" s="262"/>
      <c r="N442" s="263"/>
      <c r="O442" s="263"/>
      <c r="P442" s="263"/>
      <c r="Q442" s="263"/>
      <c r="R442" s="263"/>
      <c r="S442" s="263"/>
      <c r="T442" s="264"/>
      <c r="AT442" s="265" t="s">
        <v>207</v>
      </c>
      <c r="AU442" s="265" t="s">
        <v>82</v>
      </c>
      <c r="AV442" s="14" t="s">
        <v>97</v>
      </c>
      <c r="AW442" s="14" t="s">
        <v>34</v>
      </c>
      <c r="AX442" s="14" t="s">
        <v>80</v>
      </c>
      <c r="AY442" s="265" t="s">
        <v>197</v>
      </c>
    </row>
    <row r="443" spans="2:65" s="1" customFormat="1" ht="16.5" customHeight="1">
      <c r="B443" s="39"/>
      <c r="C443" s="218" t="s">
        <v>595</v>
      </c>
      <c r="D443" s="218" t="s">
        <v>199</v>
      </c>
      <c r="E443" s="219" t="s">
        <v>596</v>
      </c>
      <c r="F443" s="220" t="s">
        <v>597</v>
      </c>
      <c r="G443" s="221" t="s">
        <v>116</v>
      </c>
      <c r="H443" s="222">
        <v>2.97</v>
      </c>
      <c r="I443" s="223"/>
      <c r="J443" s="224">
        <f>ROUND(I443*H443,2)</f>
        <v>0</v>
      </c>
      <c r="K443" s="220" t="s">
        <v>203</v>
      </c>
      <c r="L443" s="44"/>
      <c r="M443" s="225" t="s">
        <v>21</v>
      </c>
      <c r="N443" s="226" t="s">
        <v>44</v>
      </c>
      <c r="O443" s="80"/>
      <c r="P443" s="227">
        <f>O443*H443</f>
        <v>0</v>
      </c>
      <c r="Q443" s="227">
        <v>0.084</v>
      </c>
      <c r="R443" s="227">
        <f>Q443*H443</f>
        <v>0.24948000000000004</v>
      </c>
      <c r="S443" s="227">
        <v>0</v>
      </c>
      <c r="T443" s="228">
        <f>S443*H443</f>
        <v>0</v>
      </c>
      <c r="AR443" s="18" t="s">
        <v>97</v>
      </c>
      <c r="AT443" s="18" t="s">
        <v>199</v>
      </c>
      <c r="AU443" s="18" t="s">
        <v>82</v>
      </c>
      <c r="AY443" s="18" t="s">
        <v>197</v>
      </c>
      <c r="BE443" s="229">
        <f>IF(N443="základní",J443,0)</f>
        <v>0</v>
      </c>
      <c r="BF443" s="229">
        <f>IF(N443="snížená",J443,0)</f>
        <v>0</v>
      </c>
      <c r="BG443" s="229">
        <f>IF(N443="zákl. přenesená",J443,0)</f>
        <v>0</v>
      </c>
      <c r="BH443" s="229">
        <f>IF(N443="sníž. přenesená",J443,0)</f>
        <v>0</v>
      </c>
      <c r="BI443" s="229">
        <f>IF(N443="nulová",J443,0)</f>
        <v>0</v>
      </c>
      <c r="BJ443" s="18" t="s">
        <v>80</v>
      </c>
      <c r="BK443" s="229">
        <f>ROUND(I443*H443,2)</f>
        <v>0</v>
      </c>
      <c r="BL443" s="18" t="s">
        <v>97</v>
      </c>
      <c r="BM443" s="18" t="s">
        <v>598</v>
      </c>
    </row>
    <row r="444" spans="2:47" s="1" customFormat="1" ht="12">
      <c r="B444" s="39"/>
      <c r="C444" s="40"/>
      <c r="D444" s="230" t="s">
        <v>205</v>
      </c>
      <c r="E444" s="40"/>
      <c r="F444" s="231" t="s">
        <v>599</v>
      </c>
      <c r="G444" s="40"/>
      <c r="H444" s="40"/>
      <c r="I444" s="145"/>
      <c r="J444" s="40"/>
      <c r="K444" s="40"/>
      <c r="L444" s="44"/>
      <c r="M444" s="232"/>
      <c r="N444" s="80"/>
      <c r="O444" s="80"/>
      <c r="P444" s="80"/>
      <c r="Q444" s="80"/>
      <c r="R444" s="80"/>
      <c r="S444" s="80"/>
      <c r="T444" s="81"/>
      <c r="AT444" s="18" t="s">
        <v>205</v>
      </c>
      <c r="AU444" s="18" t="s">
        <v>82</v>
      </c>
    </row>
    <row r="445" spans="2:51" s="12" customFormat="1" ht="12">
      <c r="B445" s="233"/>
      <c r="C445" s="234"/>
      <c r="D445" s="230" t="s">
        <v>207</v>
      </c>
      <c r="E445" s="235" t="s">
        <v>21</v>
      </c>
      <c r="F445" s="236" t="s">
        <v>600</v>
      </c>
      <c r="G445" s="234"/>
      <c r="H445" s="237">
        <v>2.97</v>
      </c>
      <c r="I445" s="238"/>
      <c r="J445" s="234"/>
      <c r="K445" s="234"/>
      <c r="L445" s="239"/>
      <c r="M445" s="240"/>
      <c r="N445" s="241"/>
      <c r="O445" s="241"/>
      <c r="P445" s="241"/>
      <c r="Q445" s="241"/>
      <c r="R445" s="241"/>
      <c r="S445" s="241"/>
      <c r="T445" s="242"/>
      <c r="AT445" s="243" t="s">
        <v>207</v>
      </c>
      <c r="AU445" s="243" t="s">
        <v>82</v>
      </c>
      <c r="AV445" s="12" t="s">
        <v>82</v>
      </c>
      <c r="AW445" s="12" t="s">
        <v>34</v>
      </c>
      <c r="AX445" s="12" t="s">
        <v>80</v>
      </c>
      <c r="AY445" s="243" t="s">
        <v>197</v>
      </c>
    </row>
    <row r="446" spans="2:65" s="1" customFormat="1" ht="16.5" customHeight="1">
      <c r="B446" s="39"/>
      <c r="C446" s="218" t="s">
        <v>601</v>
      </c>
      <c r="D446" s="218" t="s">
        <v>199</v>
      </c>
      <c r="E446" s="219" t="s">
        <v>602</v>
      </c>
      <c r="F446" s="220" t="s">
        <v>603</v>
      </c>
      <c r="G446" s="221" t="s">
        <v>116</v>
      </c>
      <c r="H446" s="222">
        <v>97.233</v>
      </c>
      <c r="I446" s="223"/>
      <c r="J446" s="224">
        <f>ROUND(I446*H446,2)</f>
        <v>0</v>
      </c>
      <c r="K446" s="220" t="s">
        <v>203</v>
      </c>
      <c r="L446" s="44"/>
      <c r="M446" s="225" t="s">
        <v>21</v>
      </c>
      <c r="N446" s="226" t="s">
        <v>44</v>
      </c>
      <c r="O446" s="80"/>
      <c r="P446" s="227">
        <f>O446*H446</f>
        <v>0</v>
      </c>
      <c r="Q446" s="227">
        <v>0.1155</v>
      </c>
      <c r="R446" s="227">
        <f>Q446*H446</f>
        <v>11.2304115</v>
      </c>
      <c r="S446" s="227">
        <v>0</v>
      </c>
      <c r="T446" s="228">
        <f>S446*H446</f>
        <v>0</v>
      </c>
      <c r="AR446" s="18" t="s">
        <v>97</v>
      </c>
      <c r="AT446" s="18" t="s">
        <v>199</v>
      </c>
      <c r="AU446" s="18" t="s">
        <v>82</v>
      </c>
      <c r="AY446" s="18" t="s">
        <v>197</v>
      </c>
      <c r="BE446" s="229">
        <f>IF(N446="základní",J446,0)</f>
        <v>0</v>
      </c>
      <c r="BF446" s="229">
        <f>IF(N446="snížená",J446,0)</f>
        <v>0</v>
      </c>
      <c r="BG446" s="229">
        <f>IF(N446="zákl. přenesená",J446,0)</f>
        <v>0</v>
      </c>
      <c r="BH446" s="229">
        <f>IF(N446="sníž. přenesená",J446,0)</f>
        <v>0</v>
      </c>
      <c r="BI446" s="229">
        <f>IF(N446="nulová",J446,0)</f>
        <v>0</v>
      </c>
      <c r="BJ446" s="18" t="s">
        <v>80</v>
      </c>
      <c r="BK446" s="229">
        <f>ROUND(I446*H446,2)</f>
        <v>0</v>
      </c>
      <c r="BL446" s="18" t="s">
        <v>97</v>
      </c>
      <c r="BM446" s="18" t="s">
        <v>604</v>
      </c>
    </row>
    <row r="447" spans="2:47" s="1" customFormat="1" ht="12">
      <c r="B447" s="39"/>
      <c r="C447" s="40"/>
      <c r="D447" s="230" t="s">
        <v>205</v>
      </c>
      <c r="E447" s="40"/>
      <c r="F447" s="231" t="s">
        <v>605</v>
      </c>
      <c r="G447" s="40"/>
      <c r="H447" s="40"/>
      <c r="I447" s="145"/>
      <c r="J447" s="40"/>
      <c r="K447" s="40"/>
      <c r="L447" s="44"/>
      <c r="M447" s="232"/>
      <c r="N447" s="80"/>
      <c r="O447" s="80"/>
      <c r="P447" s="80"/>
      <c r="Q447" s="80"/>
      <c r="R447" s="80"/>
      <c r="S447" s="80"/>
      <c r="T447" s="81"/>
      <c r="AT447" s="18" t="s">
        <v>205</v>
      </c>
      <c r="AU447" s="18" t="s">
        <v>82</v>
      </c>
    </row>
    <row r="448" spans="2:51" s="12" customFormat="1" ht="12">
      <c r="B448" s="233"/>
      <c r="C448" s="234"/>
      <c r="D448" s="230" t="s">
        <v>207</v>
      </c>
      <c r="E448" s="235" t="s">
        <v>21</v>
      </c>
      <c r="F448" s="236" t="s">
        <v>606</v>
      </c>
      <c r="G448" s="234"/>
      <c r="H448" s="237">
        <v>20.433</v>
      </c>
      <c r="I448" s="238"/>
      <c r="J448" s="234"/>
      <c r="K448" s="234"/>
      <c r="L448" s="239"/>
      <c r="M448" s="240"/>
      <c r="N448" s="241"/>
      <c r="O448" s="241"/>
      <c r="P448" s="241"/>
      <c r="Q448" s="241"/>
      <c r="R448" s="241"/>
      <c r="S448" s="241"/>
      <c r="T448" s="242"/>
      <c r="AT448" s="243" t="s">
        <v>207</v>
      </c>
      <c r="AU448" s="243" t="s">
        <v>82</v>
      </c>
      <c r="AV448" s="12" t="s">
        <v>82</v>
      </c>
      <c r="AW448" s="12" t="s">
        <v>34</v>
      </c>
      <c r="AX448" s="12" t="s">
        <v>73</v>
      </c>
      <c r="AY448" s="243" t="s">
        <v>197</v>
      </c>
    </row>
    <row r="449" spans="2:51" s="12" customFormat="1" ht="12">
      <c r="B449" s="233"/>
      <c r="C449" s="234"/>
      <c r="D449" s="230" t="s">
        <v>207</v>
      </c>
      <c r="E449" s="235" t="s">
        <v>21</v>
      </c>
      <c r="F449" s="236" t="s">
        <v>607</v>
      </c>
      <c r="G449" s="234"/>
      <c r="H449" s="237">
        <v>76.8</v>
      </c>
      <c r="I449" s="238"/>
      <c r="J449" s="234"/>
      <c r="K449" s="234"/>
      <c r="L449" s="239"/>
      <c r="M449" s="240"/>
      <c r="N449" s="241"/>
      <c r="O449" s="241"/>
      <c r="P449" s="241"/>
      <c r="Q449" s="241"/>
      <c r="R449" s="241"/>
      <c r="S449" s="241"/>
      <c r="T449" s="242"/>
      <c r="AT449" s="243" t="s">
        <v>207</v>
      </c>
      <c r="AU449" s="243" t="s">
        <v>82</v>
      </c>
      <c r="AV449" s="12" t="s">
        <v>82</v>
      </c>
      <c r="AW449" s="12" t="s">
        <v>34</v>
      </c>
      <c r="AX449" s="12" t="s">
        <v>73</v>
      </c>
      <c r="AY449" s="243" t="s">
        <v>197</v>
      </c>
    </row>
    <row r="450" spans="2:51" s="13" customFormat="1" ht="12">
      <c r="B450" s="244"/>
      <c r="C450" s="245"/>
      <c r="D450" s="230" t="s">
        <v>207</v>
      </c>
      <c r="E450" s="246" t="s">
        <v>21</v>
      </c>
      <c r="F450" s="247" t="s">
        <v>219</v>
      </c>
      <c r="G450" s="245"/>
      <c r="H450" s="248">
        <v>97.233</v>
      </c>
      <c r="I450" s="249"/>
      <c r="J450" s="245"/>
      <c r="K450" s="245"/>
      <c r="L450" s="250"/>
      <c r="M450" s="251"/>
      <c r="N450" s="252"/>
      <c r="O450" s="252"/>
      <c r="P450" s="252"/>
      <c r="Q450" s="252"/>
      <c r="R450" s="252"/>
      <c r="S450" s="252"/>
      <c r="T450" s="253"/>
      <c r="AT450" s="254" t="s">
        <v>207</v>
      </c>
      <c r="AU450" s="254" t="s">
        <v>82</v>
      </c>
      <c r="AV450" s="13" t="s">
        <v>90</v>
      </c>
      <c r="AW450" s="13" t="s">
        <v>34</v>
      </c>
      <c r="AX450" s="13" t="s">
        <v>80</v>
      </c>
      <c r="AY450" s="254" t="s">
        <v>197</v>
      </c>
    </row>
    <row r="451" spans="2:65" s="1" customFormat="1" ht="16.5" customHeight="1">
      <c r="B451" s="39"/>
      <c r="C451" s="218" t="s">
        <v>608</v>
      </c>
      <c r="D451" s="218" t="s">
        <v>199</v>
      </c>
      <c r="E451" s="219" t="s">
        <v>609</v>
      </c>
      <c r="F451" s="220" t="s">
        <v>610</v>
      </c>
      <c r="G451" s="221" t="s">
        <v>116</v>
      </c>
      <c r="H451" s="222">
        <v>5.1</v>
      </c>
      <c r="I451" s="223"/>
      <c r="J451" s="224">
        <f>ROUND(I451*H451,2)</f>
        <v>0</v>
      </c>
      <c r="K451" s="220" t="s">
        <v>203</v>
      </c>
      <c r="L451" s="44"/>
      <c r="M451" s="225" t="s">
        <v>21</v>
      </c>
      <c r="N451" s="226" t="s">
        <v>44</v>
      </c>
      <c r="O451" s="80"/>
      <c r="P451" s="227">
        <f>O451*H451</f>
        <v>0</v>
      </c>
      <c r="Q451" s="227">
        <v>0.1386</v>
      </c>
      <c r="R451" s="227">
        <f>Q451*H451</f>
        <v>0.7068599999999999</v>
      </c>
      <c r="S451" s="227">
        <v>0</v>
      </c>
      <c r="T451" s="228">
        <f>S451*H451</f>
        <v>0</v>
      </c>
      <c r="AR451" s="18" t="s">
        <v>97</v>
      </c>
      <c r="AT451" s="18" t="s">
        <v>199</v>
      </c>
      <c r="AU451" s="18" t="s">
        <v>82</v>
      </c>
      <c r="AY451" s="18" t="s">
        <v>197</v>
      </c>
      <c r="BE451" s="229">
        <f>IF(N451="základní",J451,0)</f>
        <v>0</v>
      </c>
      <c r="BF451" s="229">
        <f>IF(N451="snížená",J451,0)</f>
        <v>0</v>
      </c>
      <c r="BG451" s="229">
        <f>IF(N451="zákl. přenesená",J451,0)</f>
        <v>0</v>
      </c>
      <c r="BH451" s="229">
        <f>IF(N451="sníž. přenesená",J451,0)</f>
        <v>0</v>
      </c>
      <c r="BI451" s="229">
        <f>IF(N451="nulová",J451,0)</f>
        <v>0</v>
      </c>
      <c r="BJ451" s="18" t="s">
        <v>80</v>
      </c>
      <c r="BK451" s="229">
        <f>ROUND(I451*H451,2)</f>
        <v>0</v>
      </c>
      <c r="BL451" s="18" t="s">
        <v>97</v>
      </c>
      <c r="BM451" s="18" t="s">
        <v>611</v>
      </c>
    </row>
    <row r="452" spans="2:47" s="1" customFormat="1" ht="12">
      <c r="B452" s="39"/>
      <c r="C452" s="40"/>
      <c r="D452" s="230" t="s">
        <v>205</v>
      </c>
      <c r="E452" s="40"/>
      <c r="F452" s="231" t="s">
        <v>605</v>
      </c>
      <c r="G452" s="40"/>
      <c r="H452" s="40"/>
      <c r="I452" s="145"/>
      <c r="J452" s="40"/>
      <c r="K452" s="40"/>
      <c r="L452" s="44"/>
      <c r="M452" s="232"/>
      <c r="N452" s="80"/>
      <c r="O452" s="80"/>
      <c r="P452" s="80"/>
      <c r="Q452" s="80"/>
      <c r="R452" s="80"/>
      <c r="S452" s="80"/>
      <c r="T452" s="81"/>
      <c r="AT452" s="18" t="s">
        <v>205</v>
      </c>
      <c r="AU452" s="18" t="s">
        <v>82</v>
      </c>
    </row>
    <row r="453" spans="2:51" s="12" customFormat="1" ht="12">
      <c r="B453" s="233"/>
      <c r="C453" s="234"/>
      <c r="D453" s="230" t="s">
        <v>207</v>
      </c>
      <c r="E453" s="235" t="s">
        <v>21</v>
      </c>
      <c r="F453" s="236" t="s">
        <v>612</v>
      </c>
      <c r="G453" s="234"/>
      <c r="H453" s="237">
        <v>5.1</v>
      </c>
      <c r="I453" s="238"/>
      <c r="J453" s="234"/>
      <c r="K453" s="234"/>
      <c r="L453" s="239"/>
      <c r="M453" s="240"/>
      <c r="N453" s="241"/>
      <c r="O453" s="241"/>
      <c r="P453" s="241"/>
      <c r="Q453" s="241"/>
      <c r="R453" s="241"/>
      <c r="S453" s="241"/>
      <c r="T453" s="242"/>
      <c r="AT453" s="243" t="s">
        <v>207</v>
      </c>
      <c r="AU453" s="243" t="s">
        <v>82</v>
      </c>
      <c r="AV453" s="12" t="s">
        <v>82</v>
      </c>
      <c r="AW453" s="12" t="s">
        <v>34</v>
      </c>
      <c r="AX453" s="12" t="s">
        <v>80</v>
      </c>
      <c r="AY453" s="243" t="s">
        <v>197</v>
      </c>
    </row>
    <row r="454" spans="2:65" s="1" customFormat="1" ht="16.5" customHeight="1">
      <c r="B454" s="39"/>
      <c r="C454" s="218" t="s">
        <v>613</v>
      </c>
      <c r="D454" s="218" t="s">
        <v>199</v>
      </c>
      <c r="E454" s="219" t="s">
        <v>614</v>
      </c>
      <c r="F454" s="220" t="s">
        <v>615</v>
      </c>
      <c r="G454" s="221" t="s">
        <v>116</v>
      </c>
      <c r="H454" s="222">
        <v>107.233</v>
      </c>
      <c r="I454" s="223"/>
      <c r="J454" s="224">
        <f>ROUND(I454*H454,2)</f>
        <v>0</v>
      </c>
      <c r="K454" s="220" t="s">
        <v>21</v>
      </c>
      <c r="L454" s="44"/>
      <c r="M454" s="225" t="s">
        <v>21</v>
      </c>
      <c r="N454" s="226" t="s">
        <v>44</v>
      </c>
      <c r="O454" s="80"/>
      <c r="P454" s="227">
        <f>O454*H454</f>
        <v>0</v>
      </c>
      <c r="Q454" s="227">
        <v>0.00012</v>
      </c>
      <c r="R454" s="227">
        <f>Q454*H454</f>
        <v>0.012867960000000001</v>
      </c>
      <c r="S454" s="227">
        <v>0</v>
      </c>
      <c r="T454" s="228">
        <f>S454*H454</f>
        <v>0</v>
      </c>
      <c r="AR454" s="18" t="s">
        <v>97</v>
      </c>
      <c r="AT454" s="18" t="s">
        <v>199</v>
      </c>
      <c r="AU454" s="18" t="s">
        <v>82</v>
      </c>
      <c r="AY454" s="18" t="s">
        <v>197</v>
      </c>
      <c r="BE454" s="229">
        <f>IF(N454="základní",J454,0)</f>
        <v>0</v>
      </c>
      <c r="BF454" s="229">
        <f>IF(N454="snížená",J454,0)</f>
        <v>0</v>
      </c>
      <c r="BG454" s="229">
        <f>IF(N454="zákl. přenesená",J454,0)</f>
        <v>0</v>
      </c>
      <c r="BH454" s="229">
        <f>IF(N454="sníž. přenesená",J454,0)</f>
        <v>0</v>
      </c>
      <c r="BI454" s="229">
        <f>IF(N454="nulová",J454,0)</f>
        <v>0</v>
      </c>
      <c r="BJ454" s="18" t="s">
        <v>80</v>
      </c>
      <c r="BK454" s="229">
        <f>ROUND(I454*H454,2)</f>
        <v>0</v>
      </c>
      <c r="BL454" s="18" t="s">
        <v>97</v>
      </c>
      <c r="BM454" s="18" t="s">
        <v>616</v>
      </c>
    </row>
    <row r="455" spans="2:51" s="12" customFormat="1" ht="12">
      <c r="B455" s="233"/>
      <c r="C455" s="234"/>
      <c r="D455" s="230" t="s">
        <v>207</v>
      </c>
      <c r="E455" s="235" t="s">
        <v>21</v>
      </c>
      <c r="F455" s="236" t="s">
        <v>617</v>
      </c>
      <c r="G455" s="234"/>
      <c r="H455" s="237">
        <v>20.433</v>
      </c>
      <c r="I455" s="238"/>
      <c r="J455" s="234"/>
      <c r="K455" s="234"/>
      <c r="L455" s="239"/>
      <c r="M455" s="240"/>
      <c r="N455" s="241"/>
      <c r="O455" s="241"/>
      <c r="P455" s="241"/>
      <c r="Q455" s="241"/>
      <c r="R455" s="241"/>
      <c r="S455" s="241"/>
      <c r="T455" s="242"/>
      <c r="AT455" s="243" t="s">
        <v>207</v>
      </c>
      <c r="AU455" s="243" t="s">
        <v>82</v>
      </c>
      <c r="AV455" s="12" t="s">
        <v>82</v>
      </c>
      <c r="AW455" s="12" t="s">
        <v>34</v>
      </c>
      <c r="AX455" s="12" t="s">
        <v>73</v>
      </c>
      <c r="AY455" s="243" t="s">
        <v>197</v>
      </c>
    </row>
    <row r="456" spans="2:51" s="13" customFormat="1" ht="12">
      <c r="B456" s="244"/>
      <c r="C456" s="245"/>
      <c r="D456" s="230" t="s">
        <v>207</v>
      </c>
      <c r="E456" s="246" t="s">
        <v>21</v>
      </c>
      <c r="F456" s="247" t="s">
        <v>219</v>
      </c>
      <c r="G456" s="245"/>
      <c r="H456" s="248">
        <v>20.433</v>
      </c>
      <c r="I456" s="249"/>
      <c r="J456" s="245"/>
      <c r="K456" s="245"/>
      <c r="L456" s="250"/>
      <c r="M456" s="251"/>
      <c r="N456" s="252"/>
      <c r="O456" s="252"/>
      <c r="P456" s="252"/>
      <c r="Q456" s="252"/>
      <c r="R456" s="252"/>
      <c r="S456" s="252"/>
      <c r="T456" s="253"/>
      <c r="AT456" s="254" t="s">
        <v>207</v>
      </c>
      <c r="AU456" s="254" t="s">
        <v>82</v>
      </c>
      <c r="AV456" s="13" t="s">
        <v>90</v>
      </c>
      <c r="AW456" s="13" t="s">
        <v>34</v>
      </c>
      <c r="AX456" s="13" t="s">
        <v>73</v>
      </c>
      <c r="AY456" s="254" t="s">
        <v>197</v>
      </c>
    </row>
    <row r="457" spans="2:51" s="12" customFormat="1" ht="12">
      <c r="B457" s="233"/>
      <c r="C457" s="234"/>
      <c r="D457" s="230" t="s">
        <v>207</v>
      </c>
      <c r="E457" s="235" t="s">
        <v>21</v>
      </c>
      <c r="F457" s="236" t="s">
        <v>618</v>
      </c>
      <c r="G457" s="234"/>
      <c r="H457" s="237">
        <v>76.8</v>
      </c>
      <c r="I457" s="238"/>
      <c r="J457" s="234"/>
      <c r="K457" s="234"/>
      <c r="L457" s="239"/>
      <c r="M457" s="240"/>
      <c r="N457" s="241"/>
      <c r="O457" s="241"/>
      <c r="P457" s="241"/>
      <c r="Q457" s="241"/>
      <c r="R457" s="241"/>
      <c r="S457" s="241"/>
      <c r="T457" s="242"/>
      <c r="AT457" s="243" t="s">
        <v>207</v>
      </c>
      <c r="AU457" s="243" t="s">
        <v>82</v>
      </c>
      <c r="AV457" s="12" t="s">
        <v>82</v>
      </c>
      <c r="AW457" s="12" t="s">
        <v>34</v>
      </c>
      <c r="AX457" s="12" t="s">
        <v>73</v>
      </c>
      <c r="AY457" s="243" t="s">
        <v>197</v>
      </c>
    </row>
    <row r="458" spans="2:51" s="13" customFormat="1" ht="12">
      <c r="B458" s="244"/>
      <c r="C458" s="245"/>
      <c r="D458" s="230" t="s">
        <v>207</v>
      </c>
      <c r="E458" s="246" t="s">
        <v>21</v>
      </c>
      <c r="F458" s="247" t="s">
        <v>219</v>
      </c>
      <c r="G458" s="245"/>
      <c r="H458" s="248">
        <v>76.8</v>
      </c>
      <c r="I458" s="249"/>
      <c r="J458" s="245"/>
      <c r="K458" s="245"/>
      <c r="L458" s="250"/>
      <c r="M458" s="251"/>
      <c r="N458" s="252"/>
      <c r="O458" s="252"/>
      <c r="P458" s="252"/>
      <c r="Q458" s="252"/>
      <c r="R458" s="252"/>
      <c r="S458" s="252"/>
      <c r="T458" s="253"/>
      <c r="AT458" s="254" t="s">
        <v>207</v>
      </c>
      <c r="AU458" s="254" t="s">
        <v>82</v>
      </c>
      <c r="AV458" s="13" t="s">
        <v>90</v>
      </c>
      <c r="AW458" s="13" t="s">
        <v>34</v>
      </c>
      <c r="AX458" s="13" t="s">
        <v>73</v>
      </c>
      <c r="AY458" s="254" t="s">
        <v>197</v>
      </c>
    </row>
    <row r="459" spans="2:51" s="12" customFormat="1" ht="12">
      <c r="B459" s="233"/>
      <c r="C459" s="234"/>
      <c r="D459" s="230" t="s">
        <v>207</v>
      </c>
      <c r="E459" s="235" t="s">
        <v>21</v>
      </c>
      <c r="F459" s="236" t="s">
        <v>256</v>
      </c>
      <c r="G459" s="234"/>
      <c r="H459" s="237">
        <v>10</v>
      </c>
      <c r="I459" s="238"/>
      <c r="J459" s="234"/>
      <c r="K459" s="234"/>
      <c r="L459" s="239"/>
      <c r="M459" s="240"/>
      <c r="N459" s="241"/>
      <c r="O459" s="241"/>
      <c r="P459" s="241"/>
      <c r="Q459" s="241"/>
      <c r="R459" s="241"/>
      <c r="S459" s="241"/>
      <c r="T459" s="242"/>
      <c r="AT459" s="243" t="s">
        <v>207</v>
      </c>
      <c r="AU459" s="243" t="s">
        <v>82</v>
      </c>
      <c r="AV459" s="12" t="s">
        <v>82</v>
      </c>
      <c r="AW459" s="12" t="s">
        <v>34</v>
      </c>
      <c r="AX459" s="12" t="s">
        <v>73</v>
      </c>
      <c r="AY459" s="243" t="s">
        <v>197</v>
      </c>
    </row>
    <row r="460" spans="2:51" s="14" customFormat="1" ht="12">
      <c r="B460" s="255"/>
      <c r="C460" s="256"/>
      <c r="D460" s="230" t="s">
        <v>207</v>
      </c>
      <c r="E460" s="257" t="s">
        <v>21</v>
      </c>
      <c r="F460" s="258" t="s">
        <v>221</v>
      </c>
      <c r="G460" s="256"/>
      <c r="H460" s="259">
        <v>107.233</v>
      </c>
      <c r="I460" s="260"/>
      <c r="J460" s="256"/>
      <c r="K460" s="256"/>
      <c r="L460" s="261"/>
      <c r="M460" s="262"/>
      <c r="N460" s="263"/>
      <c r="O460" s="263"/>
      <c r="P460" s="263"/>
      <c r="Q460" s="263"/>
      <c r="R460" s="263"/>
      <c r="S460" s="263"/>
      <c r="T460" s="264"/>
      <c r="AT460" s="265" t="s">
        <v>207</v>
      </c>
      <c r="AU460" s="265" t="s">
        <v>82</v>
      </c>
      <c r="AV460" s="14" t="s">
        <v>97</v>
      </c>
      <c r="AW460" s="14" t="s">
        <v>34</v>
      </c>
      <c r="AX460" s="14" t="s">
        <v>80</v>
      </c>
      <c r="AY460" s="265" t="s">
        <v>197</v>
      </c>
    </row>
    <row r="461" spans="2:65" s="1" customFormat="1" ht="16.5" customHeight="1">
      <c r="B461" s="39"/>
      <c r="C461" s="218" t="s">
        <v>619</v>
      </c>
      <c r="D461" s="218" t="s">
        <v>199</v>
      </c>
      <c r="E461" s="219" t="s">
        <v>620</v>
      </c>
      <c r="F461" s="220" t="s">
        <v>621</v>
      </c>
      <c r="G461" s="221" t="s">
        <v>132</v>
      </c>
      <c r="H461" s="222">
        <v>440</v>
      </c>
      <c r="I461" s="223"/>
      <c r="J461" s="224">
        <f>ROUND(I461*H461,2)</f>
        <v>0</v>
      </c>
      <c r="K461" s="220" t="s">
        <v>203</v>
      </c>
      <c r="L461" s="44"/>
      <c r="M461" s="225" t="s">
        <v>21</v>
      </c>
      <c r="N461" s="226" t="s">
        <v>44</v>
      </c>
      <c r="O461" s="80"/>
      <c r="P461" s="227">
        <f>O461*H461</f>
        <v>0</v>
      </c>
      <c r="Q461" s="227">
        <v>0.0009</v>
      </c>
      <c r="R461" s="227">
        <f>Q461*H461</f>
        <v>0.39599999999999996</v>
      </c>
      <c r="S461" s="227">
        <v>0</v>
      </c>
      <c r="T461" s="228">
        <f>S461*H461</f>
        <v>0</v>
      </c>
      <c r="AR461" s="18" t="s">
        <v>97</v>
      </c>
      <c r="AT461" s="18" t="s">
        <v>199</v>
      </c>
      <c r="AU461" s="18" t="s">
        <v>82</v>
      </c>
      <c r="AY461" s="18" t="s">
        <v>197</v>
      </c>
      <c r="BE461" s="229">
        <f>IF(N461="základní",J461,0)</f>
        <v>0</v>
      </c>
      <c r="BF461" s="229">
        <f>IF(N461="snížená",J461,0)</f>
        <v>0</v>
      </c>
      <c r="BG461" s="229">
        <f>IF(N461="zákl. přenesená",J461,0)</f>
        <v>0</v>
      </c>
      <c r="BH461" s="229">
        <f>IF(N461="sníž. přenesená",J461,0)</f>
        <v>0</v>
      </c>
      <c r="BI461" s="229">
        <f>IF(N461="nulová",J461,0)</f>
        <v>0</v>
      </c>
      <c r="BJ461" s="18" t="s">
        <v>80</v>
      </c>
      <c r="BK461" s="229">
        <f>ROUND(I461*H461,2)</f>
        <v>0</v>
      </c>
      <c r="BL461" s="18" t="s">
        <v>97</v>
      </c>
      <c r="BM461" s="18" t="s">
        <v>622</v>
      </c>
    </row>
    <row r="462" spans="2:47" s="1" customFormat="1" ht="12">
      <c r="B462" s="39"/>
      <c r="C462" s="40"/>
      <c r="D462" s="230" t="s">
        <v>205</v>
      </c>
      <c r="E462" s="40"/>
      <c r="F462" s="231" t="s">
        <v>623</v>
      </c>
      <c r="G462" s="40"/>
      <c r="H462" s="40"/>
      <c r="I462" s="145"/>
      <c r="J462" s="40"/>
      <c r="K462" s="40"/>
      <c r="L462" s="44"/>
      <c r="M462" s="232"/>
      <c r="N462" s="80"/>
      <c r="O462" s="80"/>
      <c r="P462" s="80"/>
      <c r="Q462" s="80"/>
      <c r="R462" s="80"/>
      <c r="S462" s="80"/>
      <c r="T462" s="81"/>
      <c r="AT462" s="18" t="s">
        <v>205</v>
      </c>
      <c r="AU462" s="18" t="s">
        <v>82</v>
      </c>
    </row>
    <row r="463" spans="2:51" s="15" customFormat="1" ht="12">
      <c r="B463" s="266"/>
      <c r="C463" s="267"/>
      <c r="D463" s="230" t="s">
        <v>207</v>
      </c>
      <c r="E463" s="268" t="s">
        <v>21</v>
      </c>
      <c r="F463" s="269" t="s">
        <v>624</v>
      </c>
      <c r="G463" s="267"/>
      <c r="H463" s="268" t="s">
        <v>21</v>
      </c>
      <c r="I463" s="270"/>
      <c r="J463" s="267"/>
      <c r="K463" s="267"/>
      <c r="L463" s="271"/>
      <c r="M463" s="272"/>
      <c r="N463" s="273"/>
      <c r="O463" s="273"/>
      <c r="P463" s="273"/>
      <c r="Q463" s="273"/>
      <c r="R463" s="273"/>
      <c r="S463" s="273"/>
      <c r="T463" s="274"/>
      <c r="AT463" s="275" t="s">
        <v>207</v>
      </c>
      <c r="AU463" s="275" t="s">
        <v>82</v>
      </c>
      <c r="AV463" s="15" t="s">
        <v>80</v>
      </c>
      <c r="AW463" s="15" t="s">
        <v>34</v>
      </c>
      <c r="AX463" s="15" t="s">
        <v>73</v>
      </c>
      <c r="AY463" s="275" t="s">
        <v>197</v>
      </c>
    </row>
    <row r="464" spans="2:51" s="12" customFormat="1" ht="12">
      <c r="B464" s="233"/>
      <c r="C464" s="234"/>
      <c r="D464" s="230" t="s">
        <v>207</v>
      </c>
      <c r="E464" s="235" t="s">
        <v>21</v>
      </c>
      <c r="F464" s="236" t="s">
        <v>625</v>
      </c>
      <c r="G464" s="234"/>
      <c r="H464" s="237">
        <v>440</v>
      </c>
      <c r="I464" s="238"/>
      <c r="J464" s="234"/>
      <c r="K464" s="234"/>
      <c r="L464" s="239"/>
      <c r="M464" s="240"/>
      <c r="N464" s="241"/>
      <c r="O464" s="241"/>
      <c r="P464" s="241"/>
      <c r="Q464" s="241"/>
      <c r="R464" s="241"/>
      <c r="S464" s="241"/>
      <c r="T464" s="242"/>
      <c r="AT464" s="243" t="s">
        <v>207</v>
      </c>
      <c r="AU464" s="243" t="s">
        <v>82</v>
      </c>
      <c r="AV464" s="12" t="s">
        <v>82</v>
      </c>
      <c r="AW464" s="12" t="s">
        <v>34</v>
      </c>
      <c r="AX464" s="12" t="s">
        <v>73</v>
      </c>
      <c r="AY464" s="243" t="s">
        <v>197</v>
      </c>
    </row>
    <row r="465" spans="2:51" s="13" customFormat="1" ht="12">
      <c r="B465" s="244"/>
      <c r="C465" s="245"/>
      <c r="D465" s="230" t="s">
        <v>207</v>
      </c>
      <c r="E465" s="246" t="s">
        <v>21</v>
      </c>
      <c r="F465" s="247" t="s">
        <v>219</v>
      </c>
      <c r="G465" s="245"/>
      <c r="H465" s="248">
        <v>440</v>
      </c>
      <c r="I465" s="249"/>
      <c r="J465" s="245"/>
      <c r="K465" s="245"/>
      <c r="L465" s="250"/>
      <c r="M465" s="251"/>
      <c r="N465" s="252"/>
      <c r="O465" s="252"/>
      <c r="P465" s="252"/>
      <c r="Q465" s="252"/>
      <c r="R465" s="252"/>
      <c r="S465" s="252"/>
      <c r="T465" s="253"/>
      <c r="AT465" s="254" t="s">
        <v>207</v>
      </c>
      <c r="AU465" s="254" t="s">
        <v>82</v>
      </c>
      <c r="AV465" s="13" t="s">
        <v>90</v>
      </c>
      <c r="AW465" s="13" t="s">
        <v>34</v>
      </c>
      <c r="AX465" s="13" t="s">
        <v>80</v>
      </c>
      <c r="AY465" s="254" t="s">
        <v>197</v>
      </c>
    </row>
    <row r="466" spans="2:65" s="1" customFormat="1" ht="16.5" customHeight="1">
      <c r="B466" s="39"/>
      <c r="C466" s="218" t="s">
        <v>626</v>
      </c>
      <c r="D466" s="218" t="s">
        <v>199</v>
      </c>
      <c r="E466" s="219" t="s">
        <v>627</v>
      </c>
      <c r="F466" s="220" t="s">
        <v>628</v>
      </c>
      <c r="G466" s="221" t="s">
        <v>116</v>
      </c>
      <c r="H466" s="222">
        <v>776.311</v>
      </c>
      <c r="I466" s="223"/>
      <c r="J466" s="224">
        <f>ROUND(I466*H466,2)</f>
        <v>0</v>
      </c>
      <c r="K466" s="220" t="s">
        <v>629</v>
      </c>
      <c r="L466" s="44"/>
      <c r="M466" s="225" t="s">
        <v>21</v>
      </c>
      <c r="N466" s="226" t="s">
        <v>44</v>
      </c>
      <c r="O466" s="80"/>
      <c r="P466" s="227">
        <f>O466*H466</f>
        <v>0</v>
      </c>
      <c r="Q466" s="227">
        <v>0.0041</v>
      </c>
      <c r="R466" s="227">
        <f>Q466*H466</f>
        <v>3.1828751000000004</v>
      </c>
      <c r="S466" s="227">
        <v>0</v>
      </c>
      <c r="T466" s="228">
        <f>S466*H466</f>
        <v>0</v>
      </c>
      <c r="AR466" s="18" t="s">
        <v>97</v>
      </c>
      <c r="AT466" s="18" t="s">
        <v>199</v>
      </c>
      <c r="AU466" s="18" t="s">
        <v>82</v>
      </c>
      <c r="AY466" s="18" t="s">
        <v>197</v>
      </c>
      <c r="BE466" s="229">
        <f>IF(N466="základní",J466,0)</f>
        <v>0</v>
      </c>
      <c r="BF466" s="229">
        <f>IF(N466="snížená",J466,0)</f>
        <v>0</v>
      </c>
      <c r="BG466" s="229">
        <f>IF(N466="zákl. přenesená",J466,0)</f>
        <v>0</v>
      </c>
      <c r="BH466" s="229">
        <f>IF(N466="sníž. přenesená",J466,0)</f>
        <v>0</v>
      </c>
      <c r="BI466" s="229">
        <f>IF(N466="nulová",J466,0)</f>
        <v>0</v>
      </c>
      <c r="BJ466" s="18" t="s">
        <v>80</v>
      </c>
      <c r="BK466" s="229">
        <f>ROUND(I466*H466,2)</f>
        <v>0</v>
      </c>
      <c r="BL466" s="18" t="s">
        <v>97</v>
      </c>
      <c r="BM466" s="18" t="s">
        <v>630</v>
      </c>
    </row>
    <row r="467" spans="2:51" s="12" customFormat="1" ht="12">
      <c r="B467" s="233"/>
      <c r="C467" s="234"/>
      <c r="D467" s="230" t="s">
        <v>207</v>
      </c>
      <c r="E467" s="235" t="s">
        <v>21</v>
      </c>
      <c r="F467" s="236" t="s">
        <v>631</v>
      </c>
      <c r="G467" s="234"/>
      <c r="H467" s="237">
        <v>719.428</v>
      </c>
      <c r="I467" s="238"/>
      <c r="J467" s="234"/>
      <c r="K467" s="234"/>
      <c r="L467" s="239"/>
      <c r="M467" s="240"/>
      <c r="N467" s="241"/>
      <c r="O467" s="241"/>
      <c r="P467" s="241"/>
      <c r="Q467" s="241"/>
      <c r="R467" s="241"/>
      <c r="S467" s="241"/>
      <c r="T467" s="242"/>
      <c r="AT467" s="243" t="s">
        <v>207</v>
      </c>
      <c r="AU467" s="243" t="s">
        <v>82</v>
      </c>
      <c r="AV467" s="12" t="s">
        <v>82</v>
      </c>
      <c r="AW467" s="12" t="s">
        <v>34</v>
      </c>
      <c r="AX467" s="12" t="s">
        <v>73</v>
      </c>
      <c r="AY467" s="243" t="s">
        <v>197</v>
      </c>
    </row>
    <row r="468" spans="2:51" s="12" customFormat="1" ht="12">
      <c r="B468" s="233"/>
      <c r="C468" s="234"/>
      <c r="D468" s="230" t="s">
        <v>207</v>
      </c>
      <c r="E468" s="235" t="s">
        <v>21</v>
      </c>
      <c r="F468" s="236" t="s">
        <v>632</v>
      </c>
      <c r="G468" s="234"/>
      <c r="H468" s="237">
        <v>18.15</v>
      </c>
      <c r="I468" s="238"/>
      <c r="J468" s="234"/>
      <c r="K468" s="234"/>
      <c r="L468" s="239"/>
      <c r="M468" s="240"/>
      <c r="N468" s="241"/>
      <c r="O468" s="241"/>
      <c r="P468" s="241"/>
      <c r="Q468" s="241"/>
      <c r="R468" s="241"/>
      <c r="S468" s="241"/>
      <c r="T468" s="242"/>
      <c r="AT468" s="243" t="s">
        <v>207</v>
      </c>
      <c r="AU468" s="243" t="s">
        <v>82</v>
      </c>
      <c r="AV468" s="12" t="s">
        <v>82</v>
      </c>
      <c r="AW468" s="12" t="s">
        <v>34</v>
      </c>
      <c r="AX468" s="12" t="s">
        <v>73</v>
      </c>
      <c r="AY468" s="243" t="s">
        <v>197</v>
      </c>
    </row>
    <row r="469" spans="2:51" s="12" customFormat="1" ht="12">
      <c r="B469" s="233"/>
      <c r="C469" s="234"/>
      <c r="D469" s="230" t="s">
        <v>207</v>
      </c>
      <c r="E469" s="235" t="s">
        <v>21</v>
      </c>
      <c r="F469" s="236" t="s">
        <v>633</v>
      </c>
      <c r="G469" s="234"/>
      <c r="H469" s="237">
        <v>13.2</v>
      </c>
      <c r="I469" s="238"/>
      <c r="J469" s="234"/>
      <c r="K469" s="234"/>
      <c r="L469" s="239"/>
      <c r="M469" s="240"/>
      <c r="N469" s="241"/>
      <c r="O469" s="241"/>
      <c r="P469" s="241"/>
      <c r="Q469" s="241"/>
      <c r="R469" s="241"/>
      <c r="S469" s="241"/>
      <c r="T469" s="242"/>
      <c r="AT469" s="243" t="s">
        <v>207</v>
      </c>
      <c r="AU469" s="243" t="s">
        <v>82</v>
      </c>
      <c r="AV469" s="12" t="s">
        <v>82</v>
      </c>
      <c r="AW469" s="12" t="s">
        <v>34</v>
      </c>
      <c r="AX469" s="12" t="s">
        <v>73</v>
      </c>
      <c r="AY469" s="243" t="s">
        <v>197</v>
      </c>
    </row>
    <row r="470" spans="2:51" s="12" customFormat="1" ht="12">
      <c r="B470" s="233"/>
      <c r="C470" s="234"/>
      <c r="D470" s="230" t="s">
        <v>207</v>
      </c>
      <c r="E470" s="235" t="s">
        <v>21</v>
      </c>
      <c r="F470" s="236" t="s">
        <v>634</v>
      </c>
      <c r="G470" s="234"/>
      <c r="H470" s="237">
        <v>25.533</v>
      </c>
      <c r="I470" s="238"/>
      <c r="J470" s="234"/>
      <c r="K470" s="234"/>
      <c r="L470" s="239"/>
      <c r="M470" s="240"/>
      <c r="N470" s="241"/>
      <c r="O470" s="241"/>
      <c r="P470" s="241"/>
      <c r="Q470" s="241"/>
      <c r="R470" s="241"/>
      <c r="S470" s="241"/>
      <c r="T470" s="242"/>
      <c r="AT470" s="243" t="s">
        <v>207</v>
      </c>
      <c r="AU470" s="243" t="s">
        <v>82</v>
      </c>
      <c r="AV470" s="12" t="s">
        <v>82</v>
      </c>
      <c r="AW470" s="12" t="s">
        <v>34</v>
      </c>
      <c r="AX470" s="12" t="s">
        <v>73</v>
      </c>
      <c r="AY470" s="243" t="s">
        <v>197</v>
      </c>
    </row>
    <row r="471" spans="2:51" s="13" customFormat="1" ht="12">
      <c r="B471" s="244"/>
      <c r="C471" s="245"/>
      <c r="D471" s="230" t="s">
        <v>207</v>
      </c>
      <c r="E471" s="246" t="s">
        <v>21</v>
      </c>
      <c r="F471" s="247" t="s">
        <v>219</v>
      </c>
      <c r="G471" s="245"/>
      <c r="H471" s="248">
        <v>776.311</v>
      </c>
      <c r="I471" s="249"/>
      <c r="J471" s="245"/>
      <c r="K471" s="245"/>
      <c r="L471" s="250"/>
      <c r="M471" s="251"/>
      <c r="N471" s="252"/>
      <c r="O471" s="252"/>
      <c r="P471" s="252"/>
      <c r="Q471" s="252"/>
      <c r="R471" s="252"/>
      <c r="S471" s="252"/>
      <c r="T471" s="253"/>
      <c r="AT471" s="254" t="s">
        <v>207</v>
      </c>
      <c r="AU471" s="254" t="s">
        <v>82</v>
      </c>
      <c r="AV471" s="13" t="s">
        <v>90</v>
      </c>
      <c r="AW471" s="13" t="s">
        <v>34</v>
      </c>
      <c r="AX471" s="13" t="s">
        <v>80</v>
      </c>
      <c r="AY471" s="254" t="s">
        <v>197</v>
      </c>
    </row>
    <row r="472" spans="2:65" s="1" customFormat="1" ht="16.5" customHeight="1">
      <c r="B472" s="39"/>
      <c r="C472" s="218" t="s">
        <v>635</v>
      </c>
      <c r="D472" s="218" t="s">
        <v>199</v>
      </c>
      <c r="E472" s="219" t="s">
        <v>636</v>
      </c>
      <c r="F472" s="220" t="s">
        <v>637</v>
      </c>
      <c r="G472" s="221" t="s">
        <v>132</v>
      </c>
      <c r="H472" s="222">
        <v>46.26</v>
      </c>
      <c r="I472" s="223"/>
      <c r="J472" s="224">
        <f>ROUND(I472*H472,2)</f>
        <v>0</v>
      </c>
      <c r="K472" s="220" t="s">
        <v>203</v>
      </c>
      <c r="L472" s="44"/>
      <c r="M472" s="225" t="s">
        <v>21</v>
      </c>
      <c r="N472" s="226" t="s">
        <v>44</v>
      </c>
      <c r="O472" s="80"/>
      <c r="P472" s="227">
        <f>O472*H472</f>
        <v>0</v>
      </c>
      <c r="Q472" s="227">
        <v>3E-05</v>
      </c>
      <c r="R472" s="227">
        <f>Q472*H472</f>
        <v>0.0013878</v>
      </c>
      <c r="S472" s="227">
        <v>0</v>
      </c>
      <c r="T472" s="228">
        <f>S472*H472</f>
        <v>0</v>
      </c>
      <c r="AR472" s="18" t="s">
        <v>97</v>
      </c>
      <c r="AT472" s="18" t="s">
        <v>199</v>
      </c>
      <c r="AU472" s="18" t="s">
        <v>82</v>
      </c>
      <c r="AY472" s="18" t="s">
        <v>197</v>
      </c>
      <c r="BE472" s="229">
        <f>IF(N472="základní",J472,0)</f>
        <v>0</v>
      </c>
      <c r="BF472" s="229">
        <f>IF(N472="snížená",J472,0)</f>
        <v>0</v>
      </c>
      <c r="BG472" s="229">
        <f>IF(N472="zákl. přenesená",J472,0)</f>
        <v>0</v>
      </c>
      <c r="BH472" s="229">
        <f>IF(N472="sníž. přenesená",J472,0)</f>
        <v>0</v>
      </c>
      <c r="BI472" s="229">
        <f>IF(N472="nulová",J472,0)</f>
        <v>0</v>
      </c>
      <c r="BJ472" s="18" t="s">
        <v>80</v>
      </c>
      <c r="BK472" s="229">
        <f>ROUND(I472*H472,2)</f>
        <v>0</v>
      </c>
      <c r="BL472" s="18" t="s">
        <v>97</v>
      </c>
      <c r="BM472" s="18" t="s">
        <v>638</v>
      </c>
    </row>
    <row r="473" spans="2:51" s="15" customFormat="1" ht="12">
      <c r="B473" s="266"/>
      <c r="C473" s="267"/>
      <c r="D473" s="230" t="s">
        <v>207</v>
      </c>
      <c r="E473" s="268" t="s">
        <v>21</v>
      </c>
      <c r="F473" s="269" t="s">
        <v>639</v>
      </c>
      <c r="G473" s="267"/>
      <c r="H473" s="268" t="s">
        <v>21</v>
      </c>
      <c r="I473" s="270"/>
      <c r="J473" s="267"/>
      <c r="K473" s="267"/>
      <c r="L473" s="271"/>
      <c r="M473" s="272"/>
      <c r="N473" s="273"/>
      <c r="O473" s="273"/>
      <c r="P473" s="273"/>
      <c r="Q473" s="273"/>
      <c r="R473" s="273"/>
      <c r="S473" s="273"/>
      <c r="T473" s="274"/>
      <c r="AT473" s="275" t="s">
        <v>207</v>
      </c>
      <c r="AU473" s="275" t="s">
        <v>82</v>
      </c>
      <c r="AV473" s="15" t="s">
        <v>80</v>
      </c>
      <c r="AW473" s="15" t="s">
        <v>34</v>
      </c>
      <c r="AX473" s="15" t="s">
        <v>73</v>
      </c>
      <c r="AY473" s="275" t="s">
        <v>197</v>
      </c>
    </row>
    <row r="474" spans="2:51" s="12" customFormat="1" ht="12">
      <c r="B474" s="233"/>
      <c r="C474" s="234"/>
      <c r="D474" s="230" t="s">
        <v>207</v>
      </c>
      <c r="E474" s="235" t="s">
        <v>21</v>
      </c>
      <c r="F474" s="236" t="s">
        <v>640</v>
      </c>
      <c r="G474" s="234"/>
      <c r="H474" s="237">
        <v>9.75</v>
      </c>
      <c r="I474" s="238"/>
      <c r="J474" s="234"/>
      <c r="K474" s="234"/>
      <c r="L474" s="239"/>
      <c r="M474" s="240"/>
      <c r="N474" s="241"/>
      <c r="O474" s="241"/>
      <c r="P474" s="241"/>
      <c r="Q474" s="241"/>
      <c r="R474" s="241"/>
      <c r="S474" s="241"/>
      <c r="T474" s="242"/>
      <c r="AT474" s="243" t="s">
        <v>207</v>
      </c>
      <c r="AU474" s="243" t="s">
        <v>82</v>
      </c>
      <c r="AV474" s="12" t="s">
        <v>82</v>
      </c>
      <c r="AW474" s="12" t="s">
        <v>34</v>
      </c>
      <c r="AX474" s="12" t="s">
        <v>73</v>
      </c>
      <c r="AY474" s="243" t="s">
        <v>197</v>
      </c>
    </row>
    <row r="475" spans="2:51" s="12" customFormat="1" ht="12">
      <c r="B475" s="233"/>
      <c r="C475" s="234"/>
      <c r="D475" s="230" t="s">
        <v>207</v>
      </c>
      <c r="E475" s="235" t="s">
        <v>21</v>
      </c>
      <c r="F475" s="236" t="s">
        <v>641</v>
      </c>
      <c r="G475" s="234"/>
      <c r="H475" s="237">
        <v>6.28</v>
      </c>
      <c r="I475" s="238"/>
      <c r="J475" s="234"/>
      <c r="K475" s="234"/>
      <c r="L475" s="239"/>
      <c r="M475" s="240"/>
      <c r="N475" s="241"/>
      <c r="O475" s="241"/>
      <c r="P475" s="241"/>
      <c r="Q475" s="241"/>
      <c r="R475" s="241"/>
      <c r="S475" s="241"/>
      <c r="T475" s="242"/>
      <c r="AT475" s="243" t="s">
        <v>207</v>
      </c>
      <c r="AU475" s="243" t="s">
        <v>82</v>
      </c>
      <c r="AV475" s="12" t="s">
        <v>82</v>
      </c>
      <c r="AW475" s="12" t="s">
        <v>34</v>
      </c>
      <c r="AX475" s="12" t="s">
        <v>73</v>
      </c>
      <c r="AY475" s="243" t="s">
        <v>197</v>
      </c>
    </row>
    <row r="476" spans="2:51" s="12" customFormat="1" ht="12">
      <c r="B476" s="233"/>
      <c r="C476" s="234"/>
      <c r="D476" s="230" t="s">
        <v>207</v>
      </c>
      <c r="E476" s="235" t="s">
        <v>21</v>
      </c>
      <c r="F476" s="236" t="s">
        <v>642</v>
      </c>
      <c r="G476" s="234"/>
      <c r="H476" s="237">
        <v>6.2</v>
      </c>
      <c r="I476" s="238"/>
      <c r="J476" s="234"/>
      <c r="K476" s="234"/>
      <c r="L476" s="239"/>
      <c r="M476" s="240"/>
      <c r="N476" s="241"/>
      <c r="O476" s="241"/>
      <c r="P476" s="241"/>
      <c r="Q476" s="241"/>
      <c r="R476" s="241"/>
      <c r="S476" s="241"/>
      <c r="T476" s="242"/>
      <c r="AT476" s="243" t="s">
        <v>207</v>
      </c>
      <c r="AU476" s="243" t="s">
        <v>82</v>
      </c>
      <c r="AV476" s="12" t="s">
        <v>82</v>
      </c>
      <c r="AW476" s="12" t="s">
        <v>34</v>
      </c>
      <c r="AX476" s="12" t="s">
        <v>73</v>
      </c>
      <c r="AY476" s="243" t="s">
        <v>197</v>
      </c>
    </row>
    <row r="477" spans="2:51" s="12" customFormat="1" ht="12">
      <c r="B477" s="233"/>
      <c r="C477" s="234"/>
      <c r="D477" s="230" t="s">
        <v>207</v>
      </c>
      <c r="E477" s="235" t="s">
        <v>21</v>
      </c>
      <c r="F477" s="236" t="s">
        <v>643</v>
      </c>
      <c r="G477" s="234"/>
      <c r="H477" s="237">
        <v>7.65</v>
      </c>
      <c r="I477" s="238"/>
      <c r="J477" s="234"/>
      <c r="K477" s="234"/>
      <c r="L477" s="239"/>
      <c r="M477" s="240"/>
      <c r="N477" s="241"/>
      <c r="O477" s="241"/>
      <c r="P477" s="241"/>
      <c r="Q477" s="241"/>
      <c r="R477" s="241"/>
      <c r="S477" s="241"/>
      <c r="T477" s="242"/>
      <c r="AT477" s="243" t="s">
        <v>207</v>
      </c>
      <c r="AU477" s="243" t="s">
        <v>82</v>
      </c>
      <c r="AV477" s="12" t="s">
        <v>82</v>
      </c>
      <c r="AW477" s="12" t="s">
        <v>34</v>
      </c>
      <c r="AX477" s="12" t="s">
        <v>73</v>
      </c>
      <c r="AY477" s="243" t="s">
        <v>197</v>
      </c>
    </row>
    <row r="478" spans="2:51" s="12" customFormat="1" ht="12">
      <c r="B478" s="233"/>
      <c r="C478" s="234"/>
      <c r="D478" s="230" t="s">
        <v>207</v>
      </c>
      <c r="E478" s="235" t="s">
        <v>21</v>
      </c>
      <c r="F478" s="236" t="s">
        <v>644</v>
      </c>
      <c r="G478" s="234"/>
      <c r="H478" s="237">
        <v>11.38</v>
      </c>
      <c r="I478" s="238"/>
      <c r="J478" s="234"/>
      <c r="K478" s="234"/>
      <c r="L478" s="239"/>
      <c r="M478" s="240"/>
      <c r="N478" s="241"/>
      <c r="O478" s="241"/>
      <c r="P478" s="241"/>
      <c r="Q478" s="241"/>
      <c r="R478" s="241"/>
      <c r="S478" s="241"/>
      <c r="T478" s="242"/>
      <c r="AT478" s="243" t="s">
        <v>207</v>
      </c>
      <c r="AU478" s="243" t="s">
        <v>82</v>
      </c>
      <c r="AV478" s="12" t="s">
        <v>82</v>
      </c>
      <c r="AW478" s="12" t="s">
        <v>34</v>
      </c>
      <c r="AX478" s="12" t="s">
        <v>73</v>
      </c>
      <c r="AY478" s="243" t="s">
        <v>197</v>
      </c>
    </row>
    <row r="479" spans="2:51" s="13" customFormat="1" ht="12">
      <c r="B479" s="244"/>
      <c r="C479" s="245"/>
      <c r="D479" s="230" t="s">
        <v>207</v>
      </c>
      <c r="E479" s="246" t="s">
        <v>21</v>
      </c>
      <c r="F479" s="247" t="s">
        <v>219</v>
      </c>
      <c r="G479" s="245"/>
      <c r="H479" s="248">
        <v>41.26</v>
      </c>
      <c r="I479" s="249"/>
      <c r="J479" s="245"/>
      <c r="K479" s="245"/>
      <c r="L479" s="250"/>
      <c r="M479" s="251"/>
      <c r="N479" s="252"/>
      <c r="O479" s="252"/>
      <c r="P479" s="252"/>
      <c r="Q479" s="252"/>
      <c r="R479" s="252"/>
      <c r="S479" s="252"/>
      <c r="T479" s="253"/>
      <c r="AT479" s="254" t="s">
        <v>207</v>
      </c>
      <c r="AU479" s="254" t="s">
        <v>82</v>
      </c>
      <c r="AV479" s="13" t="s">
        <v>90</v>
      </c>
      <c r="AW479" s="13" t="s">
        <v>34</v>
      </c>
      <c r="AX479" s="13" t="s">
        <v>73</v>
      </c>
      <c r="AY479" s="254" t="s">
        <v>197</v>
      </c>
    </row>
    <row r="480" spans="2:51" s="12" customFormat="1" ht="12">
      <c r="B480" s="233"/>
      <c r="C480" s="234"/>
      <c r="D480" s="230" t="s">
        <v>207</v>
      </c>
      <c r="E480" s="235" t="s">
        <v>21</v>
      </c>
      <c r="F480" s="236" t="s">
        <v>220</v>
      </c>
      <c r="G480" s="234"/>
      <c r="H480" s="237">
        <v>5</v>
      </c>
      <c r="I480" s="238"/>
      <c r="J480" s="234"/>
      <c r="K480" s="234"/>
      <c r="L480" s="239"/>
      <c r="M480" s="240"/>
      <c r="N480" s="241"/>
      <c r="O480" s="241"/>
      <c r="P480" s="241"/>
      <c r="Q480" s="241"/>
      <c r="R480" s="241"/>
      <c r="S480" s="241"/>
      <c r="T480" s="242"/>
      <c r="AT480" s="243" t="s">
        <v>207</v>
      </c>
      <c r="AU480" s="243" t="s">
        <v>82</v>
      </c>
      <c r="AV480" s="12" t="s">
        <v>82</v>
      </c>
      <c r="AW480" s="12" t="s">
        <v>34</v>
      </c>
      <c r="AX480" s="12" t="s">
        <v>73</v>
      </c>
      <c r="AY480" s="243" t="s">
        <v>197</v>
      </c>
    </row>
    <row r="481" spans="2:51" s="14" customFormat="1" ht="12">
      <c r="B481" s="255"/>
      <c r="C481" s="256"/>
      <c r="D481" s="230" t="s">
        <v>207</v>
      </c>
      <c r="E481" s="257" t="s">
        <v>21</v>
      </c>
      <c r="F481" s="258" t="s">
        <v>221</v>
      </c>
      <c r="G481" s="256"/>
      <c r="H481" s="259">
        <v>46.26</v>
      </c>
      <c r="I481" s="260"/>
      <c r="J481" s="256"/>
      <c r="K481" s="256"/>
      <c r="L481" s="261"/>
      <c r="M481" s="262"/>
      <c r="N481" s="263"/>
      <c r="O481" s="263"/>
      <c r="P481" s="263"/>
      <c r="Q481" s="263"/>
      <c r="R481" s="263"/>
      <c r="S481" s="263"/>
      <c r="T481" s="264"/>
      <c r="AT481" s="265" t="s">
        <v>207</v>
      </c>
      <c r="AU481" s="265" t="s">
        <v>82</v>
      </c>
      <c r="AV481" s="14" t="s">
        <v>97</v>
      </c>
      <c r="AW481" s="14" t="s">
        <v>34</v>
      </c>
      <c r="AX481" s="14" t="s">
        <v>80</v>
      </c>
      <c r="AY481" s="265" t="s">
        <v>197</v>
      </c>
    </row>
    <row r="482" spans="2:65" s="1" customFormat="1" ht="16.5" customHeight="1">
      <c r="B482" s="39"/>
      <c r="C482" s="218" t="s">
        <v>645</v>
      </c>
      <c r="D482" s="218" t="s">
        <v>199</v>
      </c>
      <c r="E482" s="219" t="s">
        <v>646</v>
      </c>
      <c r="F482" s="220" t="s">
        <v>647</v>
      </c>
      <c r="G482" s="221" t="s">
        <v>132</v>
      </c>
      <c r="H482" s="222">
        <v>5.15</v>
      </c>
      <c r="I482" s="223"/>
      <c r="J482" s="224">
        <f>ROUND(I482*H482,2)</f>
        <v>0</v>
      </c>
      <c r="K482" s="220" t="s">
        <v>203</v>
      </c>
      <c r="L482" s="44"/>
      <c r="M482" s="225" t="s">
        <v>21</v>
      </c>
      <c r="N482" s="226" t="s">
        <v>44</v>
      </c>
      <c r="O482" s="80"/>
      <c r="P482" s="227">
        <f>O482*H482</f>
        <v>0</v>
      </c>
      <c r="Q482" s="227">
        <v>8E-05</v>
      </c>
      <c r="R482" s="227">
        <f>Q482*H482</f>
        <v>0.00041200000000000004</v>
      </c>
      <c r="S482" s="227">
        <v>0</v>
      </c>
      <c r="T482" s="228">
        <f>S482*H482</f>
        <v>0</v>
      </c>
      <c r="AR482" s="18" t="s">
        <v>97</v>
      </c>
      <c r="AT482" s="18" t="s">
        <v>199</v>
      </c>
      <c r="AU482" s="18" t="s">
        <v>82</v>
      </c>
      <c r="AY482" s="18" t="s">
        <v>197</v>
      </c>
      <c r="BE482" s="229">
        <f>IF(N482="základní",J482,0)</f>
        <v>0</v>
      </c>
      <c r="BF482" s="229">
        <f>IF(N482="snížená",J482,0)</f>
        <v>0</v>
      </c>
      <c r="BG482" s="229">
        <f>IF(N482="zákl. přenesená",J482,0)</f>
        <v>0</v>
      </c>
      <c r="BH482" s="229">
        <f>IF(N482="sníž. přenesená",J482,0)</f>
        <v>0</v>
      </c>
      <c r="BI482" s="229">
        <f>IF(N482="nulová",J482,0)</f>
        <v>0</v>
      </c>
      <c r="BJ482" s="18" t="s">
        <v>80</v>
      </c>
      <c r="BK482" s="229">
        <f>ROUND(I482*H482,2)</f>
        <v>0</v>
      </c>
      <c r="BL482" s="18" t="s">
        <v>97</v>
      </c>
      <c r="BM482" s="18" t="s">
        <v>648</v>
      </c>
    </row>
    <row r="483" spans="2:47" s="1" customFormat="1" ht="12">
      <c r="B483" s="39"/>
      <c r="C483" s="40"/>
      <c r="D483" s="230" t="s">
        <v>205</v>
      </c>
      <c r="E483" s="40"/>
      <c r="F483" s="231" t="s">
        <v>649</v>
      </c>
      <c r="G483" s="40"/>
      <c r="H483" s="40"/>
      <c r="I483" s="145"/>
      <c r="J483" s="40"/>
      <c r="K483" s="40"/>
      <c r="L483" s="44"/>
      <c r="M483" s="232"/>
      <c r="N483" s="80"/>
      <c r="O483" s="80"/>
      <c r="P483" s="80"/>
      <c r="Q483" s="80"/>
      <c r="R483" s="80"/>
      <c r="S483" s="80"/>
      <c r="T483" s="81"/>
      <c r="AT483" s="18" t="s">
        <v>205</v>
      </c>
      <c r="AU483" s="18" t="s">
        <v>82</v>
      </c>
    </row>
    <row r="484" spans="2:51" s="12" customFormat="1" ht="12">
      <c r="B484" s="233"/>
      <c r="C484" s="234"/>
      <c r="D484" s="230" t="s">
        <v>207</v>
      </c>
      <c r="E484" s="235" t="s">
        <v>21</v>
      </c>
      <c r="F484" s="236" t="s">
        <v>650</v>
      </c>
      <c r="G484" s="234"/>
      <c r="H484" s="237">
        <v>5.15</v>
      </c>
      <c r="I484" s="238"/>
      <c r="J484" s="234"/>
      <c r="K484" s="234"/>
      <c r="L484" s="239"/>
      <c r="M484" s="240"/>
      <c r="N484" s="241"/>
      <c r="O484" s="241"/>
      <c r="P484" s="241"/>
      <c r="Q484" s="241"/>
      <c r="R484" s="241"/>
      <c r="S484" s="241"/>
      <c r="T484" s="242"/>
      <c r="AT484" s="243" t="s">
        <v>207</v>
      </c>
      <c r="AU484" s="243" t="s">
        <v>82</v>
      </c>
      <c r="AV484" s="12" t="s">
        <v>82</v>
      </c>
      <c r="AW484" s="12" t="s">
        <v>34</v>
      </c>
      <c r="AX484" s="12" t="s">
        <v>73</v>
      </c>
      <c r="AY484" s="243" t="s">
        <v>197</v>
      </c>
    </row>
    <row r="485" spans="2:51" s="13" customFormat="1" ht="12">
      <c r="B485" s="244"/>
      <c r="C485" s="245"/>
      <c r="D485" s="230" t="s">
        <v>207</v>
      </c>
      <c r="E485" s="246" t="s">
        <v>21</v>
      </c>
      <c r="F485" s="247" t="s">
        <v>219</v>
      </c>
      <c r="G485" s="245"/>
      <c r="H485" s="248">
        <v>5.15</v>
      </c>
      <c r="I485" s="249"/>
      <c r="J485" s="245"/>
      <c r="K485" s="245"/>
      <c r="L485" s="250"/>
      <c r="M485" s="251"/>
      <c r="N485" s="252"/>
      <c r="O485" s="252"/>
      <c r="P485" s="252"/>
      <c r="Q485" s="252"/>
      <c r="R485" s="252"/>
      <c r="S485" s="252"/>
      <c r="T485" s="253"/>
      <c r="AT485" s="254" t="s">
        <v>207</v>
      </c>
      <c r="AU485" s="254" t="s">
        <v>82</v>
      </c>
      <c r="AV485" s="13" t="s">
        <v>90</v>
      </c>
      <c r="AW485" s="13" t="s">
        <v>34</v>
      </c>
      <c r="AX485" s="13" t="s">
        <v>80</v>
      </c>
      <c r="AY485" s="254" t="s">
        <v>197</v>
      </c>
    </row>
    <row r="486" spans="2:65" s="1" customFormat="1" ht="22.5" customHeight="1">
      <c r="B486" s="39"/>
      <c r="C486" s="218" t="s">
        <v>651</v>
      </c>
      <c r="D486" s="218" t="s">
        <v>199</v>
      </c>
      <c r="E486" s="219" t="s">
        <v>652</v>
      </c>
      <c r="F486" s="220" t="s">
        <v>653</v>
      </c>
      <c r="G486" s="221" t="s">
        <v>132</v>
      </c>
      <c r="H486" s="222">
        <v>5.15</v>
      </c>
      <c r="I486" s="223"/>
      <c r="J486" s="224">
        <f>ROUND(I486*H486,2)</f>
        <v>0</v>
      </c>
      <c r="K486" s="220" t="s">
        <v>203</v>
      </c>
      <c r="L486" s="44"/>
      <c r="M486" s="225" t="s">
        <v>21</v>
      </c>
      <c r="N486" s="226" t="s">
        <v>44</v>
      </c>
      <c r="O486" s="80"/>
      <c r="P486" s="227">
        <f>O486*H486</f>
        <v>0</v>
      </c>
      <c r="Q486" s="227">
        <v>1E-05</v>
      </c>
      <c r="R486" s="227">
        <f>Q486*H486</f>
        <v>5.1500000000000005E-05</v>
      </c>
      <c r="S486" s="227">
        <v>0</v>
      </c>
      <c r="T486" s="228">
        <f>S486*H486</f>
        <v>0</v>
      </c>
      <c r="AR486" s="18" t="s">
        <v>97</v>
      </c>
      <c r="AT486" s="18" t="s">
        <v>199</v>
      </c>
      <c r="AU486" s="18" t="s">
        <v>82</v>
      </c>
      <c r="AY486" s="18" t="s">
        <v>197</v>
      </c>
      <c r="BE486" s="229">
        <f>IF(N486="základní",J486,0)</f>
        <v>0</v>
      </c>
      <c r="BF486" s="229">
        <f>IF(N486="snížená",J486,0)</f>
        <v>0</v>
      </c>
      <c r="BG486" s="229">
        <f>IF(N486="zákl. přenesená",J486,0)</f>
        <v>0</v>
      </c>
      <c r="BH486" s="229">
        <f>IF(N486="sníž. přenesená",J486,0)</f>
        <v>0</v>
      </c>
      <c r="BI486" s="229">
        <f>IF(N486="nulová",J486,0)</f>
        <v>0</v>
      </c>
      <c r="BJ486" s="18" t="s">
        <v>80</v>
      </c>
      <c r="BK486" s="229">
        <f>ROUND(I486*H486,2)</f>
        <v>0</v>
      </c>
      <c r="BL486" s="18" t="s">
        <v>97</v>
      </c>
      <c r="BM486" s="18" t="s">
        <v>654</v>
      </c>
    </row>
    <row r="487" spans="2:47" s="1" customFormat="1" ht="12">
      <c r="B487" s="39"/>
      <c r="C487" s="40"/>
      <c r="D487" s="230" t="s">
        <v>205</v>
      </c>
      <c r="E487" s="40"/>
      <c r="F487" s="231" t="s">
        <v>655</v>
      </c>
      <c r="G487" s="40"/>
      <c r="H487" s="40"/>
      <c r="I487" s="145"/>
      <c r="J487" s="40"/>
      <c r="K487" s="40"/>
      <c r="L487" s="44"/>
      <c r="M487" s="232"/>
      <c r="N487" s="80"/>
      <c r="O487" s="80"/>
      <c r="P487" s="80"/>
      <c r="Q487" s="80"/>
      <c r="R487" s="80"/>
      <c r="S487" s="80"/>
      <c r="T487" s="81"/>
      <c r="AT487" s="18" t="s">
        <v>205</v>
      </c>
      <c r="AU487" s="18" t="s">
        <v>82</v>
      </c>
    </row>
    <row r="488" spans="2:51" s="12" customFormat="1" ht="12">
      <c r="B488" s="233"/>
      <c r="C488" s="234"/>
      <c r="D488" s="230" t="s">
        <v>207</v>
      </c>
      <c r="E488" s="235" t="s">
        <v>21</v>
      </c>
      <c r="F488" s="236" t="s">
        <v>656</v>
      </c>
      <c r="G488" s="234"/>
      <c r="H488" s="237">
        <v>5.15</v>
      </c>
      <c r="I488" s="238"/>
      <c r="J488" s="234"/>
      <c r="K488" s="234"/>
      <c r="L488" s="239"/>
      <c r="M488" s="240"/>
      <c r="N488" s="241"/>
      <c r="O488" s="241"/>
      <c r="P488" s="241"/>
      <c r="Q488" s="241"/>
      <c r="R488" s="241"/>
      <c r="S488" s="241"/>
      <c r="T488" s="242"/>
      <c r="AT488" s="243" t="s">
        <v>207</v>
      </c>
      <c r="AU488" s="243" t="s">
        <v>82</v>
      </c>
      <c r="AV488" s="12" t="s">
        <v>82</v>
      </c>
      <c r="AW488" s="12" t="s">
        <v>34</v>
      </c>
      <c r="AX488" s="12" t="s">
        <v>80</v>
      </c>
      <c r="AY488" s="243" t="s">
        <v>197</v>
      </c>
    </row>
    <row r="489" spans="2:65" s="1" customFormat="1" ht="16.5" customHeight="1">
      <c r="B489" s="39"/>
      <c r="C489" s="218" t="s">
        <v>657</v>
      </c>
      <c r="D489" s="218" t="s">
        <v>199</v>
      </c>
      <c r="E489" s="219" t="s">
        <v>658</v>
      </c>
      <c r="F489" s="220" t="s">
        <v>659</v>
      </c>
      <c r="G489" s="221" t="s">
        <v>202</v>
      </c>
      <c r="H489" s="222">
        <v>12.33</v>
      </c>
      <c r="I489" s="223"/>
      <c r="J489" s="224">
        <f>ROUND(I489*H489,2)</f>
        <v>0</v>
      </c>
      <c r="K489" s="220" t="s">
        <v>203</v>
      </c>
      <c r="L489" s="44"/>
      <c r="M489" s="225" t="s">
        <v>21</v>
      </c>
      <c r="N489" s="226" t="s">
        <v>44</v>
      </c>
      <c r="O489" s="80"/>
      <c r="P489" s="227">
        <f>O489*H489</f>
        <v>0</v>
      </c>
      <c r="Q489" s="227">
        <v>1.98</v>
      </c>
      <c r="R489" s="227">
        <f>Q489*H489</f>
        <v>24.4134</v>
      </c>
      <c r="S489" s="227">
        <v>0</v>
      </c>
      <c r="T489" s="228">
        <f>S489*H489</f>
        <v>0</v>
      </c>
      <c r="AR489" s="18" t="s">
        <v>97</v>
      </c>
      <c r="AT489" s="18" t="s">
        <v>199</v>
      </c>
      <c r="AU489" s="18" t="s">
        <v>82</v>
      </c>
      <c r="AY489" s="18" t="s">
        <v>197</v>
      </c>
      <c r="BE489" s="229">
        <f>IF(N489="základní",J489,0)</f>
        <v>0</v>
      </c>
      <c r="BF489" s="229">
        <f>IF(N489="snížená",J489,0)</f>
        <v>0</v>
      </c>
      <c r="BG489" s="229">
        <f>IF(N489="zákl. přenesená",J489,0)</f>
        <v>0</v>
      </c>
      <c r="BH489" s="229">
        <f>IF(N489="sníž. přenesená",J489,0)</f>
        <v>0</v>
      </c>
      <c r="BI489" s="229">
        <f>IF(N489="nulová",J489,0)</f>
        <v>0</v>
      </c>
      <c r="BJ489" s="18" t="s">
        <v>80</v>
      </c>
      <c r="BK489" s="229">
        <f>ROUND(I489*H489,2)</f>
        <v>0</v>
      </c>
      <c r="BL489" s="18" t="s">
        <v>97</v>
      </c>
      <c r="BM489" s="18" t="s">
        <v>660</v>
      </c>
    </row>
    <row r="490" spans="2:47" s="1" customFormat="1" ht="12">
      <c r="B490" s="39"/>
      <c r="C490" s="40"/>
      <c r="D490" s="230" t="s">
        <v>205</v>
      </c>
      <c r="E490" s="40"/>
      <c r="F490" s="231" t="s">
        <v>661</v>
      </c>
      <c r="G490" s="40"/>
      <c r="H490" s="40"/>
      <c r="I490" s="145"/>
      <c r="J490" s="40"/>
      <c r="K490" s="40"/>
      <c r="L490" s="44"/>
      <c r="M490" s="232"/>
      <c r="N490" s="80"/>
      <c r="O490" s="80"/>
      <c r="P490" s="80"/>
      <c r="Q490" s="80"/>
      <c r="R490" s="80"/>
      <c r="S490" s="80"/>
      <c r="T490" s="81"/>
      <c r="AT490" s="18" t="s">
        <v>205</v>
      </c>
      <c r="AU490" s="18" t="s">
        <v>82</v>
      </c>
    </row>
    <row r="491" spans="2:51" s="12" customFormat="1" ht="12">
      <c r="B491" s="233"/>
      <c r="C491" s="234"/>
      <c r="D491" s="230" t="s">
        <v>207</v>
      </c>
      <c r="E491" s="235" t="s">
        <v>21</v>
      </c>
      <c r="F491" s="236" t="s">
        <v>662</v>
      </c>
      <c r="G491" s="234"/>
      <c r="H491" s="237">
        <v>11.52</v>
      </c>
      <c r="I491" s="238"/>
      <c r="J491" s="234"/>
      <c r="K491" s="234"/>
      <c r="L491" s="239"/>
      <c r="M491" s="240"/>
      <c r="N491" s="241"/>
      <c r="O491" s="241"/>
      <c r="P491" s="241"/>
      <c r="Q491" s="241"/>
      <c r="R491" s="241"/>
      <c r="S491" s="241"/>
      <c r="T491" s="242"/>
      <c r="AT491" s="243" t="s">
        <v>207</v>
      </c>
      <c r="AU491" s="243" t="s">
        <v>82</v>
      </c>
      <c r="AV491" s="12" t="s">
        <v>82</v>
      </c>
      <c r="AW491" s="12" t="s">
        <v>34</v>
      </c>
      <c r="AX491" s="12" t="s">
        <v>73</v>
      </c>
      <c r="AY491" s="243" t="s">
        <v>197</v>
      </c>
    </row>
    <row r="492" spans="2:51" s="12" customFormat="1" ht="12">
      <c r="B492" s="233"/>
      <c r="C492" s="234"/>
      <c r="D492" s="230" t="s">
        <v>207</v>
      </c>
      <c r="E492" s="235" t="s">
        <v>21</v>
      </c>
      <c r="F492" s="236" t="s">
        <v>568</v>
      </c>
      <c r="G492" s="234"/>
      <c r="H492" s="237">
        <v>0.81</v>
      </c>
      <c r="I492" s="238"/>
      <c r="J492" s="234"/>
      <c r="K492" s="234"/>
      <c r="L492" s="239"/>
      <c r="M492" s="240"/>
      <c r="N492" s="241"/>
      <c r="O492" s="241"/>
      <c r="P492" s="241"/>
      <c r="Q492" s="241"/>
      <c r="R492" s="241"/>
      <c r="S492" s="241"/>
      <c r="T492" s="242"/>
      <c r="AT492" s="243" t="s">
        <v>207</v>
      </c>
      <c r="AU492" s="243" t="s">
        <v>82</v>
      </c>
      <c r="AV492" s="12" t="s">
        <v>82</v>
      </c>
      <c r="AW492" s="12" t="s">
        <v>34</v>
      </c>
      <c r="AX492" s="12" t="s">
        <v>73</v>
      </c>
      <c r="AY492" s="243" t="s">
        <v>197</v>
      </c>
    </row>
    <row r="493" spans="2:51" s="13" customFormat="1" ht="12">
      <c r="B493" s="244"/>
      <c r="C493" s="245"/>
      <c r="D493" s="230" t="s">
        <v>207</v>
      </c>
      <c r="E493" s="246" t="s">
        <v>21</v>
      </c>
      <c r="F493" s="247" t="s">
        <v>219</v>
      </c>
      <c r="G493" s="245"/>
      <c r="H493" s="248">
        <v>12.33</v>
      </c>
      <c r="I493" s="249"/>
      <c r="J493" s="245"/>
      <c r="K493" s="245"/>
      <c r="L493" s="250"/>
      <c r="M493" s="251"/>
      <c r="N493" s="252"/>
      <c r="O493" s="252"/>
      <c r="P493" s="252"/>
      <c r="Q493" s="252"/>
      <c r="R493" s="252"/>
      <c r="S493" s="252"/>
      <c r="T493" s="253"/>
      <c r="AT493" s="254" t="s">
        <v>207</v>
      </c>
      <c r="AU493" s="254" t="s">
        <v>82</v>
      </c>
      <c r="AV493" s="13" t="s">
        <v>90</v>
      </c>
      <c r="AW493" s="13" t="s">
        <v>34</v>
      </c>
      <c r="AX493" s="13" t="s">
        <v>73</v>
      </c>
      <c r="AY493" s="254" t="s">
        <v>197</v>
      </c>
    </row>
    <row r="494" spans="2:51" s="14" customFormat="1" ht="12">
      <c r="B494" s="255"/>
      <c r="C494" s="256"/>
      <c r="D494" s="230" t="s">
        <v>207</v>
      </c>
      <c r="E494" s="257" t="s">
        <v>21</v>
      </c>
      <c r="F494" s="258" t="s">
        <v>221</v>
      </c>
      <c r="G494" s="256"/>
      <c r="H494" s="259">
        <v>12.33</v>
      </c>
      <c r="I494" s="260"/>
      <c r="J494" s="256"/>
      <c r="K494" s="256"/>
      <c r="L494" s="261"/>
      <c r="M494" s="262"/>
      <c r="N494" s="263"/>
      <c r="O494" s="263"/>
      <c r="P494" s="263"/>
      <c r="Q494" s="263"/>
      <c r="R494" s="263"/>
      <c r="S494" s="263"/>
      <c r="T494" s="264"/>
      <c r="AT494" s="265" t="s">
        <v>207</v>
      </c>
      <c r="AU494" s="265" t="s">
        <v>82</v>
      </c>
      <c r="AV494" s="14" t="s">
        <v>97</v>
      </c>
      <c r="AW494" s="14" t="s">
        <v>34</v>
      </c>
      <c r="AX494" s="14" t="s">
        <v>80</v>
      </c>
      <c r="AY494" s="265" t="s">
        <v>197</v>
      </c>
    </row>
    <row r="495" spans="2:63" s="11" customFormat="1" ht="22.8" customHeight="1">
      <c r="B495" s="202"/>
      <c r="C495" s="203"/>
      <c r="D495" s="204" t="s">
        <v>72</v>
      </c>
      <c r="E495" s="216" t="s">
        <v>244</v>
      </c>
      <c r="F495" s="216" t="s">
        <v>663</v>
      </c>
      <c r="G495" s="203"/>
      <c r="H495" s="203"/>
      <c r="I495" s="206"/>
      <c r="J495" s="217">
        <f>BK495</f>
        <v>0</v>
      </c>
      <c r="K495" s="203"/>
      <c r="L495" s="208"/>
      <c r="M495" s="209"/>
      <c r="N495" s="210"/>
      <c r="O495" s="210"/>
      <c r="P495" s="211">
        <f>SUM(P496:P499)</f>
        <v>0</v>
      </c>
      <c r="Q495" s="210"/>
      <c r="R495" s="211">
        <f>SUM(R496:R499)</f>
        <v>8.7356016</v>
      </c>
      <c r="S495" s="210"/>
      <c r="T495" s="212">
        <f>SUM(T496:T499)</f>
        <v>0</v>
      </c>
      <c r="AR495" s="213" t="s">
        <v>80</v>
      </c>
      <c r="AT495" s="214" t="s">
        <v>72</v>
      </c>
      <c r="AU495" s="214" t="s">
        <v>80</v>
      </c>
      <c r="AY495" s="213" t="s">
        <v>197</v>
      </c>
      <c r="BK495" s="215">
        <f>SUM(BK496:BK499)</f>
        <v>0</v>
      </c>
    </row>
    <row r="496" spans="2:65" s="1" customFormat="1" ht="33.75" customHeight="1">
      <c r="B496" s="39"/>
      <c r="C496" s="218" t="s">
        <v>664</v>
      </c>
      <c r="D496" s="218" t="s">
        <v>199</v>
      </c>
      <c r="E496" s="219" t="s">
        <v>665</v>
      </c>
      <c r="F496" s="220" t="s">
        <v>666</v>
      </c>
      <c r="G496" s="221" t="s">
        <v>202</v>
      </c>
      <c r="H496" s="222">
        <v>5.94</v>
      </c>
      <c r="I496" s="223"/>
      <c r="J496" s="224">
        <f>ROUND(I496*H496,2)</f>
        <v>0</v>
      </c>
      <c r="K496" s="220" t="s">
        <v>203</v>
      </c>
      <c r="L496" s="44"/>
      <c r="M496" s="225" t="s">
        <v>21</v>
      </c>
      <c r="N496" s="226" t="s">
        <v>44</v>
      </c>
      <c r="O496" s="80"/>
      <c r="P496" s="227">
        <f>O496*H496</f>
        <v>0</v>
      </c>
      <c r="Q496" s="227">
        <v>1.47064</v>
      </c>
      <c r="R496" s="227">
        <f>Q496*H496</f>
        <v>8.7356016</v>
      </c>
      <c r="S496" s="227">
        <v>0</v>
      </c>
      <c r="T496" s="228">
        <f>S496*H496</f>
        <v>0</v>
      </c>
      <c r="AR496" s="18" t="s">
        <v>97</v>
      </c>
      <c r="AT496" s="18" t="s">
        <v>199</v>
      </c>
      <c r="AU496" s="18" t="s">
        <v>82</v>
      </c>
      <c r="AY496" s="18" t="s">
        <v>197</v>
      </c>
      <c r="BE496" s="229">
        <f>IF(N496="základní",J496,0)</f>
        <v>0</v>
      </c>
      <c r="BF496" s="229">
        <f>IF(N496="snížená",J496,0)</f>
        <v>0</v>
      </c>
      <c r="BG496" s="229">
        <f>IF(N496="zákl. přenesená",J496,0)</f>
        <v>0</v>
      </c>
      <c r="BH496" s="229">
        <f>IF(N496="sníž. přenesená",J496,0)</f>
        <v>0</v>
      </c>
      <c r="BI496" s="229">
        <f>IF(N496="nulová",J496,0)</f>
        <v>0</v>
      </c>
      <c r="BJ496" s="18" t="s">
        <v>80</v>
      </c>
      <c r="BK496" s="229">
        <f>ROUND(I496*H496,2)</f>
        <v>0</v>
      </c>
      <c r="BL496" s="18" t="s">
        <v>97</v>
      </c>
      <c r="BM496" s="18" t="s">
        <v>667</v>
      </c>
    </row>
    <row r="497" spans="2:47" s="1" customFormat="1" ht="12">
      <c r="B497" s="39"/>
      <c r="C497" s="40"/>
      <c r="D497" s="230" t="s">
        <v>205</v>
      </c>
      <c r="E497" s="40"/>
      <c r="F497" s="231" t="s">
        <v>668</v>
      </c>
      <c r="G497" s="40"/>
      <c r="H497" s="40"/>
      <c r="I497" s="145"/>
      <c r="J497" s="40"/>
      <c r="K497" s="40"/>
      <c r="L497" s="44"/>
      <c r="M497" s="232"/>
      <c r="N497" s="80"/>
      <c r="O497" s="80"/>
      <c r="P497" s="80"/>
      <c r="Q497" s="80"/>
      <c r="R497" s="80"/>
      <c r="S497" s="80"/>
      <c r="T497" s="81"/>
      <c r="AT497" s="18" t="s">
        <v>205</v>
      </c>
      <c r="AU497" s="18" t="s">
        <v>82</v>
      </c>
    </row>
    <row r="498" spans="2:51" s="15" customFormat="1" ht="12">
      <c r="B498" s="266"/>
      <c r="C498" s="267"/>
      <c r="D498" s="230" t="s">
        <v>207</v>
      </c>
      <c r="E498" s="268" t="s">
        <v>21</v>
      </c>
      <c r="F498" s="269" t="s">
        <v>669</v>
      </c>
      <c r="G498" s="267"/>
      <c r="H498" s="268" t="s">
        <v>21</v>
      </c>
      <c r="I498" s="270"/>
      <c r="J498" s="267"/>
      <c r="K498" s="267"/>
      <c r="L498" s="271"/>
      <c r="M498" s="272"/>
      <c r="N498" s="273"/>
      <c r="O498" s="273"/>
      <c r="P498" s="273"/>
      <c r="Q498" s="273"/>
      <c r="R498" s="273"/>
      <c r="S498" s="273"/>
      <c r="T498" s="274"/>
      <c r="AT498" s="275" t="s">
        <v>207</v>
      </c>
      <c r="AU498" s="275" t="s">
        <v>82</v>
      </c>
      <c r="AV498" s="15" t="s">
        <v>80</v>
      </c>
      <c r="AW498" s="15" t="s">
        <v>34</v>
      </c>
      <c r="AX498" s="15" t="s">
        <v>73</v>
      </c>
      <c r="AY498" s="275" t="s">
        <v>197</v>
      </c>
    </row>
    <row r="499" spans="2:51" s="12" customFormat="1" ht="12">
      <c r="B499" s="233"/>
      <c r="C499" s="234"/>
      <c r="D499" s="230" t="s">
        <v>207</v>
      </c>
      <c r="E499" s="235" t="s">
        <v>21</v>
      </c>
      <c r="F499" s="236" t="s">
        <v>670</v>
      </c>
      <c r="G499" s="234"/>
      <c r="H499" s="237">
        <v>5.94</v>
      </c>
      <c r="I499" s="238"/>
      <c r="J499" s="234"/>
      <c r="K499" s="234"/>
      <c r="L499" s="239"/>
      <c r="M499" s="240"/>
      <c r="N499" s="241"/>
      <c r="O499" s="241"/>
      <c r="P499" s="241"/>
      <c r="Q499" s="241"/>
      <c r="R499" s="241"/>
      <c r="S499" s="241"/>
      <c r="T499" s="242"/>
      <c r="AT499" s="243" t="s">
        <v>207</v>
      </c>
      <c r="AU499" s="243" t="s">
        <v>82</v>
      </c>
      <c r="AV499" s="12" t="s">
        <v>82</v>
      </c>
      <c r="AW499" s="12" t="s">
        <v>34</v>
      </c>
      <c r="AX499" s="12" t="s">
        <v>80</v>
      </c>
      <c r="AY499" s="243" t="s">
        <v>197</v>
      </c>
    </row>
    <row r="500" spans="2:63" s="11" customFormat="1" ht="22.8" customHeight="1">
      <c r="B500" s="202"/>
      <c r="C500" s="203"/>
      <c r="D500" s="204" t="s">
        <v>72</v>
      </c>
      <c r="E500" s="216" t="s">
        <v>250</v>
      </c>
      <c r="F500" s="216" t="s">
        <v>671</v>
      </c>
      <c r="G500" s="203"/>
      <c r="H500" s="203"/>
      <c r="I500" s="206"/>
      <c r="J500" s="217">
        <f>BK500</f>
        <v>0</v>
      </c>
      <c r="K500" s="203"/>
      <c r="L500" s="208"/>
      <c r="M500" s="209"/>
      <c r="N500" s="210"/>
      <c r="O500" s="210"/>
      <c r="P500" s="211">
        <f>SUM(P501:P679)</f>
        <v>0</v>
      </c>
      <c r="Q500" s="210"/>
      <c r="R500" s="211">
        <f>SUM(R501:R679)</f>
        <v>0.2515906</v>
      </c>
      <c r="S500" s="210"/>
      <c r="T500" s="212">
        <f>SUM(T501:T679)</f>
        <v>180.49367500000002</v>
      </c>
      <c r="AR500" s="213" t="s">
        <v>80</v>
      </c>
      <c r="AT500" s="214" t="s">
        <v>72</v>
      </c>
      <c r="AU500" s="214" t="s">
        <v>80</v>
      </c>
      <c r="AY500" s="213" t="s">
        <v>197</v>
      </c>
      <c r="BK500" s="215">
        <f>SUM(BK501:BK679)</f>
        <v>0</v>
      </c>
    </row>
    <row r="501" spans="2:65" s="1" customFormat="1" ht="16.5" customHeight="1">
      <c r="B501" s="39"/>
      <c r="C501" s="218" t="s">
        <v>672</v>
      </c>
      <c r="D501" s="218" t="s">
        <v>199</v>
      </c>
      <c r="E501" s="219" t="s">
        <v>673</v>
      </c>
      <c r="F501" s="220" t="s">
        <v>674</v>
      </c>
      <c r="G501" s="221" t="s">
        <v>116</v>
      </c>
      <c r="H501" s="222">
        <v>945.63</v>
      </c>
      <c r="I501" s="223"/>
      <c r="J501" s="224">
        <f>ROUND(I501*H501,2)</f>
        <v>0</v>
      </c>
      <c r="K501" s="220" t="s">
        <v>203</v>
      </c>
      <c r="L501" s="44"/>
      <c r="M501" s="225" t="s">
        <v>21</v>
      </c>
      <c r="N501" s="226" t="s">
        <v>44</v>
      </c>
      <c r="O501" s="80"/>
      <c r="P501" s="227">
        <f>O501*H501</f>
        <v>0</v>
      </c>
      <c r="Q501" s="227">
        <v>0.00013</v>
      </c>
      <c r="R501" s="227">
        <f>Q501*H501</f>
        <v>0.12293189999999998</v>
      </c>
      <c r="S501" s="227">
        <v>0</v>
      </c>
      <c r="T501" s="228">
        <f>S501*H501</f>
        <v>0</v>
      </c>
      <c r="AR501" s="18" t="s">
        <v>97</v>
      </c>
      <c r="AT501" s="18" t="s">
        <v>199</v>
      </c>
      <c r="AU501" s="18" t="s">
        <v>82</v>
      </c>
      <c r="AY501" s="18" t="s">
        <v>197</v>
      </c>
      <c r="BE501" s="229">
        <f>IF(N501="základní",J501,0)</f>
        <v>0</v>
      </c>
      <c r="BF501" s="229">
        <f>IF(N501="snížená",J501,0)</f>
        <v>0</v>
      </c>
      <c r="BG501" s="229">
        <f>IF(N501="zákl. přenesená",J501,0)</f>
        <v>0</v>
      </c>
      <c r="BH501" s="229">
        <f>IF(N501="sníž. přenesená",J501,0)</f>
        <v>0</v>
      </c>
      <c r="BI501" s="229">
        <f>IF(N501="nulová",J501,0)</f>
        <v>0</v>
      </c>
      <c r="BJ501" s="18" t="s">
        <v>80</v>
      </c>
      <c r="BK501" s="229">
        <f>ROUND(I501*H501,2)</f>
        <v>0</v>
      </c>
      <c r="BL501" s="18" t="s">
        <v>97</v>
      </c>
      <c r="BM501" s="18" t="s">
        <v>675</v>
      </c>
    </row>
    <row r="502" spans="2:47" s="1" customFormat="1" ht="12">
      <c r="B502" s="39"/>
      <c r="C502" s="40"/>
      <c r="D502" s="230" t="s">
        <v>205</v>
      </c>
      <c r="E502" s="40"/>
      <c r="F502" s="231" t="s">
        <v>676</v>
      </c>
      <c r="G502" s="40"/>
      <c r="H502" s="40"/>
      <c r="I502" s="145"/>
      <c r="J502" s="40"/>
      <c r="K502" s="40"/>
      <c r="L502" s="44"/>
      <c r="M502" s="232"/>
      <c r="N502" s="80"/>
      <c r="O502" s="80"/>
      <c r="P502" s="80"/>
      <c r="Q502" s="80"/>
      <c r="R502" s="80"/>
      <c r="S502" s="80"/>
      <c r="T502" s="81"/>
      <c r="AT502" s="18" t="s">
        <v>205</v>
      </c>
      <c r="AU502" s="18" t="s">
        <v>82</v>
      </c>
    </row>
    <row r="503" spans="2:51" s="15" customFormat="1" ht="12">
      <c r="B503" s="266"/>
      <c r="C503" s="267"/>
      <c r="D503" s="230" t="s">
        <v>207</v>
      </c>
      <c r="E503" s="268" t="s">
        <v>21</v>
      </c>
      <c r="F503" s="269" t="s">
        <v>677</v>
      </c>
      <c r="G503" s="267"/>
      <c r="H503" s="268" t="s">
        <v>21</v>
      </c>
      <c r="I503" s="270"/>
      <c r="J503" s="267"/>
      <c r="K503" s="267"/>
      <c r="L503" s="271"/>
      <c r="M503" s="272"/>
      <c r="N503" s="273"/>
      <c r="O503" s="273"/>
      <c r="P503" s="273"/>
      <c r="Q503" s="273"/>
      <c r="R503" s="273"/>
      <c r="S503" s="273"/>
      <c r="T503" s="274"/>
      <c r="AT503" s="275" t="s">
        <v>207</v>
      </c>
      <c r="AU503" s="275" t="s">
        <v>82</v>
      </c>
      <c r="AV503" s="15" t="s">
        <v>80</v>
      </c>
      <c r="AW503" s="15" t="s">
        <v>34</v>
      </c>
      <c r="AX503" s="15" t="s">
        <v>73</v>
      </c>
      <c r="AY503" s="275" t="s">
        <v>197</v>
      </c>
    </row>
    <row r="504" spans="2:51" s="15" customFormat="1" ht="12">
      <c r="B504" s="266"/>
      <c r="C504" s="267"/>
      <c r="D504" s="230" t="s">
        <v>207</v>
      </c>
      <c r="E504" s="268" t="s">
        <v>21</v>
      </c>
      <c r="F504" s="269" t="s">
        <v>678</v>
      </c>
      <c r="G504" s="267"/>
      <c r="H504" s="268" t="s">
        <v>21</v>
      </c>
      <c r="I504" s="270"/>
      <c r="J504" s="267"/>
      <c r="K504" s="267"/>
      <c r="L504" s="271"/>
      <c r="M504" s="272"/>
      <c r="N504" s="273"/>
      <c r="O504" s="273"/>
      <c r="P504" s="273"/>
      <c r="Q504" s="273"/>
      <c r="R504" s="273"/>
      <c r="S504" s="273"/>
      <c r="T504" s="274"/>
      <c r="AT504" s="275" t="s">
        <v>207</v>
      </c>
      <c r="AU504" s="275" t="s">
        <v>82</v>
      </c>
      <c r="AV504" s="15" t="s">
        <v>80</v>
      </c>
      <c r="AW504" s="15" t="s">
        <v>34</v>
      </c>
      <c r="AX504" s="15" t="s">
        <v>73</v>
      </c>
      <c r="AY504" s="275" t="s">
        <v>197</v>
      </c>
    </row>
    <row r="505" spans="2:51" s="12" customFormat="1" ht="12">
      <c r="B505" s="233"/>
      <c r="C505" s="234"/>
      <c r="D505" s="230" t="s">
        <v>207</v>
      </c>
      <c r="E505" s="235" t="s">
        <v>21</v>
      </c>
      <c r="F505" s="236" t="s">
        <v>679</v>
      </c>
      <c r="G505" s="234"/>
      <c r="H505" s="237">
        <v>663.91</v>
      </c>
      <c r="I505" s="238"/>
      <c r="J505" s="234"/>
      <c r="K505" s="234"/>
      <c r="L505" s="239"/>
      <c r="M505" s="240"/>
      <c r="N505" s="241"/>
      <c r="O505" s="241"/>
      <c r="P505" s="241"/>
      <c r="Q505" s="241"/>
      <c r="R505" s="241"/>
      <c r="S505" s="241"/>
      <c r="T505" s="242"/>
      <c r="AT505" s="243" t="s">
        <v>207</v>
      </c>
      <c r="AU505" s="243" t="s">
        <v>82</v>
      </c>
      <c r="AV505" s="12" t="s">
        <v>82</v>
      </c>
      <c r="AW505" s="12" t="s">
        <v>34</v>
      </c>
      <c r="AX505" s="12" t="s">
        <v>73</v>
      </c>
      <c r="AY505" s="243" t="s">
        <v>197</v>
      </c>
    </row>
    <row r="506" spans="2:51" s="12" customFormat="1" ht="12">
      <c r="B506" s="233"/>
      <c r="C506" s="234"/>
      <c r="D506" s="230" t="s">
        <v>207</v>
      </c>
      <c r="E506" s="235" t="s">
        <v>21</v>
      </c>
      <c r="F506" s="236" t="s">
        <v>680</v>
      </c>
      <c r="G506" s="234"/>
      <c r="H506" s="237">
        <v>81.72</v>
      </c>
      <c r="I506" s="238"/>
      <c r="J506" s="234"/>
      <c r="K506" s="234"/>
      <c r="L506" s="239"/>
      <c r="M506" s="240"/>
      <c r="N506" s="241"/>
      <c r="O506" s="241"/>
      <c r="P506" s="241"/>
      <c r="Q506" s="241"/>
      <c r="R506" s="241"/>
      <c r="S506" s="241"/>
      <c r="T506" s="242"/>
      <c r="AT506" s="243" t="s">
        <v>207</v>
      </c>
      <c r="AU506" s="243" t="s">
        <v>82</v>
      </c>
      <c r="AV506" s="12" t="s">
        <v>82</v>
      </c>
      <c r="AW506" s="12" t="s">
        <v>34</v>
      </c>
      <c r="AX506" s="12" t="s">
        <v>73</v>
      </c>
      <c r="AY506" s="243" t="s">
        <v>197</v>
      </c>
    </row>
    <row r="507" spans="2:51" s="12" customFormat="1" ht="12">
      <c r="B507" s="233"/>
      <c r="C507" s="234"/>
      <c r="D507" s="230" t="s">
        <v>207</v>
      </c>
      <c r="E507" s="235" t="s">
        <v>21</v>
      </c>
      <c r="F507" s="236" t="s">
        <v>681</v>
      </c>
      <c r="G507" s="234"/>
      <c r="H507" s="237">
        <v>200</v>
      </c>
      <c r="I507" s="238"/>
      <c r="J507" s="234"/>
      <c r="K507" s="234"/>
      <c r="L507" s="239"/>
      <c r="M507" s="240"/>
      <c r="N507" s="241"/>
      <c r="O507" s="241"/>
      <c r="P507" s="241"/>
      <c r="Q507" s="241"/>
      <c r="R507" s="241"/>
      <c r="S507" s="241"/>
      <c r="T507" s="242"/>
      <c r="AT507" s="243" t="s">
        <v>207</v>
      </c>
      <c r="AU507" s="243" t="s">
        <v>82</v>
      </c>
      <c r="AV507" s="12" t="s">
        <v>82</v>
      </c>
      <c r="AW507" s="12" t="s">
        <v>34</v>
      </c>
      <c r="AX507" s="12" t="s">
        <v>73</v>
      </c>
      <c r="AY507" s="243" t="s">
        <v>197</v>
      </c>
    </row>
    <row r="508" spans="2:51" s="13" customFormat="1" ht="12">
      <c r="B508" s="244"/>
      <c r="C508" s="245"/>
      <c r="D508" s="230" t="s">
        <v>207</v>
      </c>
      <c r="E508" s="246" t="s">
        <v>21</v>
      </c>
      <c r="F508" s="247" t="s">
        <v>219</v>
      </c>
      <c r="G508" s="245"/>
      <c r="H508" s="248">
        <v>945.63</v>
      </c>
      <c r="I508" s="249"/>
      <c r="J508" s="245"/>
      <c r="K508" s="245"/>
      <c r="L508" s="250"/>
      <c r="M508" s="251"/>
      <c r="N508" s="252"/>
      <c r="O508" s="252"/>
      <c r="P508" s="252"/>
      <c r="Q508" s="252"/>
      <c r="R508" s="252"/>
      <c r="S508" s="252"/>
      <c r="T508" s="253"/>
      <c r="AT508" s="254" t="s">
        <v>207</v>
      </c>
      <c r="AU508" s="254" t="s">
        <v>82</v>
      </c>
      <c r="AV508" s="13" t="s">
        <v>90</v>
      </c>
      <c r="AW508" s="13" t="s">
        <v>34</v>
      </c>
      <c r="AX508" s="13" t="s">
        <v>80</v>
      </c>
      <c r="AY508" s="254" t="s">
        <v>197</v>
      </c>
    </row>
    <row r="509" spans="2:65" s="1" customFormat="1" ht="16.5" customHeight="1">
      <c r="B509" s="39"/>
      <c r="C509" s="218" t="s">
        <v>682</v>
      </c>
      <c r="D509" s="218" t="s">
        <v>199</v>
      </c>
      <c r="E509" s="219" t="s">
        <v>683</v>
      </c>
      <c r="F509" s="220" t="s">
        <v>684</v>
      </c>
      <c r="G509" s="221" t="s">
        <v>685</v>
      </c>
      <c r="H509" s="222">
        <v>4</v>
      </c>
      <c r="I509" s="223"/>
      <c r="J509" s="224">
        <f>ROUND(I509*H509,2)</f>
        <v>0</v>
      </c>
      <c r="K509" s="220" t="s">
        <v>203</v>
      </c>
      <c r="L509" s="44"/>
      <c r="M509" s="225" t="s">
        <v>21</v>
      </c>
      <c r="N509" s="226" t="s">
        <v>44</v>
      </c>
      <c r="O509" s="80"/>
      <c r="P509" s="227">
        <f>O509*H509</f>
        <v>0</v>
      </c>
      <c r="Q509" s="227">
        <v>0</v>
      </c>
      <c r="R509" s="227">
        <f>Q509*H509</f>
        <v>0</v>
      </c>
      <c r="S509" s="227">
        <v>0</v>
      </c>
      <c r="T509" s="228">
        <f>S509*H509</f>
        <v>0</v>
      </c>
      <c r="AR509" s="18" t="s">
        <v>97</v>
      </c>
      <c r="AT509" s="18" t="s">
        <v>199</v>
      </c>
      <c r="AU509" s="18" t="s">
        <v>82</v>
      </c>
      <c r="AY509" s="18" t="s">
        <v>197</v>
      </c>
      <c r="BE509" s="229">
        <f>IF(N509="základní",J509,0)</f>
        <v>0</v>
      </c>
      <c r="BF509" s="229">
        <f>IF(N509="snížená",J509,0)</f>
        <v>0</v>
      </c>
      <c r="BG509" s="229">
        <f>IF(N509="zákl. přenesená",J509,0)</f>
        <v>0</v>
      </c>
      <c r="BH509" s="229">
        <f>IF(N509="sníž. přenesená",J509,0)</f>
        <v>0</v>
      </c>
      <c r="BI509" s="229">
        <f>IF(N509="nulová",J509,0)</f>
        <v>0</v>
      </c>
      <c r="BJ509" s="18" t="s">
        <v>80</v>
      </c>
      <c r="BK509" s="229">
        <f>ROUND(I509*H509,2)</f>
        <v>0</v>
      </c>
      <c r="BL509" s="18" t="s">
        <v>97</v>
      </c>
      <c r="BM509" s="18" t="s">
        <v>686</v>
      </c>
    </row>
    <row r="510" spans="2:47" s="1" customFormat="1" ht="12">
      <c r="B510" s="39"/>
      <c r="C510" s="40"/>
      <c r="D510" s="230" t="s">
        <v>205</v>
      </c>
      <c r="E510" s="40"/>
      <c r="F510" s="231" t="s">
        <v>687</v>
      </c>
      <c r="G510" s="40"/>
      <c r="H510" s="40"/>
      <c r="I510" s="145"/>
      <c r="J510" s="40"/>
      <c r="K510" s="40"/>
      <c r="L510" s="44"/>
      <c r="M510" s="232"/>
      <c r="N510" s="80"/>
      <c r="O510" s="80"/>
      <c r="P510" s="80"/>
      <c r="Q510" s="80"/>
      <c r="R510" s="80"/>
      <c r="S510" s="80"/>
      <c r="T510" s="81"/>
      <c r="AT510" s="18" t="s">
        <v>205</v>
      </c>
      <c r="AU510" s="18" t="s">
        <v>82</v>
      </c>
    </row>
    <row r="511" spans="2:51" s="12" customFormat="1" ht="12">
      <c r="B511" s="233"/>
      <c r="C511" s="234"/>
      <c r="D511" s="230" t="s">
        <v>207</v>
      </c>
      <c r="E511" s="235" t="s">
        <v>21</v>
      </c>
      <c r="F511" s="236" t="s">
        <v>688</v>
      </c>
      <c r="G511" s="234"/>
      <c r="H511" s="237">
        <v>4</v>
      </c>
      <c r="I511" s="238"/>
      <c r="J511" s="234"/>
      <c r="K511" s="234"/>
      <c r="L511" s="239"/>
      <c r="M511" s="240"/>
      <c r="N511" s="241"/>
      <c r="O511" s="241"/>
      <c r="P511" s="241"/>
      <c r="Q511" s="241"/>
      <c r="R511" s="241"/>
      <c r="S511" s="241"/>
      <c r="T511" s="242"/>
      <c r="AT511" s="243" t="s">
        <v>207</v>
      </c>
      <c r="AU511" s="243" t="s">
        <v>82</v>
      </c>
      <c r="AV511" s="12" t="s">
        <v>82</v>
      </c>
      <c r="AW511" s="12" t="s">
        <v>34</v>
      </c>
      <c r="AX511" s="12" t="s">
        <v>80</v>
      </c>
      <c r="AY511" s="243" t="s">
        <v>197</v>
      </c>
    </row>
    <row r="512" spans="2:65" s="1" customFormat="1" ht="16.5" customHeight="1">
      <c r="B512" s="39"/>
      <c r="C512" s="218" t="s">
        <v>689</v>
      </c>
      <c r="D512" s="218" t="s">
        <v>199</v>
      </c>
      <c r="E512" s="219" t="s">
        <v>690</v>
      </c>
      <c r="F512" s="220" t="s">
        <v>691</v>
      </c>
      <c r="G512" s="221" t="s">
        <v>685</v>
      </c>
      <c r="H512" s="222">
        <v>20</v>
      </c>
      <c r="I512" s="223"/>
      <c r="J512" s="224">
        <f>ROUND(I512*H512,2)</f>
        <v>0</v>
      </c>
      <c r="K512" s="220" t="s">
        <v>203</v>
      </c>
      <c r="L512" s="44"/>
      <c r="M512" s="225" t="s">
        <v>21</v>
      </c>
      <c r="N512" s="226" t="s">
        <v>44</v>
      </c>
      <c r="O512" s="80"/>
      <c r="P512" s="227">
        <f>O512*H512</f>
        <v>0</v>
      </c>
      <c r="Q512" s="227">
        <v>0</v>
      </c>
      <c r="R512" s="227">
        <f>Q512*H512</f>
        <v>0</v>
      </c>
      <c r="S512" s="227">
        <v>0</v>
      </c>
      <c r="T512" s="228">
        <f>S512*H512</f>
        <v>0</v>
      </c>
      <c r="AR512" s="18" t="s">
        <v>97</v>
      </c>
      <c r="AT512" s="18" t="s">
        <v>199</v>
      </c>
      <c r="AU512" s="18" t="s">
        <v>82</v>
      </c>
      <c r="AY512" s="18" t="s">
        <v>197</v>
      </c>
      <c r="BE512" s="229">
        <f>IF(N512="základní",J512,0)</f>
        <v>0</v>
      </c>
      <c r="BF512" s="229">
        <f>IF(N512="snížená",J512,0)</f>
        <v>0</v>
      </c>
      <c r="BG512" s="229">
        <f>IF(N512="zákl. přenesená",J512,0)</f>
        <v>0</v>
      </c>
      <c r="BH512" s="229">
        <f>IF(N512="sníž. přenesená",J512,0)</f>
        <v>0</v>
      </c>
      <c r="BI512" s="229">
        <f>IF(N512="nulová",J512,0)</f>
        <v>0</v>
      </c>
      <c r="BJ512" s="18" t="s">
        <v>80</v>
      </c>
      <c r="BK512" s="229">
        <f>ROUND(I512*H512,2)</f>
        <v>0</v>
      </c>
      <c r="BL512" s="18" t="s">
        <v>97</v>
      </c>
      <c r="BM512" s="18" t="s">
        <v>692</v>
      </c>
    </row>
    <row r="513" spans="2:47" s="1" customFormat="1" ht="12">
      <c r="B513" s="39"/>
      <c r="C513" s="40"/>
      <c r="D513" s="230" t="s">
        <v>205</v>
      </c>
      <c r="E513" s="40"/>
      <c r="F513" s="231" t="s">
        <v>687</v>
      </c>
      <c r="G513" s="40"/>
      <c r="H513" s="40"/>
      <c r="I513" s="145"/>
      <c r="J513" s="40"/>
      <c r="K513" s="40"/>
      <c r="L513" s="44"/>
      <c r="M513" s="232"/>
      <c r="N513" s="80"/>
      <c r="O513" s="80"/>
      <c r="P513" s="80"/>
      <c r="Q513" s="80"/>
      <c r="R513" s="80"/>
      <c r="S513" s="80"/>
      <c r="T513" s="81"/>
      <c r="AT513" s="18" t="s">
        <v>205</v>
      </c>
      <c r="AU513" s="18" t="s">
        <v>82</v>
      </c>
    </row>
    <row r="514" spans="2:51" s="12" customFormat="1" ht="12">
      <c r="B514" s="233"/>
      <c r="C514" s="234"/>
      <c r="D514" s="230" t="s">
        <v>207</v>
      </c>
      <c r="E514" s="235" t="s">
        <v>21</v>
      </c>
      <c r="F514" s="236" t="s">
        <v>693</v>
      </c>
      <c r="G514" s="234"/>
      <c r="H514" s="237">
        <v>20</v>
      </c>
      <c r="I514" s="238"/>
      <c r="J514" s="234"/>
      <c r="K514" s="234"/>
      <c r="L514" s="239"/>
      <c r="M514" s="240"/>
      <c r="N514" s="241"/>
      <c r="O514" s="241"/>
      <c r="P514" s="241"/>
      <c r="Q514" s="241"/>
      <c r="R514" s="241"/>
      <c r="S514" s="241"/>
      <c r="T514" s="242"/>
      <c r="AT514" s="243" t="s">
        <v>207</v>
      </c>
      <c r="AU514" s="243" t="s">
        <v>82</v>
      </c>
      <c r="AV514" s="12" t="s">
        <v>82</v>
      </c>
      <c r="AW514" s="12" t="s">
        <v>34</v>
      </c>
      <c r="AX514" s="12" t="s">
        <v>80</v>
      </c>
      <c r="AY514" s="243" t="s">
        <v>197</v>
      </c>
    </row>
    <row r="515" spans="2:65" s="1" customFormat="1" ht="16.5" customHeight="1">
      <c r="B515" s="39"/>
      <c r="C515" s="218" t="s">
        <v>694</v>
      </c>
      <c r="D515" s="218" t="s">
        <v>199</v>
      </c>
      <c r="E515" s="219" t="s">
        <v>695</v>
      </c>
      <c r="F515" s="220" t="s">
        <v>696</v>
      </c>
      <c r="G515" s="221" t="s">
        <v>685</v>
      </c>
      <c r="H515" s="222">
        <v>4</v>
      </c>
      <c r="I515" s="223"/>
      <c r="J515" s="224">
        <f>ROUND(I515*H515,2)</f>
        <v>0</v>
      </c>
      <c r="K515" s="220" t="s">
        <v>203</v>
      </c>
      <c r="L515" s="44"/>
      <c r="M515" s="225" t="s">
        <v>21</v>
      </c>
      <c r="N515" s="226" t="s">
        <v>44</v>
      </c>
      <c r="O515" s="80"/>
      <c r="P515" s="227">
        <f>O515*H515</f>
        <v>0</v>
      </c>
      <c r="Q515" s="227">
        <v>0</v>
      </c>
      <c r="R515" s="227">
        <f>Q515*H515</f>
        <v>0</v>
      </c>
      <c r="S515" s="227">
        <v>0</v>
      </c>
      <c r="T515" s="228">
        <f>S515*H515</f>
        <v>0</v>
      </c>
      <c r="AR515" s="18" t="s">
        <v>97</v>
      </c>
      <c r="AT515" s="18" t="s">
        <v>199</v>
      </c>
      <c r="AU515" s="18" t="s">
        <v>82</v>
      </c>
      <c r="AY515" s="18" t="s">
        <v>197</v>
      </c>
      <c r="BE515" s="229">
        <f>IF(N515="základní",J515,0)</f>
        <v>0</v>
      </c>
      <c r="BF515" s="229">
        <f>IF(N515="snížená",J515,0)</f>
        <v>0</v>
      </c>
      <c r="BG515" s="229">
        <f>IF(N515="zákl. přenesená",J515,0)</f>
        <v>0</v>
      </c>
      <c r="BH515" s="229">
        <f>IF(N515="sníž. přenesená",J515,0)</f>
        <v>0</v>
      </c>
      <c r="BI515" s="229">
        <f>IF(N515="nulová",J515,0)</f>
        <v>0</v>
      </c>
      <c r="BJ515" s="18" t="s">
        <v>80</v>
      </c>
      <c r="BK515" s="229">
        <f>ROUND(I515*H515,2)</f>
        <v>0</v>
      </c>
      <c r="BL515" s="18" t="s">
        <v>97</v>
      </c>
      <c r="BM515" s="18" t="s">
        <v>697</v>
      </c>
    </row>
    <row r="516" spans="2:47" s="1" customFormat="1" ht="12">
      <c r="B516" s="39"/>
      <c r="C516" s="40"/>
      <c r="D516" s="230" t="s">
        <v>205</v>
      </c>
      <c r="E516" s="40"/>
      <c r="F516" s="231" t="s">
        <v>698</v>
      </c>
      <c r="G516" s="40"/>
      <c r="H516" s="40"/>
      <c r="I516" s="145"/>
      <c r="J516" s="40"/>
      <c r="K516" s="40"/>
      <c r="L516" s="44"/>
      <c r="M516" s="232"/>
      <c r="N516" s="80"/>
      <c r="O516" s="80"/>
      <c r="P516" s="80"/>
      <c r="Q516" s="80"/>
      <c r="R516" s="80"/>
      <c r="S516" s="80"/>
      <c r="T516" s="81"/>
      <c r="AT516" s="18" t="s">
        <v>205</v>
      </c>
      <c r="AU516" s="18" t="s">
        <v>82</v>
      </c>
    </row>
    <row r="517" spans="2:51" s="12" customFormat="1" ht="12">
      <c r="B517" s="233"/>
      <c r="C517" s="234"/>
      <c r="D517" s="230" t="s">
        <v>207</v>
      </c>
      <c r="E517" s="235" t="s">
        <v>21</v>
      </c>
      <c r="F517" s="236" t="s">
        <v>688</v>
      </c>
      <c r="G517" s="234"/>
      <c r="H517" s="237">
        <v>4</v>
      </c>
      <c r="I517" s="238"/>
      <c r="J517" s="234"/>
      <c r="K517" s="234"/>
      <c r="L517" s="239"/>
      <c r="M517" s="240"/>
      <c r="N517" s="241"/>
      <c r="O517" s="241"/>
      <c r="P517" s="241"/>
      <c r="Q517" s="241"/>
      <c r="R517" s="241"/>
      <c r="S517" s="241"/>
      <c r="T517" s="242"/>
      <c r="AT517" s="243" t="s">
        <v>207</v>
      </c>
      <c r="AU517" s="243" t="s">
        <v>82</v>
      </c>
      <c r="AV517" s="12" t="s">
        <v>82</v>
      </c>
      <c r="AW517" s="12" t="s">
        <v>34</v>
      </c>
      <c r="AX517" s="12" t="s">
        <v>80</v>
      </c>
      <c r="AY517" s="243" t="s">
        <v>197</v>
      </c>
    </row>
    <row r="518" spans="2:65" s="1" customFormat="1" ht="16.5" customHeight="1">
      <c r="B518" s="39"/>
      <c r="C518" s="218" t="s">
        <v>699</v>
      </c>
      <c r="D518" s="218" t="s">
        <v>199</v>
      </c>
      <c r="E518" s="219" t="s">
        <v>700</v>
      </c>
      <c r="F518" s="220" t="s">
        <v>701</v>
      </c>
      <c r="G518" s="221" t="s">
        <v>702</v>
      </c>
      <c r="H518" s="222">
        <v>200</v>
      </c>
      <c r="I518" s="223"/>
      <c r="J518" s="224">
        <f>ROUND(I518*H518,2)</f>
        <v>0</v>
      </c>
      <c r="K518" s="220" t="s">
        <v>21</v>
      </c>
      <c r="L518" s="44"/>
      <c r="M518" s="225" t="s">
        <v>21</v>
      </c>
      <c r="N518" s="226" t="s">
        <v>44</v>
      </c>
      <c r="O518" s="80"/>
      <c r="P518" s="227">
        <f>O518*H518</f>
        <v>0</v>
      </c>
      <c r="Q518" s="227">
        <v>0</v>
      </c>
      <c r="R518" s="227">
        <f>Q518*H518</f>
        <v>0</v>
      </c>
      <c r="S518" s="227">
        <v>0</v>
      </c>
      <c r="T518" s="228">
        <f>S518*H518</f>
        <v>0</v>
      </c>
      <c r="AR518" s="18" t="s">
        <v>97</v>
      </c>
      <c r="AT518" s="18" t="s">
        <v>199</v>
      </c>
      <c r="AU518" s="18" t="s">
        <v>82</v>
      </c>
      <c r="AY518" s="18" t="s">
        <v>197</v>
      </c>
      <c r="BE518" s="229">
        <f>IF(N518="základní",J518,0)</f>
        <v>0</v>
      </c>
      <c r="BF518" s="229">
        <f>IF(N518="snížená",J518,0)</f>
        <v>0</v>
      </c>
      <c r="BG518" s="229">
        <f>IF(N518="zákl. přenesená",J518,0)</f>
        <v>0</v>
      </c>
      <c r="BH518" s="229">
        <f>IF(N518="sníž. přenesená",J518,0)</f>
        <v>0</v>
      </c>
      <c r="BI518" s="229">
        <f>IF(N518="nulová",J518,0)</f>
        <v>0</v>
      </c>
      <c r="BJ518" s="18" t="s">
        <v>80</v>
      </c>
      <c r="BK518" s="229">
        <f>ROUND(I518*H518,2)</f>
        <v>0</v>
      </c>
      <c r="BL518" s="18" t="s">
        <v>97</v>
      </c>
      <c r="BM518" s="18" t="s">
        <v>703</v>
      </c>
    </row>
    <row r="519" spans="2:65" s="1" customFormat="1" ht="16.5" customHeight="1">
      <c r="B519" s="39"/>
      <c r="C519" s="218" t="s">
        <v>704</v>
      </c>
      <c r="D519" s="218" t="s">
        <v>199</v>
      </c>
      <c r="E519" s="219" t="s">
        <v>705</v>
      </c>
      <c r="F519" s="220" t="s">
        <v>706</v>
      </c>
      <c r="G519" s="221" t="s">
        <v>707</v>
      </c>
      <c r="H519" s="222">
        <v>5</v>
      </c>
      <c r="I519" s="223"/>
      <c r="J519" s="224">
        <f>ROUND(I519*H519,2)</f>
        <v>0</v>
      </c>
      <c r="K519" s="220" t="s">
        <v>21</v>
      </c>
      <c r="L519" s="44"/>
      <c r="M519" s="225" t="s">
        <v>21</v>
      </c>
      <c r="N519" s="226" t="s">
        <v>44</v>
      </c>
      <c r="O519" s="80"/>
      <c r="P519" s="227">
        <f>O519*H519</f>
        <v>0</v>
      </c>
      <c r="Q519" s="227">
        <v>0</v>
      </c>
      <c r="R519" s="227">
        <f>Q519*H519</f>
        <v>0</v>
      </c>
      <c r="S519" s="227">
        <v>0</v>
      </c>
      <c r="T519" s="228">
        <f>S519*H519</f>
        <v>0</v>
      </c>
      <c r="AR519" s="18" t="s">
        <v>97</v>
      </c>
      <c r="AT519" s="18" t="s">
        <v>199</v>
      </c>
      <c r="AU519" s="18" t="s">
        <v>82</v>
      </c>
      <c r="AY519" s="18" t="s">
        <v>197</v>
      </c>
      <c r="BE519" s="229">
        <f>IF(N519="základní",J519,0)</f>
        <v>0</v>
      </c>
      <c r="BF519" s="229">
        <f>IF(N519="snížená",J519,0)</f>
        <v>0</v>
      </c>
      <c r="BG519" s="229">
        <f>IF(N519="zákl. přenesená",J519,0)</f>
        <v>0</v>
      </c>
      <c r="BH519" s="229">
        <f>IF(N519="sníž. přenesená",J519,0)</f>
        <v>0</v>
      </c>
      <c r="BI519" s="229">
        <f>IF(N519="nulová",J519,0)</f>
        <v>0</v>
      </c>
      <c r="BJ519" s="18" t="s">
        <v>80</v>
      </c>
      <c r="BK519" s="229">
        <f>ROUND(I519*H519,2)</f>
        <v>0</v>
      </c>
      <c r="BL519" s="18" t="s">
        <v>97</v>
      </c>
      <c r="BM519" s="18" t="s">
        <v>708</v>
      </c>
    </row>
    <row r="520" spans="2:47" s="1" customFormat="1" ht="12">
      <c r="B520" s="39"/>
      <c r="C520" s="40"/>
      <c r="D520" s="230" t="s">
        <v>262</v>
      </c>
      <c r="E520" s="40"/>
      <c r="F520" s="231" t="s">
        <v>709</v>
      </c>
      <c r="G520" s="40"/>
      <c r="H520" s="40"/>
      <c r="I520" s="145"/>
      <c r="J520" s="40"/>
      <c r="K520" s="40"/>
      <c r="L520" s="44"/>
      <c r="M520" s="232"/>
      <c r="N520" s="80"/>
      <c r="O520" s="80"/>
      <c r="P520" s="80"/>
      <c r="Q520" s="80"/>
      <c r="R520" s="80"/>
      <c r="S520" s="80"/>
      <c r="T520" s="81"/>
      <c r="AT520" s="18" t="s">
        <v>262</v>
      </c>
      <c r="AU520" s="18" t="s">
        <v>82</v>
      </c>
    </row>
    <row r="521" spans="2:51" s="12" customFormat="1" ht="12">
      <c r="B521" s="233"/>
      <c r="C521" s="234"/>
      <c r="D521" s="230" t="s">
        <v>207</v>
      </c>
      <c r="E521" s="235" t="s">
        <v>21</v>
      </c>
      <c r="F521" s="236" t="s">
        <v>710</v>
      </c>
      <c r="G521" s="234"/>
      <c r="H521" s="237">
        <v>5</v>
      </c>
      <c r="I521" s="238"/>
      <c r="J521" s="234"/>
      <c r="K521" s="234"/>
      <c r="L521" s="239"/>
      <c r="M521" s="240"/>
      <c r="N521" s="241"/>
      <c r="O521" s="241"/>
      <c r="P521" s="241"/>
      <c r="Q521" s="241"/>
      <c r="R521" s="241"/>
      <c r="S521" s="241"/>
      <c r="T521" s="242"/>
      <c r="AT521" s="243" t="s">
        <v>207</v>
      </c>
      <c r="AU521" s="243" t="s">
        <v>82</v>
      </c>
      <c r="AV521" s="12" t="s">
        <v>82</v>
      </c>
      <c r="AW521" s="12" t="s">
        <v>34</v>
      </c>
      <c r="AX521" s="12" t="s">
        <v>80</v>
      </c>
      <c r="AY521" s="243" t="s">
        <v>197</v>
      </c>
    </row>
    <row r="522" spans="2:65" s="1" customFormat="1" ht="16.5" customHeight="1">
      <c r="B522" s="39"/>
      <c r="C522" s="218" t="s">
        <v>711</v>
      </c>
      <c r="D522" s="218" t="s">
        <v>199</v>
      </c>
      <c r="E522" s="219" t="s">
        <v>712</v>
      </c>
      <c r="F522" s="220" t="s">
        <v>713</v>
      </c>
      <c r="G522" s="221" t="s">
        <v>702</v>
      </c>
      <c r="H522" s="222">
        <v>140</v>
      </c>
      <c r="I522" s="223"/>
      <c r="J522" s="224">
        <f>ROUND(I522*H522,2)</f>
        <v>0</v>
      </c>
      <c r="K522" s="220" t="s">
        <v>21</v>
      </c>
      <c r="L522" s="44"/>
      <c r="M522" s="225" t="s">
        <v>21</v>
      </c>
      <c r="N522" s="226" t="s">
        <v>44</v>
      </c>
      <c r="O522" s="80"/>
      <c r="P522" s="227">
        <f>O522*H522</f>
        <v>0</v>
      </c>
      <c r="Q522" s="227">
        <v>0</v>
      </c>
      <c r="R522" s="227">
        <f>Q522*H522</f>
        <v>0</v>
      </c>
      <c r="S522" s="227">
        <v>0</v>
      </c>
      <c r="T522" s="228">
        <f>S522*H522</f>
        <v>0</v>
      </c>
      <c r="AR522" s="18" t="s">
        <v>97</v>
      </c>
      <c r="AT522" s="18" t="s">
        <v>199</v>
      </c>
      <c r="AU522" s="18" t="s">
        <v>82</v>
      </c>
      <c r="AY522" s="18" t="s">
        <v>197</v>
      </c>
      <c r="BE522" s="229">
        <f>IF(N522="základní",J522,0)</f>
        <v>0</v>
      </c>
      <c r="BF522" s="229">
        <f>IF(N522="snížená",J522,0)</f>
        <v>0</v>
      </c>
      <c r="BG522" s="229">
        <f>IF(N522="zákl. přenesená",J522,0)</f>
        <v>0</v>
      </c>
      <c r="BH522" s="229">
        <f>IF(N522="sníž. přenesená",J522,0)</f>
        <v>0</v>
      </c>
      <c r="BI522" s="229">
        <f>IF(N522="nulová",J522,0)</f>
        <v>0</v>
      </c>
      <c r="BJ522" s="18" t="s">
        <v>80</v>
      </c>
      <c r="BK522" s="229">
        <f>ROUND(I522*H522,2)</f>
        <v>0</v>
      </c>
      <c r="BL522" s="18" t="s">
        <v>97</v>
      </c>
      <c r="BM522" s="18" t="s">
        <v>714</v>
      </c>
    </row>
    <row r="523" spans="2:47" s="1" customFormat="1" ht="12">
      <c r="B523" s="39"/>
      <c r="C523" s="40"/>
      <c r="D523" s="230" t="s">
        <v>262</v>
      </c>
      <c r="E523" s="40"/>
      <c r="F523" s="231" t="s">
        <v>715</v>
      </c>
      <c r="G523" s="40"/>
      <c r="H523" s="40"/>
      <c r="I523" s="145"/>
      <c r="J523" s="40"/>
      <c r="K523" s="40"/>
      <c r="L523" s="44"/>
      <c r="M523" s="232"/>
      <c r="N523" s="80"/>
      <c r="O523" s="80"/>
      <c r="P523" s="80"/>
      <c r="Q523" s="80"/>
      <c r="R523" s="80"/>
      <c r="S523" s="80"/>
      <c r="T523" s="81"/>
      <c r="AT523" s="18" t="s">
        <v>262</v>
      </c>
      <c r="AU523" s="18" t="s">
        <v>82</v>
      </c>
    </row>
    <row r="524" spans="2:51" s="12" customFormat="1" ht="12">
      <c r="B524" s="233"/>
      <c r="C524" s="234"/>
      <c r="D524" s="230" t="s">
        <v>207</v>
      </c>
      <c r="E524" s="235" t="s">
        <v>21</v>
      </c>
      <c r="F524" s="236" t="s">
        <v>716</v>
      </c>
      <c r="G524" s="234"/>
      <c r="H524" s="237">
        <v>50</v>
      </c>
      <c r="I524" s="238"/>
      <c r="J524" s="234"/>
      <c r="K524" s="234"/>
      <c r="L524" s="239"/>
      <c r="M524" s="240"/>
      <c r="N524" s="241"/>
      <c r="O524" s="241"/>
      <c r="P524" s="241"/>
      <c r="Q524" s="241"/>
      <c r="R524" s="241"/>
      <c r="S524" s="241"/>
      <c r="T524" s="242"/>
      <c r="AT524" s="243" t="s">
        <v>207</v>
      </c>
      <c r="AU524" s="243" t="s">
        <v>82</v>
      </c>
      <c r="AV524" s="12" t="s">
        <v>82</v>
      </c>
      <c r="AW524" s="12" t="s">
        <v>34</v>
      </c>
      <c r="AX524" s="12" t="s">
        <v>73</v>
      </c>
      <c r="AY524" s="243" t="s">
        <v>197</v>
      </c>
    </row>
    <row r="525" spans="2:51" s="12" customFormat="1" ht="12">
      <c r="B525" s="233"/>
      <c r="C525" s="234"/>
      <c r="D525" s="230" t="s">
        <v>207</v>
      </c>
      <c r="E525" s="235" t="s">
        <v>21</v>
      </c>
      <c r="F525" s="236" t="s">
        <v>717</v>
      </c>
      <c r="G525" s="234"/>
      <c r="H525" s="237">
        <v>90</v>
      </c>
      <c r="I525" s="238"/>
      <c r="J525" s="234"/>
      <c r="K525" s="234"/>
      <c r="L525" s="239"/>
      <c r="M525" s="240"/>
      <c r="N525" s="241"/>
      <c r="O525" s="241"/>
      <c r="P525" s="241"/>
      <c r="Q525" s="241"/>
      <c r="R525" s="241"/>
      <c r="S525" s="241"/>
      <c r="T525" s="242"/>
      <c r="AT525" s="243" t="s">
        <v>207</v>
      </c>
      <c r="AU525" s="243" t="s">
        <v>82</v>
      </c>
      <c r="AV525" s="12" t="s">
        <v>82</v>
      </c>
      <c r="AW525" s="12" t="s">
        <v>34</v>
      </c>
      <c r="AX525" s="12" t="s">
        <v>73</v>
      </c>
      <c r="AY525" s="243" t="s">
        <v>197</v>
      </c>
    </row>
    <row r="526" spans="2:51" s="13" customFormat="1" ht="12">
      <c r="B526" s="244"/>
      <c r="C526" s="245"/>
      <c r="D526" s="230" t="s">
        <v>207</v>
      </c>
      <c r="E526" s="246" t="s">
        <v>21</v>
      </c>
      <c r="F526" s="247" t="s">
        <v>219</v>
      </c>
      <c r="G526" s="245"/>
      <c r="H526" s="248">
        <v>140</v>
      </c>
      <c r="I526" s="249"/>
      <c r="J526" s="245"/>
      <c r="K526" s="245"/>
      <c r="L526" s="250"/>
      <c r="M526" s="251"/>
      <c r="N526" s="252"/>
      <c r="O526" s="252"/>
      <c r="P526" s="252"/>
      <c r="Q526" s="252"/>
      <c r="R526" s="252"/>
      <c r="S526" s="252"/>
      <c r="T526" s="253"/>
      <c r="AT526" s="254" t="s">
        <v>207</v>
      </c>
      <c r="AU526" s="254" t="s">
        <v>82</v>
      </c>
      <c r="AV526" s="13" t="s">
        <v>90</v>
      </c>
      <c r="AW526" s="13" t="s">
        <v>34</v>
      </c>
      <c r="AX526" s="13" t="s">
        <v>80</v>
      </c>
      <c r="AY526" s="254" t="s">
        <v>197</v>
      </c>
    </row>
    <row r="527" spans="2:65" s="1" customFormat="1" ht="16.5" customHeight="1">
      <c r="B527" s="39"/>
      <c r="C527" s="218" t="s">
        <v>718</v>
      </c>
      <c r="D527" s="218" t="s">
        <v>199</v>
      </c>
      <c r="E527" s="219" t="s">
        <v>719</v>
      </c>
      <c r="F527" s="220" t="s">
        <v>720</v>
      </c>
      <c r="G527" s="221" t="s">
        <v>116</v>
      </c>
      <c r="H527" s="222">
        <v>2400.38</v>
      </c>
      <c r="I527" s="223"/>
      <c r="J527" s="224">
        <f>ROUND(I527*H527,2)</f>
        <v>0</v>
      </c>
      <c r="K527" s="220" t="s">
        <v>203</v>
      </c>
      <c r="L527" s="44"/>
      <c r="M527" s="225" t="s">
        <v>21</v>
      </c>
      <c r="N527" s="226" t="s">
        <v>44</v>
      </c>
      <c r="O527" s="80"/>
      <c r="P527" s="227">
        <f>O527*H527</f>
        <v>0</v>
      </c>
      <c r="Q527" s="227">
        <v>4E-05</v>
      </c>
      <c r="R527" s="227">
        <f>Q527*H527</f>
        <v>0.09601520000000001</v>
      </c>
      <c r="S527" s="227">
        <v>0</v>
      </c>
      <c r="T527" s="228">
        <f>S527*H527</f>
        <v>0</v>
      </c>
      <c r="AR527" s="18" t="s">
        <v>97</v>
      </c>
      <c r="AT527" s="18" t="s">
        <v>199</v>
      </c>
      <c r="AU527" s="18" t="s">
        <v>82</v>
      </c>
      <c r="AY527" s="18" t="s">
        <v>197</v>
      </c>
      <c r="BE527" s="229">
        <f>IF(N527="základní",J527,0)</f>
        <v>0</v>
      </c>
      <c r="BF527" s="229">
        <f>IF(N527="snížená",J527,0)</f>
        <v>0</v>
      </c>
      <c r="BG527" s="229">
        <f>IF(N527="zákl. přenesená",J527,0)</f>
        <v>0</v>
      </c>
      <c r="BH527" s="229">
        <f>IF(N527="sníž. přenesená",J527,0)</f>
        <v>0</v>
      </c>
      <c r="BI527" s="229">
        <f>IF(N527="nulová",J527,0)</f>
        <v>0</v>
      </c>
      <c r="BJ527" s="18" t="s">
        <v>80</v>
      </c>
      <c r="BK527" s="229">
        <f>ROUND(I527*H527,2)</f>
        <v>0</v>
      </c>
      <c r="BL527" s="18" t="s">
        <v>97</v>
      </c>
      <c r="BM527" s="18" t="s">
        <v>721</v>
      </c>
    </row>
    <row r="528" spans="2:47" s="1" customFormat="1" ht="12">
      <c r="B528" s="39"/>
      <c r="C528" s="40"/>
      <c r="D528" s="230" t="s">
        <v>205</v>
      </c>
      <c r="E528" s="40"/>
      <c r="F528" s="231" t="s">
        <v>722</v>
      </c>
      <c r="G528" s="40"/>
      <c r="H528" s="40"/>
      <c r="I528" s="145"/>
      <c r="J528" s="40"/>
      <c r="K528" s="40"/>
      <c r="L528" s="44"/>
      <c r="M528" s="232"/>
      <c r="N528" s="80"/>
      <c r="O528" s="80"/>
      <c r="P528" s="80"/>
      <c r="Q528" s="80"/>
      <c r="R528" s="80"/>
      <c r="S528" s="80"/>
      <c r="T528" s="81"/>
      <c r="AT528" s="18" t="s">
        <v>205</v>
      </c>
      <c r="AU528" s="18" t="s">
        <v>82</v>
      </c>
    </row>
    <row r="529" spans="2:51" s="15" customFormat="1" ht="12">
      <c r="B529" s="266"/>
      <c r="C529" s="267"/>
      <c r="D529" s="230" t="s">
        <v>207</v>
      </c>
      <c r="E529" s="268" t="s">
        <v>21</v>
      </c>
      <c r="F529" s="269" t="s">
        <v>677</v>
      </c>
      <c r="G529" s="267"/>
      <c r="H529" s="268" t="s">
        <v>21</v>
      </c>
      <c r="I529" s="270"/>
      <c r="J529" s="267"/>
      <c r="K529" s="267"/>
      <c r="L529" s="271"/>
      <c r="M529" s="272"/>
      <c r="N529" s="273"/>
      <c r="O529" s="273"/>
      <c r="P529" s="273"/>
      <c r="Q529" s="273"/>
      <c r="R529" s="273"/>
      <c r="S529" s="273"/>
      <c r="T529" s="274"/>
      <c r="AT529" s="275" t="s">
        <v>207</v>
      </c>
      <c r="AU529" s="275" t="s">
        <v>82</v>
      </c>
      <c r="AV529" s="15" t="s">
        <v>80</v>
      </c>
      <c r="AW529" s="15" t="s">
        <v>34</v>
      </c>
      <c r="AX529" s="15" t="s">
        <v>73</v>
      </c>
      <c r="AY529" s="275" t="s">
        <v>197</v>
      </c>
    </row>
    <row r="530" spans="2:51" s="15" customFormat="1" ht="12">
      <c r="B530" s="266"/>
      <c r="C530" s="267"/>
      <c r="D530" s="230" t="s">
        <v>207</v>
      </c>
      <c r="E530" s="268" t="s">
        <v>21</v>
      </c>
      <c r="F530" s="269" t="s">
        <v>678</v>
      </c>
      <c r="G530" s="267"/>
      <c r="H530" s="268" t="s">
        <v>21</v>
      </c>
      <c r="I530" s="270"/>
      <c r="J530" s="267"/>
      <c r="K530" s="267"/>
      <c r="L530" s="271"/>
      <c r="M530" s="272"/>
      <c r="N530" s="273"/>
      <c r="O530" s="273"/>
      <c r="P530" s="273"/>
      <c r="Q530" s="273"/>
      <c r="R530" s="273"/>
      <c r="S530" s="273"/>
      <c r="T530" s="274"/>
      <c r="AT530" s="275" t="s">
        <v>207</v>
      </c>
      <c r="AU530" s="275" t="s">
        <v>82</v>
      </c>
      <c r="AV530" s="15" t="s">
        <v>80</v>
      </c>
      <c r="AW530" s="15" t="s">
        <v>34</v>
      </c>
      <c r="AX530" s="15" t="s">
        <v>73</v>
      </c>
      <c r="AY530" s="275" t="s">
        <v>197</v>
      </c>
    </row>
    <row r="531" spans="2:51" s="12" customFormat="1" ht="12">
      <c r="B531" s="233"/>
      <c r="C531" s="234"/>
      <c r="D531" s="230" t="s">
        <v>207</v>
      </c>
      <c r="E531" s="235" t="s">
        <v>21</v>
      </c>
      <c r="F531" s="236" t="s">
        <v>679</v>
      </c>
      <c r="G531" s="234"/>
      <c r="H531" s="237">
        <v>663.91</v>
      </c>
      <c r="I531" s="238"/>
      <c r="J531" s="234"/>
      <c r="K531" s="234"/>
      <c r="L531" s="239"/>
      <c r="M531" s="240"/>
      <c r="N531" s="241"/>
      <c r="O531" s="241"/>
      <c r="P531" s="241"/>
      <c r="Q531" s="241"/>
      <c r="R531" s="241"/>
      <c r="S531" s="241"/>
      <c r="T531" s="242"/>
      <c r="AT531" s="243" t="s">
        <v>207</v>
      </c>
      <c r="AU531" s="243" t="s">
        <v>82</v>
      </c>
      <c r="AV531" s="12" t="s">
        <v>82</v>
      </c>
      <c r="AW531" s="12" t="s">
        <v>34</v>
      </c>
      <c r="AX531" s="12" t="s">
        <v>73</v>
      </c>
      <c r="AY531" s="243" t="s">
        <v>197</v>
      </c>
    </row>
    <row r="532" spans="2:51" s="12" customFormat="1" ht="12">
      <c r="B532" s="233"/>
      <c r="C532" s="234"/>
      <c r="D532" s="230" t="s">
        <v>207</v>
      </c>
      <c r="E532" s="235" t="s">
        <v>21</v>
      </c>
      <c r="F532" s="236" t="s">
        <v>680</v>
      </c>
      <c r="G532" s="234"/>
      <c r="H532" s="237">
        <v>81.72</v>
      </c>
      <c r="I532" s="238"/>
      <c r="J532" s="234"/>
      <c r="K532" s="234"/>
      <c r="L532" s="239"/>
      <c r="M532" s="240"/>
      <c r="N532" s="241"/>
      <c r="O532" s="241"/>
      <c r="P532" s="241"/>
      <c r="Q532" s="241"/>
      <c r="R532" s="241"/>
      <c r="S532" s="241"/>
      <c r="T532" s="242"/>
      <c r="AT532" s="243" t="s">
        <v>207</v>
      </c>
      <c r="AU532" s="243" t="s">
        <v>82</v>
      </c>
      <c r="AV532" s="12" t="s">
        <v>82</v>
      </c>
      <c r="AW532" s="12" t="s">
        <v>34</v>
      </c>
      <c r="AX532" s="12" t="s">
        <v>73</v>
      </c>
      <c r="AY532" s="243" t="s">
        <v>197</v>
      </c>
    </row>
    <row r="533" spans="2:51" s="13" customFormat="1" ht="12">
      <c r="B533" s="244"/>
      <c r="C533" s="245"/>
      <c r="D533" s="230" t="s">
        <v>207</v>
      </c>
      <c r="E533" s="246" t="s">
        <v>21</v>
      </c>
      <c r="F533" s="247" t="s">
        <v>219</v>
      </c>
      <c r="G533" s="245"/>
      <c r="H533" s="248">
        <v>745.63</v>
      </c>
      <c r="I533" s="249"/>
      <c r="J533" s="245"/>
      <c r="K533" s="245"/>
      <c r="L533" s="250"/>
      <c r="M533" s="251"/>
      <c r="N533" s="252"/>
      <c r="O533" s="252"/>
      <c r="P533" s="252"/>
      <c r="Q533" s="252"/>
      <c r="R533" s="252"/>
      <c r="S533" s="252"/>
      <c r="T533" s="253"/>
      <c r="AT533" s="254" t="s">
        <v>207</v>
      </c>
      <c r="AU533" s="254" t="s">
        <v>82</v>
      </c>
      <c r="AV533" s="13" t="s">
        <v>90</v>
      </c>
      <c r="AW533" s="13" t="s">
        <v>34</v>
      </c>
      <c r="AX533" s="13" t="s">
        <v>73</v>
      </c>
      <c r="AY533" s="254" t="s">
        <v>197</v>
      </c>
    </row>
    <row r="534" spans="2:51" s="15" customFormat="1" ht="12">
      <c r="B534" s="266"/>
      <c r="C534" s="267"/>
      <c r="D534" s="230" t="s">
        <v>207</v>
      </c>
      <c r="E534" s="268" t="s">
        <v>21</v>
      </c>
      <c r="F534" s="269" t="s">
        <v>723</v>
      </c>
      <c r="G534" s="267"/>
      <c r="H534" s="268" t="s">
        <v>21</v>
      </c>
      <c r="I534" s="270"/>
      <c r="J534" s="267"/>
      <c r="K534" s="267"/>
      <c r="L534" s="271"/>
      <c r="M534" s="272"/>
      <c r="N534" s="273"/>
      <c r="O534" s="273"/>
      <c r="P534" s="273"/>
      <c r="Q534" s="273"/>
      <c r="R534" s="273"/>
      <c r="S534" s="273"/>
      <c r="T534" s="274"/>
      <c r="AT534" s="275" t="s">
        <v>207</v>
      </c>
      <c r="AU534" s="275" t="s">
        <v>82</v>
      </c>
      <c r="AV534" s="15" t="s">
        <v>80</v>
      </c>
      <c r="AW534" s="15" t="s">
        <v>34</v>
      </c>
      <c r="AX534" s="15" t="s">
        <v>73</v>
      </c>
      <c r="AY534" s="275" t="s">
        <v>197</v>
      </c>
    </row>
    <row r="535" spans="2:51" s="15" customFormat="1" ht="12">
      <c r="B535" s="266"/>
      <c r="C535" s="267"/>
      <c r="D535" s="230" t="s">
        <v>207</v>
      </c>
      <c r="E535" s="268" t="s">
        <v>21</v>
      </c>
      <c r="F535" s="269" t="s">
        <v>677</v>
      </c>
      <c r="G535" s="267"/>
      <c r="H535" s="268" t="s">
        <v>21</v>
      </c>
      <c r="I535" s="270"/>
      <c r="J535" s="267"/>
      <c r="K535" s="267"/>
      <c r="L535" s="271"/>
      <c r="M535" s="272"/>
      <c r="N535" s="273"/>
      <c r="O535" s="273"/>
      <c r="P535" s="273"/>
      <c r="Q535" s="273"/>
      <c r="R535" s="273"/>
      <c r="S535" s="273"/>
      <c r="T535" s="274"/>
      <c r="AT535" s="275" t="s">
        <v>207</v>
      </c>
      <c r="AU535" s="275" t="s">
        <v>82</v>
      </c>
      <c r="AV535" s="15" t="s">
        <v>80</v>
      </c>
      <c r="AW535" s="15" t="s">
        <v>34</v>
      </c>
      <c r="AX535" s="15" t="s">
        <v>73</v>
      </c>
      <c r="AY535" s="275" t="s">
        <v>197</v>
      </c>
    </row>
    <row r="536" spans="2:51" s="15" customFormat="1" ht="12">
      <c r="B536" s="266"/>
      <c r="C536" s="267"/>
      <c r="D536" s="230" t="s">
        <v>207</v>
      </c>
      <c r="E536" s="268" t="s">
        <v>21</v>
      </c>
      <c r="F536" s="269" t="s">
        <v>518</v>
      </c>
      <c r="G536" s="267"/>
      <c r="H536" s="268" t="s">
        <v>21</v>
      </c>
      <c r="I536" s="270"/>
      <c r="J536" s="267"/>
      <c r="K536" s="267"/>
      <c r="L536" s="271"/>
      <c r="M536" s="272"/>
      <c r="N536" s="273"/>
      <c r="O536" s="273"/>
      <c r="P536" s="273"/>
      <c r="Q536" s="273"/>
      <c r="R536" s="273"/>
      <c r="S536" s="273"/>
      <c r="T536" s="274"/>
      <c r="AT536" s="275" t="s">
        <v>207</v>
      </c>
      <c r="AU536" s="275" t="s">
        <v>82</v>
      </c>
      <c r="AV536" s="15" t="s">
        <v>80</v>
      </c>
      <c r="AW536" s="15" t="s">
        <v>34</v>
      </c>
      <c r="AX536" s="15" t="s">
        <v>73</v>
      </c>
      <c r="AY536" s="275" t="s">
        <v>197</v>
      </c>
    </row>
    <row r="537" spans="2:51" s="12" customFormat="1" ht="12">
      <c r="B537" s="233"/>
      <c r="C537" s="234"/>
      <c r="D537" s="230" t="s">
        <v>207</v>
      </c>
      <c r="E537" s="235" t="s">
        <v>21</v>
      </c>
      <c r="F537" s="236" t="s">
        <v>519</v>
      </c>
      <c r="G537" s="234"/>
      <c r="H537" s="237">
        <v>139.08</v>
      </c>
      <c r="I537" s="238"/>
      <c r="J537" s="234"/>
      <c r="K537" s="234"/>
      <c r="L537" s="239"/>
      <c r="M537" s="240"/>
      <c r="N537" s="241"/>
      <c r="O537" s="241"/>
      <c r="P537" s="241"/>
      <c r="Q537" s="241"/>
      <c r="R537" s="241"/>
      <c r="S537" s="241"/>
      <c r="T537" s="242"/>
      <c r="AT537" s="243" t="s">
        <v>207</v>
      </c>
      <c r="AU537" s="243" t="s">
        <v>82</v>
      </c>
      <c r="AV537" s="12" t="s">
        <v>82</v>
      </c>
      <c r="AW537" s="12" t="s">
        <v>34</v>
      </c>
      <c r="AX537" s="12" t="s">
        <v>73</v>
      </c>
      <c r="AY537" s="243" t="s">
        <v>197</v>
      </c>
    </row>
    <row r="538" spans="2:51" s="15" customFormat="1" ht="12">
      <c r="B538" s="266"/>
      <c r="C538" s="267"/>
      <c r="D538" s="230" t="s">
        <v>207</v>
      </c>
      <c r="E538" s="268" t="s">
        <v>21</v>
      </c>
      <c r="F538" s="269" t="s">
        <v>528</v>
      </c>
      <c r="G538" s="267"/>
      <c r="H538" s="268" t="s">
        <v>21</v>
      </c>
      <c r="I538" s="270"/>
      <c r="J538" s="267"/>
      <c r="K538" s="267"/>
      <c r="L538" s="271"/>
      <c r="M538" s="272"/>
      <c r="N538" s="273"/>
      <c r="O538" s="273"/>
      <c r="P538" s="273"/>
      <c r="Q538" s="273"/>
      <c r="R538" s="273"/>
      <c r="S538" s="273"/>
      <c r="T538" s="274"/>
      <c r="AT538" s="275" t="s">
        <v>207</v>
      </c>
      <c r="AU538" s="275" t="s">
        <v>82</v>
      </c>
      <c r="AV538" s="15" t="s">
        <v>80</v>
      </c>
      <c r="AW538" s="15" t="s">
        <v>34</v>
      </c>
      <c r="AX538" s="15" t="s">
        <v>73</v>
      </c>
      <c r="AY538" s="275" t="s">
        <v>197</v>
      </c>
    </row>
    <row r="539" spans="2:51" s="12" customFormat="1" ht="12">
      <c r="B539" s="233"/>
      <c r="C539" s="234"/>
      <c r="D539" s="230" t="s">
        <v>207</v>
      </c>
      <c r="E539" s="235" t="s">
        <v>21</v>
      </c>
      <c r="F539" s="236" t="s">
        <v>529</v>
      </c>
      <c r="G539" s="234"/>
      <c r="H539" s="237">
        <v>166.14</v>
      </c>
      <c r="I539" s="238"/>
      <c r="J539" s="234"/>
      <c r="K539" s="234"/>
      <c r="L539" s="239"/>
      <c r="M539" s="240"/>
      <c r="N539" s="241"/>
      <c r="O539" s="241"/>
      <c r="P539" s="241"/>
      <c r="Q539" s="241"/>
      <c r="R539" s="241"/>
      <c r="S539" s="241"/>
      <c r="T539" s="242"/>
      <c r="AT539" s="243" t="s">
        <v>207</v>
      </c>
      <c r="AU539" s="243" t="s">
        <v>82</v>
      </c>
      <c r="AV539" s="12" t="s">
        <v>82</v>
      </c>
      <c r="AW539" s="12" t="s">
        <v>34</v>
      </c>
      <c r="AX539" s="12" t="s">
        <v>73</v>
      </c>
      <c r="AY539" s="243" t="s">
        <v>197</v>
      </c>
    </row>
    <row r="540" spans="2:51" s="12" customFormat="1" ht="12">
      <c r="B540" s="233"/>
      <c r="C540" s="234"/>
      <c r="D540" s="230" t="s">
        <v>207</v>
      </c>
      <c r="E540" s="235" t="s">
        <v>21</v>
      </c>
      <c r="F540" s="236" t="s">
        <v>530</v>
      </c>
      <c r="G540" s="234"/>
      <c r="H540" s="237">
        <v>167.03</v>
      </c>
      <c r="I540" s="238"/>
      <c r="J540" s="234"/>
      <c r="K540" s="234"/>
      <c r="L540" s="239"/>
      <c r="M540" s="240"/>
      <c r="N540" s="241"/>
      <c r="O540" s="241"/>
      <c r="P540" s="241"/>
      <c r="Q540" s="241"/>
      <c r="R540" s="241"/>
      <c r="S540" s="241"/>
      <c r="T540" s="242"/>
      <c r="AT540" s="243" t="s">
        <v>207</v>
      </c>
      <c r="AU540" s="243" t="s">
        <v>82</v>
      </c>
      <c r="AV540" s="12" t="s">
        <v>82</v>
      </c>
      <c r="AW540" s="12" t="s">
        <v>34</v>
      </c>
      <c r="AX540" s="12" t="s">
        <v>73</v>
      </c>
      <c r="AY540" s="243" t="s">
        <v>197</v>
      </c>
    </row>
    <row r="541" spans="2:51" s="12" customFormat="1" ht="12">
      <c r="B541" s="233"/>
      <c r="C541" s="234"/>
      <c r="D541" s="230" t="s">
        <v>207</v>
      </c>
      <c r="E541" s="235" t="s">
        <v>21</v>
      </c>
      <c r="F541" s="236" t="s">
        <v>531</v>
      </c>
      <c r="G541" s="234"/>
      <c r="H541" s="237">
        <v>90.1</v>
      </c>
      <c r="I541" s="238"/>
      <c r="J541" s="234"/>
      <c r="K541" s="234"/>
      <c r="L541" s="239"/>
      <c r="M541" s="240"/>
      <c r="N541" s="241"/>
      <c r="O541" s="241"/>
      <c r="P541" s="241"/>
      <c r="Q541" s="241"/>
      <c r="R541" s="241"/>
      <c r="S541" s="241"/>
      <c r="T541" s="242"/>
      <c r="AT541" s="243" t="s">
        <v>207</v>
      </c>
      <c r="AU541" s="243" t="s">
        <v>82</v>
      </c>
      <c r="AV541" s="12" t="s">
        <v>82</v>
      </c>
      <c r="AW541" s="12" t="s">
        <v>34</v>
      </c>
      <c r="AX541" s="12" t="s">
        <v>73</v>
      </c>
      <c r="AY541" s="243" t="s">
        <v>197</v>
      </c>
    </row>
    <row r="542" spans="2:51" s="12" customFormat="1" ht="12">
      <c r="B542" s="233"/>
      <c r="C542" s="234"/>
      <c r="D542" s="230" t="s">
        <v>207</v>
      </c>
      <c r="E542" s="235" t="s">
        <v>21</v>
      </c>
      <c r="F542" s="236" t="s">
        <v>724</v>
      </c>
      <c r="G542" s="234"/>
      <c r="H542" s="237">
        <v>1092.4</v>
      </c>
      <c r="I542" s="238"/>
      <c r="J542" s="234"/>
      <c r="K542" s="234"/>
      <c r="L542" s="239"/>
      <c r="M542" s="240"/>
      <c r="N542" s="241"/>
      <c r="O542" s="241"/>
      <c r="P542" s="241"/>
      <c r="Q542" s="241"/>
      <c r="R542" s="241"/>
      <c r="S542" s="241"/>
      <c r="T542" s="242"/>
      <c r="AT542" s="243" t="s">
        <v>207</v>
      </c>
      <c r="AU542" s="243" t="s">
        <v>82</v>
      </c>
      <c r="AV542" s="12" t="s">
        <v>82</v>
      </c>
      <c r="AW542" s="12" t="s">
        <v>34</v>
      </c>
      <c r="AX542" s="12" t="s">
        <v>73</v>
      </c>
      <c r="AY542" s="243" t="s">
        <v>197</v>
      </c>
    </row>
    <row r="543" spans="2:51" s="13" customFormat="1" ht="12">
      <c r="B543" s="244"/>
      <c r="C543" s="245"/>
      <c r="D543" s="230" t="s">
        <v>207</v>
      </c>
      <c r="E543" s="246" t="s">
        <v>21</v>
      </c>
      <c r="F543" s="247" t="s">
        <v>219</v>
      </c>
      <c r="G543" s="245"/>
      <c r="H543" s="248">
        <v>1654.75</v>
      </c>
      <c r="I543" s="249"/>
      <c r="J543" s="245"/>
      <c r="K543" s="245"/>
      <c r="L543" s="250"/>
      <c r="M543" s="251"/>
      <c r="N543" s="252"/>
      <c r="O543" s="252"/>
      <c r="P543" s="252"/>
      <c r="Q543" s="252"/>
      <c r="R543" s="252"/>
      <c r="S543" s="252"/>
      <c r="T543" s="253"/>
      <c r="AT543" s="254" t="s">
        <v>207</v>
      </c>
      <c r="AU543" s="254" t="s">
        <v>82</v>
      </c>
      <c r="AV543" s="13" t="s">
        <v>90</v>
      </c>
      <c r="AW543" s="13" t="s">
        <v>34</v>
      </c>
      <c r="AX543" s="13" t="s">
        <v>73</v>
      </c>
      <c r="AY543" s="254" t="s">
        <v>197</v>
      </c>
    </row>
    <row r="544" spans="2:51" s="14" customFormat="1" ht="12">
      <c r="B544" s="255"/>
      <c r="C544" s="256"/>
      <c r="D544" s="230" t="s">
        <v>207</v>
      </c>
      <c r="E544" s="257" t="s">
        <v>21</v>
      </c>
      <c r="F544" s="258" t="s">
        <v>221</v>
      </c>
      <c r="G544" s="256"/>
      <c r="H544" s="259">
        <v>2400.38</v>
      </c>
      <c r="I544" s="260"/>
      <c r="J544" s="256"/>
      <c r="K544" s="256"/>
      <c r="L544" s="261"/>
      <c r="M544" s="262"/>
      <c r="N544" s="263"/>
      <c r="O544" s="263"/>
      <c r="P544" s="263"/>
      <c r="Q544" s="263"/>
      <c r="R544" s="263"/>
      <c r="S544" s="263"/>
      <c r="T544" s="264"/>
      <c r="AT544" s="265" t="s">
        <v>207</v>
      </c>
      <c r="AU544" s="265" t="s">
        <v>82</v>
      </c>
      <c r="AV544" s="14" t="s">
        <v>97</v>
      </c>
      <c r="AW544" s="14" t="s">
        <v>34</v>
      </c>
      <c r="AX544" s="14" t="s">
        <v>80</v>
      </c>
      <c r="AY544" s="265" t="s">
        <v>197</v>
      </c>
    </row>
    <row r="545" spans="2:65" s="1" customFormat="1" ht="22.5" customHeight="1">
      <c r="B545" s="39"/>
      <c r="C545" s="218" t="s">
        <v>725</v>
      </c>
      <c r="D545" s="218" t="s">
        <v>199</v>
      </c>
      <c r="E545" s="219" t="s">
        <v>726</v>
      </c>
      <c r="F545" s="220" t="s">
        <v>727</v>
      </c>
      <c r="G545" s="221" t="s">
        <v>116</v>
      </c>
      <c r="H545" s="222">
        <v>429.19</v>
      </c>
      <c r="I545" s="223"/>
      <c r="J545" s="224">
        <f>ROUND(I545*H545,2)</f>
        <v>0</v>
      </c>
      <c r="K545" s="220" t="s">
        <v>203</v>
      </c>
      <c r="L545" s="44"/>
      <c r="M545" s="225" t="s">
        <v>21</v>
      </c>
      <c r="N545" s="226" t="s">
        <v>44</v>
      </c>
      <c r="O545" s="80"/>
      <c r="P545" s="227">
        <f>O545*H545</f>
        <v>0</v>
      </c>
      <c r="Q545" s="227">
        <v>0</v>
      </c>
      <c r="R545" s="227">
        <f>Q545*H545</f>
        <v>0</v>
      </c>
      <c r="S545" s="227">
        <v>0.261</v>
      </c>
      <c r="T545" s="228">
        <f>S545*H545</f>
        <v>112.01859</v>
      </c>
      <c r="AR545" s="18" t="s">
        <v>97</v>
      </c>
      <c r="AT545" s="18" t="s">
        <v>199</v>
      </c>
      <c r="AU545" s="18" t="s">
        <v>82</v>
      </c>
      <c r="AY545" s="18" t="s">
        <v>197</v>
      </c>
      <c r="BE545" s="229">
        <f>IF(N545="základní",J545,0)</f>
        <v>0</v>
      </c>
      <c r="BF545" s="229">
        <f>IF(N545="snížená",J545,0)</f>
        <v>0</v>
      </c>
      <c r="BG545" s="229">
        <f>IF(N545="zákl. přenesená",J545,0)</f>
        <v>0</v>
      </c>
      <c r="BH545" s="229">
        <f>IF(N545="sníž. přenesená",J545,0)</f>
        <v>0</v>
      </c>
      <c r="BI545" s="229">
        <f>IF(N545="nulová",J545,0)</f>
        <v>0</v>
      </c>
      <c r="BJ545" s="18" t="s">
        <v>80</v>
      </c>
      <c r="BK545" s="229">
        <f>ROUND(I545*H545,2)</f>
        <v>0</v>
      </c>
      <c r="BL545" s="18" t="s">
        <v>97</v>
      </c>
      <c r="BM545" s="18" t="s">
        <v>728</v>
      </c>
    </row>
    <row r="546" spans="2:51" s="15" customFormat="1" ht="12">
      <c r="B546" s="266"/>
      <c r="C546" s="267"/>
      <c r="D546" s="230" t="s">
        <v>207</v>
      </c>
      <c r="E546" s="268" t="s">
        <v>21</v>
      </c>
      <c r="F546" s="269" t="s">
        <v>729</v>
      </c>
      <c r="G546" s="267"/>
      <c r="H546" s="268" t="s">
        <v>21</v>
      </c>
      <c r="I546" s="270"/>
      <c r="J546" s="267"/>
      <c r="K546" s="267"/>
      <c r="L546" s="271"/>
      <c r="M546" s="272"/>
      <c r="N546" s="273"/>
      <c r="O546" s="273"/>
      <c r="P546" s="273"/>
      <c r="Q546" s="273"/>
      <c r="R546" s="273"/>
      <c r="S546" s="273"/>
      <c r="T546" s="274"/>
      <c r="AT546" s="275" t="s">
        <v>207</v>
      </c>
      <c r="AU546" s="275" t="s">
        <v>82</v>
      </c>
      <c r="AV546" s="15" t="s">
        <v>80</v>
      </c>
      <c r="AW546" s="15" t="s">
        <v>34</v>
      </c>
      <c r="AX546" s="15" t="s">
        <v>73</v>
      </c>
      <c r="AY546" s="275" t="s">
        <v>197</v>
      </c>
    </row>
    <row r="547" spans="2:51" s="15" customFormat="1" ht="12">
      <c r="B547" s="266"/>
      <c r="C547" s="267"/>
      <c r="D547" s="230" t="s">
        <v>207</v>
      </c>
      <c r="E547" s="268" t="s">
        <v>21</v>
      </c>
      <c r="F547" s="269" t="s">
        <v>382</v>
      </c>
      <c r="G547" s="267"/>
      <c r="H547" s="268" t="s">
        <v>21</v>
      </c>
      <c r="I547" s="270"/>
      <c r="J547" s="267"/>
      <c r="K547" s="267"/>
      <c r="L547" s="271"/>
      <c r="M547" s="272"/>
      <c r="N547" s="273"/>
      <c r="O547" s="273"/>
      <c r="P547" s="273"/>
      <c r="Q547" s="273"/>
      <c r="R547" s="273"/>
      <c r="S547" s="273"/>
      <c r="T547" s="274"/>
      <c r="AT547" s="275" t="s">
        <v>207</v>
      </c>
      <c r="AU547" s="275" t="s">
        <v>82</v>
      </c>
      <c r="AV547" s="15" t="s">
        <v>80</v>
      </c>
      <c r="AW547" s="15" t="s">
        <v>34</v>
      </c>
      <c r="AX547" s="15" t="s">
        <v>73</v>
      </c>
      <c r="AY547" s="275" t="s">
        <v>197</v>
      </c>
    </row>
    <row r="548" spans="2:51" s="12" customFormat="1" ht="12">
      <c r="B548" s="233"/>
      <c r="C548" s="234"/>
      <c r="D548" s="230" t="s">
        <v>207</v>
      </c>
      <c r="E548" s="235" t="s">
        <v>21</v>
      </c>
      <c r="F548" s="236" t="s">
        <v>730</v>
      </c>
      <c r="G548" s="234"/>
      <c r="H548" s="237">
        <v>224.765</v>
      </c>
      <c r="I548" s="238"/>
      <c r="J548" s="234"/>
      <c r="K548" s="234"/>
      <c r="L548" s="239"/>
      <c r="M548" s="240"/>
      <c r="N548" s="241"/>
      <c r="O548" s="241"/>
      <c r="P548" s="241"/>
      <c r="Q548" s="241"/>
      <c r="R548" s="241"/>
      <c r="S548" s="241"/>
      <c r="T548" s="242"/>
      <c r="AT548" s="243" t="s">
        <v>207</v>
      </c>
      <c r="AU548" s="243" t="s">
        <v>82</v>
      </c>
      <c r="AV548" s="12" t="s">
        <v>82</v>
      </c>
      <c r="AW548" s="12" t="s">
        <v>34</v>
      </c>
      <c r="AX548" s="12" t="s">
        <v>73</v>
      </c>
      <c r="AY548" s="243" t="s">
        <v>197</v>
      </c>
    </row>
    <row r="549" spans="2:51" s="12" customFormat="1" ht="12">
      <c r="B549" s="233"/>
      <c r="C549" s="234"/>
      <c r="D549" s="230" t="s">
        <v>207</v>
      </c>
      <c r="E549" s="235" t="s">
        <v>21</v>
      </c>
      <c r="F549" s="236" t="s">
        <v>731</v>
      </c>
      <c r="G549" s="234"/>
      <c r="H549" s="237">
        <v>7.665</v>
      </c>
      <c r="I549" s="238"/>
      <c r="J549" s="234"/>
      <c r="K549" s="234"/>
      <c r="L549" s="239"/>
      <c r="M549" s="240"/>
      <c r="N549" s="241"/>
      <c r="O549" s="241"/>
      <c r="P549" s="241"/>
      <c r="Q549" s="241"/>
      <c r="R549" s="241"/>
      <c r="S549" s="241"/>
      <c r="T549" s="242"/>
      <c r="AT549" s="243" t="s">
        <v>207</v>
      </c>
      <c r="AU549" s="243" t="s">
        <v>82</v>
      </c>
      <c r="AV549" s="12" t="s">
        <v>82</v>
      </c>
      <c r="AW549" s="12" t="s">
        <v>34</v>
      </c>
      <c r="AX549" s="12" t="s">
        <v>73</v>
      </c>
      <c r="AY549" s="243" t="s">
        <v>197</v>
      </c>
    </row>
    <row r="550" spans="2:51" s="12" customFormat="1" ht="12">
      <c r="B550" s="233"/>
      <c r="C550" s="234"/>
      <c r="D550" s="230" t="s">
        <v>207</v>
      </c>
      <c r="E550" s="235" t="s">
        <v>21</v>
      </c>
      <c r="F550" s="236" t="s">
        <v>732</v>
      </c>
      <c r="G550" s="234"/>
      <c r="H550" s="237">
        <v>55.44</v>
      </c>
      <c r="I550" s="238"/>
      <c r="J550" s="234"/>
      <c r="K550" s="234"/>
      <c r="L550" s="239"/>
      <c r="M550" s="240"/>
      <c r="N550" s="241"/>
      <c r="O550" s="241"/>
      <c r="P550" s="241"/>
      <c r="Q550" s="241"/>
      <c r="R550" s="241"/>
      <c r="S550" s="241"/>
      <c r="T550" s="242"/>
      <c r="AT550" s="243" t="s">
        <v>207</v>
      </c>
      <c r="AU550" s="243" t="s">
        <v>82</v>
      </c>
      <c r="AV550" s="12" t="s">
        <v>82</v>
      </c>
      <c r="AW550" s="12" t="s">
        <v>34</v>
      </c>
      <c r="AX550" s="12" t="s">
        <v>73</v>
      </c>
      <c r="AY550" s="243" t="s">
        <v>197</v>
      </c>
    </row>
    <row r="551" spans="2:51" s="12" customFormat="1" ht="12">
      <c r="B551" s="233"/>
      <c r="C551" s="234"/>
      <c r="D551" s="230" t="s">
        <v>207</v>
      </c>
      <c r="E551" s="235" t="s">
        <v>21</v>
      </c>
      <c r="F551" s="236" t="s">
        <v>733</v>
      </c>
      <c r="G551" s="234"/>
      <c r="H551" s="237">
        <v>121.32</v>
      </c>
      <c r="I551" s="238"/>
      <c r="J551" s="234"/>
      <c r="K551" s="234"/>
      <c r="L551" s="239"/>
      <c r="M551" s="240"/>
      <c r="N551" s="241"/>
      <c r="O551" s="241"/>
      <c r="P551" s="241"/>
      <c r="Q551" s="241"/>
      <c r="R551" s="241"/>
      <c r="S551" s="241"/>
      <c r="T551" s="242"/>
      <c r="AT551" s="243" t="s">
        <v>207</v>
      </c>
      <c r="AU551" s="243" t="s">
        <v>82</v>
      </c>
      <c r="AV551" s="12" t="s">
        <v>82</v>
      </c>
      <c r="AW551" s="12" t="s">
        <v>34</v>
      </c>
      <c r="AX551" s="12" t="s">
        <v>73</v>
      </c>
      <c r="AY551" s="243" t="s">
        <v>197</v>
      </c>
    </row>
    <row r="552" spans="2:51" s="13" customFormat="1" ht="12">
      <c r="B552" s="244"/>
      <c r="C552" s="245"/>
      <c r="D552" s="230" t="s">
        <v>207</v>
      </c>
      <c r="E552" s="246" t="s">
        <v>21</v>
      </c>
      <c r="F552" s="247" t="s">
        <v>219</v>
      </c>
      <c r="G552" s="245"/>
      <c r="H552" s="248">
        <v>409.19</v>
      </c>
      <c r="I552" s="249"/>
      <c r="J552" s="245"/>
      <c r="K552" s="245"/>
      <c r="L552" s="250"/>
      <c r="M552" s="251"/>
      <c r="N552" s="252"/>
      <c r="O552" s="252"/>
      <c r="P552" s="252"/>
      <c r="Q552" s="252"/>
      <c r="R552" s="252"/>
      <c r="S552" s="252"/>
      <c r="T552" s="253"/>
      <c r="AT552" s="254" t="s">
        <v>207</v>
      </c>
      <c r="AU552" s="254" t="s">
        <v>82</v>
      </c>
      <c r="AV552" s="13" t="s">
        <v>90</v>
      </c>
      <c r="AW552" s="13" t="s">
        <v>34</v>
      </c>
      <c r="AX552" s="13" t="s">
        <v>73</v>
      </c>
      <c r="AY552" s="254" t="s">
        <v>197</v>
      </c>
    </row>
    <row r="553" spans="2:51" s="12" customFormat="1" ht="12">
      <c r="B553" s="233"/>
      <c r="C553" s="234"/>
      <c r="D553" s="230" t="s">
        <v>207</v>
      </c>
      <c r="E553" s="235" t="s">
        <v>21</v>
      </c>
      <c r="F553" s="236" t="s">
        <v>330</v>
      </c>
      <c r="G553" s="234"/>
      <c r="H553" s="237">
        <v>20</v>
      </c>
      <c r="I553" s="238"/>
      <c r="J553" s="234"/>
      <c r="K553" s="234"/>
      <c r="L553" s="239"/>
      <c r="M553" s="240"/>
      <c r="N553" s="241"/>
      <c r="O553" s="241"/>
      <c r="P553" s="241"/>
      <c r="Q553" s="241"/>
      <c r="R553" s="241"/>
      <c r="S553" s="241"/>
      <c r="T553" s="242"/>
      <c r="AT553" s="243" t="s">
        <v>207</v>
      </c>
      <c r="AU553" s="243" t="s">
        <v>82</v>
      </c>
      <c r="AV553" s="12" t="s">
        <v>82</v>
      </c>
      <c r="AW553" s="12" t="s">
        <v>34</v>
      </c>
      <c r="AX553" s="12" t="s">
        <v>73</v>
      </c>
      <c r="AY553" s="243" t="s">
        <v>197</v>
      </c>
    </row>
    <row r="554" spans="2:51" s="14" customFormat="1" ht="12">
      <c r="B554" s="255"/>
      <c r="C554" s="256"/>
      <c r="D554" s="230" t="s">
        <v>207</v>
      </c>
      <c r="E554" s="257" t="s">
        <v>21</v>
      </c>
      <c r="F554" s="258" t="s">
        <v>221</v>
      </c>
      <c r="G554" s="256"/>
      <c r="H554" s="259">
        <v>429.19</v>
      </c>
      <c r="I554" s="260"/>
      <c r="J554" s="256"/>
      <c r="K554" s="256"/>
      <c r="L554" s="261"/>
      <c r="M554" s="262"/>
      <c r="N554" s="263"/>
      <c r="O554" s="263"/>
      <c r="P554" s="263"/>
      <c r="Q554" s="263"/>
      <c r="R554" s="263"/>
      <c r="S554" s="263"/>
      <c r="T554" s="264"/>
      <c r="AT554" s="265" t="s">
        <v>207</v>
      </c>
      <c r="AU554" s="265" t="s">
        <v>82</v>
      </c>
      <c r="AV554" s="14" t="s">
        <v>97</v>
      </c>
      <c r="AW554" s="14" t="s">
        <v>34</v>
      </c>
      <c r="AX554" s="14" t="s">
        <v>80</v>
      </c>
      <c r="AY554" s="265" t="s">
        <v>197</v>
      </c>
    </row>
    <row r="555" spans="2:65" s="1" customFormat="1" ht="16.5" customHeight="1">
      <c r="B555" s="39"/>
      <c r="C555" s="218" t="s">
        <v>734</v>
      </c>
      <c r="D555" s="218" t="s">
        <v>199</v>
      </c>
      <c r="E555" s="219" t="s">
        <v>735</v>
      </c>
      <c r="F555" s="220" t="s">
        <v>736</v>
      </c>
      <c r="G555" s="221" t="s">
        <v>202</v>
      </c>
      <c r="H555" s="222">
        <v>12.52</v>
      </c>
      <c r="I555" s="223"/>
      <c r="J555" s="224">
        <f>ROUND(I555*H555,2)</f>
        <v>0</v>
      </c>
      <c r="K555" s="220" t="s">
        <v>203</v>
      </c>
      <c r="L555" s="44"/>
      <c r="M555" s="225" t="s">
        <v>21</v>
      </c>
      <c r="N555" s="226" t="s">
        <v>44</v>
      </c>
      <c r="O555" s="80"/>
      <c r="P555" s="227">
        <f>O555*H555</f>
        <v>0</v>
      </c>
      <c r="Q555" s="227">
        <v>0</v>
      </c>
      <c r="R555" s="227">
        <f>Q555*H555</f>
        <v>0</v>
      </c>
      <c r="S555" s="227">
        <v>2.2</v>
      </c>
      <c r="T555" s="228">
        <f>S555*H555</f>
        <v>27.544</v>
      </c>
      <c r="AR555" s="18" t="s">
        <v>97</v>
      </c>
      <c r="AT555" s="18" t="s">
        <v>199</v>
      </c>
      <c r="AU555" s="18" t="s">
        <v>82</v>
      </c>
      <c r="AY555" s="18" t="s">
        <v>197</v>
      </c>
      <c r="BE555" s="229">
        <f>IF(N555="základní",J555,0)</f>
        <v>0</v>
      </c>
      <c r="BF555" s="229">
        <f>IF(N555="snížená",J555,0)</f>
        <v>0</v>
      </c>
      <c r="BG555" s="229">
        <f>IF(N555="zákl. přenesená",J555,0)</f>
        <v>0</v>
      </c>
      <c r="BH555" s="229">
        <f>IF(N555="sníž. přenesená",J555,0)</f>
        <v>0</v>
      </c>
      <c r="BI555" s="229">
        <f>IF(N555="nulová",J555,0)</f>
        <v>0</v>
      </c>
      <c r="BJ555" s="18" t="s">
        <v>80</v>
      </c>
      <c r="BK555" s="229">
        <f>ROUND(I555*H555,2)</f>
        <v>0</v>
      </c>
      <c r="BL555" s="18" t="s">
        <v>97</v>
      </c>
      <c r="BM555" s="18" t="s">
        <v>737</v>
      </c>
    </row>
    <row r="556" spans="2:51" s="12" customFormat="1" ht="12">
      <c r="B556" s="233"/>
      <c r="C556" s="234"/>
      <c r="D556" s="230" t="s">
        <v>207</v>
      </c>
      <c r="E556" s="235" t="s">
        <v>21</v>
      </c>
      <c r="F556" s="236" t="s">
        <v>738</v>
      </c>
      <c r="G556" s="234"/>
      <c r="H556" s="237">
        <v>11.52</v>
      </c>
      <c r="I556" s="238"/>
      <c r="J556" s="234"/>
      <c r="K556" s="234"/>
      <c r="L556" s="239"/>
      <c r="M556" s="240"/>
      <c r="N556" s="241"/>
      <c r="O556" s="241"/>
      <c r="P556" s="241"/>
      <c r="Q556" s="241"/>
      <c r="R556" s="241"/>
      <c r="S556" s="241"/>
      <c r="T556" s="242"/>
      <c r="AT556" s="243" t="s">
        <v>207</v>
      </c>
      <c r="AU556" s="243" t="s">
        <v>82</v>
      </c>
      <c r="AV556" s="12" t="s">
        <v>82</v>
      </c>
      <c r="AW556" s="12" t="s">
        <v>34</v>
      </c>
      <c r="AX556" s="12" t="s">
        <v>73</v>
      </c>
      <c r="AY556" s="243" t="s">
        <v>197</v>
      </c>
    </row>
    <row r="557" spans="2:51" s="13" customFormat="1" ht="12">
      <c r="B557" s="244"/>
      <c r="C557" s="245"/>
      <c r="D557" s="230" t="s">
        <v>207</v>
      </c>
      <c r="E557" s="246" t="s">
        <v>21</v>
      </c>
      <c r="F557" s="247" t="s">
        <v>219</v>
      </c>
      <c r="G557" s="245"/>
      <c r="H557" s="248">
        <v>11.52</v>
      </c>
      <c r="I557" s="249"/>
      <c r="J557" s="245"/>
      <c r="K557" s="245"/>
      <c r="L557" s="250"/>
      <c r="M557" s="251"/>
      <c r="N557" s="252"/>
      <c r="O557" s="252"/>
      <c r="P557" s="252"/>
      <c r="Q557" s="252"/>
      <c r="R557" s="252"/>
      <c r="S557" s="252"/>
      <c r="T557" s="253"/>
      <c r="AT557" s="254" t="s">
        <v>207</v>
      </c>
      <c r="AU557" s="254" t="s">
        <v>82</v>
      </c>
      <c r="AV557" s="13" t="s">
        <v>90</v>
      </c>
      <c r="AW557" s="13" t="s">
        <v>34</v>
      </c>
      <c r="AX557" s="13" t="s">
        <v>73</v>
      </c>
      <c r="AY557" s="254" t="s">
        <v>197</v>
      </c>
    </row>
    <row r="558" spans="2:51" s="12" customFormat="1" ht="12">
      <c r="B558" s="233"/>
      <c r="C558" s="234"/>
      <c r="D558" s="230" t="s">
        <v>207</v>
      </c>
      <c r="E558" s="235" t="s">
        <v>21</v>
      </c>
      <c r="F558" s="236" t="s">
        <v>80</v>
      </c>
      <c r="G558" s="234"/>
      <c r="H558" s="237">
        <v>1</v>
      </c>
      <c r="I558" s="238"/>
      <c r="J558" s="234"/>
      <c r="K558" s="234"/>
      <c r="L558" s="239"/>
      <c r="M558" s="240"/>
      <c r="N558" s="241"/>
      <c r="O558" s="241"/>
      <c r="P558" s="241"/>
      <c r="Q558" s="241"/>
      <c r="R558" s="241"/>
      <c r="S558" s="241"/>
      <c r="T558" s="242"/>
      <c r="AT558" s="243" t="s">
        <v>207</v>
      </c>
      <c r="AU558" s="243" t="s">
        <v>82</v>
      </c>
      <c r="AV558" s="12" t="s">
        <v>82</v>
      </c>
      <c r="AW558" s="12" t="s">
        <v>34</v>
      </c>
      <c r="AX558" s="12" t="s">
        <v>73</v>
      </c>
      <c r="AY558" s="243" t="s">
        <v>197</v>
      </c>
    </row>
    <row r="559" spans="2:51" s="14" customFormat="1" ht="12">
      <c r="B559" s="255"/>
      <c r="C559" s="256"/>
      <c r="D559" s="230" t="s">
        <v>207</v>
      </c>
      <c r="E559" s="257" t="s">
        <v>21</v>
      </c>
      <c r="F559" s="258" t="s">
        <v>221</v>
      </c>
      <c r="G559" s="256"/>
      <c r="H559" s="259">
        <v>12.52</v>
      </c>
      <c r="I559" s="260"/>
      <c r="J559" s="256"/>
      <c r="K559" s="256"/>
      <c r="L559" s="261"/>
      <c r="M559" s="262"/>
      <c r="N559" s="263"/>
      <c r="O559" s="263"/>
      <c r="P559" s="263"/>
      <c r="Q559" s="263"/>
      <c r="R559" s="263"/>
      <c r="S559" s="263"/>
      <c r="T559" s="264"/>
      <c r="AT559" s="265" t="s">
        <v>207</v>
      </c>
      <c r="AU559" s="265" t="s">
        <v>82</v>
      </c>
      <c r="AV559" s="14" t="s">
        <v>97</v>
      </c>
      <c r="AW559" s="14" t="s">
        <v>34</v>
      </c>
      <c r="AX559" s="14" t="s">
        <v>80</v>
      </c>
      <c r="AY559" s="265" t="s">
        <v>197</v>
      </c>
    </row>
    <row r="560" spans="2:65" s="1" customFormat="1" ht="16.5" customHeight="1">
      <c r="B560" s="39"/>
      <c r="C560" s="218" t="s">
        <v>739</v>
      </c>
      <c r="D560" s="218" t="s">
        <v>199</v>
      </c>
      <c r="E560" s="219" t="s">
        <v>740</v>
      </c>
      <c r="F560" s="220" t="s">
        <v>741</v>
      </c>
      <c r="G560" s="221" t="s">
        <v>202</v>
      </c>
      <c r="H560" s="222">
        <v>10.833</v>
      </c>
      <c r="I560" s="223"/>
      <c r="J560" s="224">
        <f>ROUND(I560*H560,2)</f>
        <v>0</v>
      </c>
      <c r="K560" s="220" t="s">
        <v>203</v>
      </c>
      <c r="L560" s="44"/>
      <c r="M560" s="225" t="s">
        <v>21</v>
      </c>
      <c r="N560" s="226" t="s">
        <v>44</v>
      </c>
      <c r="O560" s="80"/>
      <c r="P560" s="227">
        <f>O560*H560</f>
        <v>0</v>
      </c>
      <c r="Q560" s="227">
        <v>0</v>
      </c>
      <c r="R560" s="227">
        <f>Q560*H560</f>
        <v>0</v>
      </c>
      <c r="S560" s="227">
        <v>2.2</v>
      </c>
      <c r="T560" s="228">
        <f>S560*H560</f>
        <v>23.832600000000003</v>
      </c>
      <c r="AR560" s="18" t="s">
        <v>97</v>
      </c>
      <c r="AT560" s="18" t="s">
        <v>199</v>
      </c>
      <c r="AU560" s="18" t="s">
        <v>82</v>
      </c>
      <c r="AY560" s="18" t="s">
        <v>197</v>
      </c>
      <c r="BE560" s="229">
        <f>IF(N560="základní",J560,0)</f>
        <v>0</v>
      </c>
      <c r="BF560" s="229">
        <f>IF(N560="snížená",J560,0)</f>
        <v>0</v>
      </c>
      <c r="BG560" s="229">
        <f>IF(N560="zákl. přenesená",J560,0)</f>
        <v>0</v>
      </c>
      <c r="BH560" s="229">
        <f>IF(N560="sníž. přenesená",J560,0)</f>
        <v>0</v>
      </c>
      <c r="BI560" s="229">
        <f>IF(N560="nulová",J560,0)</f>
        <v>0</v>
      </c>
      <c r="BJ560" s="18" t="s">
        <v>80</v>
      </c>
      <c r="BK560" s="229">
        <f>ROUND(I560*H560,2)</f>
        <v>0</v>
      </c>
      <c r="BL560" s="18" t="s">
        <v>97</v>
      </c>
      <c r="BM560" s="18" t="s">
        <v>742</v>
      </c>
    </row>
    <row r="561" spans="2:51" s="15" customFormat="1" ht="12">
      <c r="B561" s="266"/>
      <c r="C561" s="267"/>
      <c r="D561" s="230" t="s">
        <v>207</v>
      </c>
      <c r="E561" s="268" t="s">
        <v>21</v>
      </c>
      <c r="F561" s="269" t="s">
        <v>743</v>
      </c>
      <c r="G561" s="267"/>
      <c r="H561" s="268" t="s">
        <v>21</v>
      </c>
      <c r="I561" s="270"/>
      <c r="J561" s="267"/>
      <c r="K561" s="267"/>
      <c r="L561" s="271"/>
      <c r="M561" s="272"/>
      <c r="N561" s="273"/>
      <c r="O561" s="273"/>
      <c r="P561" s="273"/>
      <c r="Q561" s="273"/>
      <c r="R561" s="273"/>
      <c r="S561" s="273"/>
      <c r="T561" s="274"/>
      <c r="AT561" s="275" t="s">
        <v>207</v>
      </c>
      <c r="AU561" s="275" t="s">
        <v>82</v>
      </c>
      <c r="AV561" s="15" t="s">
        <v>80</v>
      </c>
      <c r="AW561" s="15" t="s">
        <v>34</v>
      </c>
      <c r="AX561" s="15" t="s">
        <v>73</v>
      </c>
      <c r="AY561" s="275" t="s">
        <v>197</v>
      </c>
    </row>
    <row r="562" spans="2:51" s="12" customFormat="1" ht="12">
      <c r="B562" s="233"/>
      <c r="C562" s="234"/>
      <c r="D562" s="230" t="s">
        <v>207</v>
      </c>
      <c r="E562" s="235" t="s">
        <v>21</v>
      </c>
      <c r="F562" s="236" t="s">
        <v>744</v>
      </c>
      <c r="G562" s="234"/>
      <c r="H562" s="237">
        <v>2.153</v>
      </c>
      <c r="I562" s="238"/>
      <c r="J562" s="234"/>
      <c r="K562" s="234"/>
      <c r="L562" s="239"/>
      <c r="M562" s="240"/>
      <c r="N562" s="241"/>
      <c r="O562" s="241"/>
      <c r="P562" s="241"/>
      <c r="Q562" s="241"/>
      <c r="R562" s="241"/>
      <c r="S562" s="241"/>
      <c r="T562" s="242"/>
      <c r="AT562" s="243" t="s">
        <v>207</v>
      </c>
      <c r="AU562" s="243" t="s">
        <v>82</v>
      </c>
      <c r="AV562" s="12" t="s">
        <v>82</v>
      </c>
      <c r="AW562" s="12" t="s">
        <v>34</v>
      </c>
      <c r="AX562" s="12" t="s">
        <v>73</v>
      </c>
      <c r="AY562" s="243" t="s">
        <v>197</v>
      </c>
    </row>
    <row r="563" spans="2:51" s="13" customFormat="1" ht="12">
      <c r="B563" s="244"/>
      <c r="C563" s="245"/>
      <c r="D563" s="230" t="s">
        <v>207</v>
      </c>
      <c r="E563" s="246" t="s">
        <v>21</v>
      </c>
      <c r="F563" s="247" t="s">
        <v>219</v>
      </c>
      <c r="G563" s="245"/>
      <c r="H563" s="248">
        <v>2.153</v>
      </c>
      <c r="I563" s="249"/>
      <c r="J563" s="245"/>
      <c r="K563" s="245"/>
      <c r="L563" s="250"/>
      <c r="M563" s="251"/>
      <c r="N563" s="252"/>
      <c r="O563" s="252"/>
      <c r="P563" s="252"/>
      <c r="Q563" s="252"/>
      <c r="R563" s="252"/>
      <c r="S563" s="252"/>
      <c r="T563" s="253"/>
      <c r="AT563" s="254" t="s">
        <v>207</v>
      </c>
      <c r="AU563" s="254" t="s">
        <v>82</v>
      </c>
      <c r="AV563" s="13" t="s">
        <v>90</v>
      </c>
      <c r="AW563" s="13" t="s">
        <v>34</v>
      </c>
      <c r="AX563" s="13" t="s">
        <v>73</v>
      </c>
      <c r="AY563" s="254" t="s">
        <v>197</v>
      </c>
    </row>
    <row r="564" spans="2:51" s="12" customFormat="1" ht="12">
      <c r="B564" s="233"/>
      <c r="C564" s="234"/>
      <c r="D564" s="230" t="s">
        <v>207</v>
      </c>
      <c r="E564" s="235" t="s">
        <v>21</v>
      </c>
      <c r="F564" s="236" t="s">
        <v>745</v>
      </c>
      <c r="G564" s="234"/>
      <c r="H564" s="237">
        <v>7.68</v>
      </c>
      <c r="I564" s="238"/>
      <c r="J564" s="234"/>
      <c r="K564" s="234"/>
      <c r="L564" s="239"/>
      <c r="M564" s="240"/>
      <c r="N564" s="241"/>
      <c r="O564" s="241"/>
      <c r="P564" s="241"/>
      <c r="Q564" s="241"/>
      <c r="R564" s="241"/>
      <c r="S564" s="241"/>
      <c r="T564" s="242"/>
      <c r="AT564" s="243" t="s">
        <v>207</v>
      </c>
      <c r="AU564" s="243" t="s">
        <v>82</v>
      </c>
      <c r="AV564" s="12" t="s">
        <v>82</v>
      </c>
      <c r="AW564" s="12" t="s">
        <v>34</v>
      </c>
      <c r="AX564" s="12" t="s">
        <v>73</v>
      </c>
      <c r="AY564" s="243" t="s">
        <v>197</v>
      </c>
    </row>
    <row r="565" spans="2:51" s="13" customFormat="1" ht="12">
      <c r="B565" s="244"/>
      <c r="C565" s="245"/>
      <c r="D565" s="230" t="s">
        <v>207</v>
      </c>
      <c r="E565" s="246" t="s">
        <v>21</v>
      </c>
      <c r="F565" s="247" t="s">
        <v>219</v>
      </c>
      <c r="G565" s="245"/>
      <c r="H565" s="248">
        <v>7.68</v>
      </c>
      <c r="I565" s="249"/>
      <c r="J565" s="245"/>
      <c r="K565" s="245"/>
      <c r="L565" s="250"/>
      <c r="M565" s="251"/>
      <c r="N565" s="252"/>
      <c r="O565" s="252"/>
      <c r="P565" s="252"/>
      <c r="Q565" s="252"/>
      <c r="R565" s="252"/>
      <c r="S565" s="252"/>
      <c r="T565" s="253"/>
      <c r="AT565" s="254" t="s">
        <v>207</v>
      </c>
      <c r="AU565" s="254" t="s">
        <v>82</v>
      </c>
      <c r="AV565" s="13" t="s">
        <v>90</v>
      </c>
      <c r="AW565" s="13" t="s">
        <v>34</v>
      </c>
      <c r="AX565" s="13" t="s">
        <v>73</v>
      </c>
      <c r="AY565" s="254" t="s">
        <v>197</v>
      </c>
    </row>
    <row r="566" spans="2:51" s="12" customFormat="1" ht="12">
      <c r="B566" s="233"/>
      <c r="C566" s="234"/>
      <c r="D566" s="230" t="s">
        <v>207</v>
      </c>
      <c r="E566" s="235" t="s">
        <v>21</v>
      </c>
      <c r="F566" s="236" t="s">
        <v>80</v>
      </c>
      <c r="G566" s="234"/>
      <c r="H566" s="237">
        <v>1</v>
      </c>
      <c r="I566" s="238"/>
      <c r="J566" s="234"/>
      <c r="K566" s="234"/>
      <c r="L566" s="239"/>
      <c r="M566" s="240"/>
      <c r="N566" s="241"/>
      <c r="O566" s="241"/>
      <c r="P566" s="241"/>
      <c r="Q566" s="241"/>
      <c r="R566" s="241"/>
      <c r="S566" s="241"/>
      <c r="T566" s="242"/>
      <c r="AT566" s="243" t="s">
        <v>207</v>
      </c>
      <c r="AU566" s="243" t="s">
        <v>82</v>
      </c>
      <c r="AV566" s="12" t="s">
        <v>82</v>
      </c>
      <c r="AW566" s="12" t="s">
        <v>34</v>
      </c>
      <c r="AX566" s="12" t="s">
        <v>73</v>
      </c>
      <c r="AY566" s="243" t="s">
        <v>197</v>
      </c>
    </row>
    <row r="567" spans="2:51" s="14" customFormat="1" ht="12">
      <c r="B567" s="255"/>
      <c r="C567" s="256"/>
      <c r="D567" s="230" t="s">
        <v>207</v>
      </c>
      <c r="E567" s="257" t="s">
        <v>21</v>
      </c>
      <c r="F567" s="258" t="s">
        <v>221</v>
      </c>
      <c r="G567" s="256"/>
      <c r="H567" s="259">
        <v>10.833</v>
      </c>
      <c r="I567" s="260"/>
      <c r="J567" s="256"/>
      <c r="K567" s="256"/>
      <c r="L567" s="261"/>
      <c r="M567" s="262"/>
      <c r="N567" s="263"/>
      <c r="O567" s="263"/>
      <c r="P567" s="263"/>
      <c r="Q567" s="263"/>
      <c r="R567" s="263"/>
      <c r="S567" s="263"/>
      <c r="T567" s="264"/>
      <c r="AT567" s="265" t="s">
        <v>207</v>
      </c>
      <c r="AU567" s="265" t="s">
        <v>82</v>
      </c>
      <c r="AV567" s="14" t="s">
        <v>97</v>
      </c>
      <c r="AW567" s="14" t="s">
        <v>34</v>
      </c>
      <c r="AX567" s="14" t="s">
        <v>80</v>
      </c>
      <c r="AY567" s="265" t="s">
        <v>197</v>
      </c>
    </row>
    <row r="568" spans="2:65" s="1" customFormat="1" ht="16.5" customHeight="1">
      <c r="B568" s="39"/>
      <c r="C568" s="218" t="s">
        <v>746</v>
      </c>
      <c r="D568" s="218" t="s">
        <v>199</v>
      </c>
      <c r="E568" s="219" t="s">
        <v>747</v>
      </c>
      <c r="F568" s="220" t="s">
        <v>748</v>
      </c>
      <c r="G568" s="221" t="s">
        <v>116</v>
      </c>
      <c r="H568" s="222">
        <v>283.79</v>
      </c>
      <c r="I568" s="223"/>
      <c r="J568" s="224">
        <f>ROUND(I568*H568,2)</f>
        <v>0</v>
      </c>
      <c r="K568" s="220" t="s">
        <v>203</v>
      </c>
      <c r="L568" s="44"/>
      <c r="M568" s="225" t="s">
        <v>21</v>
      </c>
      <c r="N568" s="226" t="s">
        <v>44</v>
      </c>
      <c r="O568" s="80"/>
      <c r="P568" s="227">
        <f>O568*H568</f>
        <v>0</v>
      </c>
      <c r="Q568" s="227">
        <v>0</v>
      </c>
      <c r="R568" s="227">
        <f>Q568*H568</f>
        <v>0</v>
      </c>
      <c r="S568" s="227">
        <v>0</v>
      </c>
      <c r="T568" s="228">
        <f>S568*H568</f>
        <v>0</v>
      </c>
      <c r="AR568" s="18" t="s">
        <v>97</v>
      </c>
      <c r="AT568" s="18" t="s">
        <v>199</v>
      </c>
      <c r="AU568" s="18" t="s">
        <v>82</v>
      </c>
      <c r="AY568" s="18" t="s">
        <v>197</v>
      </c>
      <c r="BE568" s="229">
        <f>IF(N568="základní",J568,0)</f>
        <v>0</v>
      </c>
      <c r="BF568" s="229">
        <f>IF(N568="snížená",J568,0)</f>
        <v>0</v>
      </c>
      <c r="BG568" s="229">
        <f>IF(N568="zákl. přenesená",J568,0)</f>
        <v>0</v>
      </c>
      <c r="BH568" s="229">
        <f>IF(N568="sníž. přenesená",J568,0)</f>
        <v>0</v>
      </c>
      <c r="BI568" s="229">
        <f>IF(N568="nulová",J568,0)</f>
        <v>0</v>
      </c>
      <c r="BJ568" s="18" t="s">
        <v>80</v>
      </c>
      <c r="BK568" s="229">
        <f>ROUND(I568*H568,2)</f>
        <v>0</v>
      </c>
      <c r="BL568" s="18" t="s">
        <v>97</v>
      </c>
      <c r="BM568" s="18" t="s">
        <v>749</v>
      </c>
    </row>
    <row r="569" spans="2:47" s="1" customFormat="1" ht="12">
      <c r="B569" s="39"/>
      <c r="C569" s="40"/>
      <c r="D569" s="230" t="s">
        <v>205</v>
      </c>
      <c r="E569" s="40"/>
      <c r="F569" s="231" t="s">
        <v>750</v>
      </c>
      <c r="G569" s="40"/>
      <c r="H569" s="40"/>
      <c r="I569" s="145"/>
      <c r="J569" s="40"/>
      <c r="K569" s="40"/>
      <c r="L569" s="44"/>
      <c r="M569" s="232"/>
      <c r="N569" s="80"/>
      <c r="O569" s="80"/>
      <c r="P569" s="80"/>
      <c r="Q569" s="80"/>
      <c r="R569" s="80"/>
      <c r="S569" s="80"/>
      <c r="T569" s="81"/>
      <c r="AT569" s="18" t="s">
        <v>205</v>
      </c>
      <c r="AU569" s="18" t="s">
        <v>82</v>
      </c>
    </row>
    <row r="570" spans="2:51" s="12" customFormat="1" ht="12">
      <c r="B570" s="233"/>
      <c r="C570" s="234"/>
      <c r="D570" s="230" t="s">
        <v>207</v>
      </c>
      <c r="E570" s="235" t="s">
        <v>21</v>
      </c>
      <c r="F570" s="236" t="s">
        <v>751</v>
      </c>
      <c r="G570" s="234"/>
      <c r="H570" s="237">
        <v>252.44</v>
      </c>
      <c r="I570" s="238"/>
      <c r="J570" s="234"/>
      <c r="K570" s="234"/>
      <c r="L570" s="239"/>
      <c r="M570" s="240"/>
      <c r="N570" s="241"/>
      <c r="O570" s="241"/>
      <c r="P570" s="241"/>
      <c r="Q570" s="241"/>
      <c r="R570" s="241"/>
      <c r="S570" s="241"/>
      <c r="T570" s="242"/>
      <c r="AT570" s="243" t="s">
        <v>207</v>
      </c>
      <c r="AU570" s="243" t="s">
        <v>82</v>
      </c>
      <c r="AV570" s="12" t="s">
        <v>82</v>
      </c>
      <c r="AW570" s="12" t="s">
        <v>34</v>
      </c>
      <c r="AX570" s="12" t="s">
        <v>73</v>
      </c>
      <c r="AY570" s="243" t="s">
        <v>197</v>
      </c>
    </row>
    <row r="571" spans="2:51" s="12" customFormat="1" ht="12">
      <c r="B571" s="233"/>
      <c r="C571" s="234"/>
      <c r="D571" s="230" t="s">
        <v>207</v>
      </c>
      <c r="E571" s="235" t="s">
        <v>21</v>
      </c>
      <c r="F571" s="236" t="s">
        <v>632</v>
      </c>
      <c r="G571" s="234"/>
      <c r="H571" s="237">
        <v>18.15</v>
      </c>
      <c r="I571" s="238"/>
      <c r="J571" s="234"/>
      <c r="K571" s="234"/>
      <c r="L571" s="239"/>
      <c r="M571" s="240"/>
      <c r="N571" s="241"/>
      <c r="O571" s="241"/>
      <c r="P571" s="241"/>
      <c r="Q571" s="241"/>
      <c r="R571" s="241"/>
      <c r="S571" s="241"/>
      <c r="T571" s="242"/>
      <c r="AT571" s="243" t="s">
        <v>207</v>
      </c>
      <c r="AU571" s="243" t="s">
        <v>82</v>
      </c>
      <c r="AV571" s="12" t="s">
        <v>82</v>
      </c>
      <c r="AW571" s="12" t="s">
        <v>34</v>
      </c>
      <c r="AX571" s="12" t="s">
        <v>73</v>
      </c>
      <c r="AY571" s="243" t="s">
        <v>197</v>
      </c>
    </row>
    <row r="572" spans="2:51" s="12" customFormat="1" ht="12">
      <c r="B572" s="233"/>
      <c r="C572" s="234"/>
      <c r="D572" s="230" t="s">
        <v>207</v>
      </c>
      <c r="E572" s="235" t="s">
        <v>21</v>
      </c>
      <c r="F572" s="236" t="s">
        <v>633</v>
      </c>
      <c r="G572" s="234"/>
      <c r="H572" s="237">
        <v>13.2</v>
      </c>
      <c r="I572" s="238"/>
      <c r="J572" s="234"/>
      <c r="K572" s="234"/>
      <c r="L572" s="239"/>
      <c r="M572" s="240"/>
      <c r="N572" s="241"/>
      <c r="O572" s="241"/>
      <c r="P572" s="241"/>
      <c r="Q572" s="241"/>
      <c r="R572" s="241"/>
      <c r="S572" s="241"/>
      <c r="T572" s="242"/>
      <c r="AT572" s="243" t="s">
        <v>207</v>
      </c>
      <c r="AU572" s="243" t="s">
        <v>82</v>
      </c>
      <c r="AV572" s="12" t="s">
        <v>82</v>
      </c>
      <c r="AW572" s="12" t="s">
        <v>34</v>
      </c>
      <c r="AX572" s="12" t="s">
        <v>73</v>
      </c>
      <c r="AY572" s="243" t="s">
        <v>197</v>
      </c>
    </row>
    <row r="573" spans="2:51" s="13" customFormat="1" ht="12">
      <c r="B573" s="244"/>
      <c r="C573" s="245"/>
      <c r="D573" s="230" t="s">
        <v>207</v>
      </c>
      <c r="E573" s="246" t="s">
        <v>21</v>
      </c>
      <c r="F573" s="247" t="s">
        <v>219</v>
      </c>
      <c r="G573" s="245"/>
      <c r="H573" s="248">
        <v>283.79</v>
      </c>
      <c r="I573" s="249"/>
      <c r="J573" s="245"/>
      <c r="K573" s="245"/>
      <c r="L573" s="250"/>
      <c r="M573" s="251"/>
      <c r="N573" s="252"/>
      <c r="O573" s="252"/>
      <c r="P573" s="252"/>
      <c r="Q573" s="252"/>
      <c r="R573" s="252"/>
      <c r="S573" s="252"/>
      <c r="T573" s="253"/>
      <c r="AT573" s="254" t="s">
        <v>207</v>
      </c>
      <c r="AU573" s="254" t="s">
        <v>82</v>
      </c>
      <c r="AV573" s="13" t="s">
        <v>90</v>
      </c>
      <c r="AW573" s="13" t="s">
        <v>34</v>
      </c>
      <c r="AX573" s="13" t="s">
        <v>80</v>
      </c>
      <c r="AY573" s="254" t="s">
        <v>197</v>
      </c>
    </row>
    <row r="574" spans="2:65" s="1" customFormat="1" ht="16.5" customHeight="1">
      <c r="B574" s="39"/>
      <c r="C574" s="218" t="s">
        <v>752</v>
      </c>
      <c r="D574" s="218" t="s">
        <v>199</v>
      </c>
      <c r="E574" s="219" t="s">
        <v>753</v>
      </c>
      <c r="F574" s="220" t="s">
        <v>754</v>
      </c>
      <c r="G574" s="221" t="s">
        <v>116</v>
      </c>
      <c r="H574" s="222">
        <v>851.37</v>
      </c>
      <c r="I574" s="223"/>
      <c r="J574" s="224">
        <f>ROUND(I574*H574,2)</f>
        <v>0</v>
      </c>
      <c r="K574" s="220" t="s">
        <v>203</v>
      </c>
      <c r="L574" s="44"/>
      <c r="M574" s="225" t="s">
        <v>21</v>
      </c>
      <c r="N574" s="226" t="s">
        <v>44</v>
      </c>
      <c r="O574" s="80"/>
      <c r="P574" s="227">
        <f>O574*H574</f>
        <v>0</v>
      </c>
      <c r="Q574" s="227">
        <v>0</v>
      </c>
      <c r="R574" s="227">
        <f>Q574*H574</f>
        <v>0</v>
      </c>
      <c r="S574" s="227">
        <v>0</v>
      </c>
      <c r="T574" s="228">
        <f>S574*H574</f>
        <v>0</v>
      </c>
      <c r="AR574" s="18" t="s">
        <v>97</v>
      </c>
      <c r="AT574" s="18" t="s">
        <v>199</v>
      </c>
      <c r="AU574" s="18" t="s">
        <v>82</v>
      </c>
      <c r="AY574" s="18" t="s">
        <v>197</v>
      </c>
      <c r="BE574" s="229">
        <f>IF(N574="základní",J574,0)</f>
        <v>0</v>
      </c>
      <c r="BF574" s="229">
        <f>IF(N574="snížená",J574,0)</f>
        <v>0</v>
      </c>
      <c r="BG574" s="229">
        <f>IF(N574="zákl. přenesená",J574,0)</f>
        <v>0</v>
      </c>
      <c r="BH574" s="229">
        <f>IF(N574="sníž. přenesená",J574,0)</f>
        <v>0</v>
      </c>
      <c r="BI574" s="229">
        <f>IF(N574="nulová",J574,0)</f>
        <v>0</v>
      </c>
      <c r="BJ574" s="18" t="s">
        <v>80</v>
      </c>
      <c r="BK574" s="229">
        <f>ROUND(I574*H574,2)</f>
        <v>0</v>
      </c>
      <c r="BL574" s="18" t="s">
        <v>97</v>
      </c>
      <c r="BM574" s="18" t="s">
        <v>755</v>
      </c>
    </row>
    <row r="575" spans="2:47" s="1" customFormat="1" ht="12">
      <c r="B575" s="39"/>
      <c r="C575" s="40"/>
      <c r="D575" s="230" t="s">
        <v>205</v>
      </c>
      <c r="E575" s="40"/>
      <c r="F575" s="231" t="s">
        <v>750</v>
      </c>
      <c r="G575" s="40"/>
      <c r="H575" s="40"/>
      <c r="I575" s="145"/>
      <c r="J575" s="40"/>
      <c r="K575" s="40"/>
      <c r="L575" s="44"/>
      <c r="M575" s="232"/>
      <c r="N575" s="80"/>
      <c r="O575" s="80"/>
      <c r="P575" s="80"/>
      <c r="Q575" s="80"/>
      <c r="R575" s="80"/>
      <c r="S575" s="80"/>
      <c r="T575" s="81"/>
      <c r="AT575" s="18" t="s">
        <v>205</v>
      </c>
      <c r="AU575" s="18" t="s">
        <v>82</v>
      </c>
    </row>
    <row r="576" spans="2:51" s="12" customFormat="1" ht="12">
      <c r="B576" s="233"/>
      <c r="C576" s="234"/>
      <c r="D576" s="230" t="s">
        <v>207</v>
      </c>
      <c r="E576" s="235" t="s">
        <v>21</v>
      </c>
      <c r="F576" s="236" t="s">
        <v>756</v>
      </c>
      <c r="G576" s="234"/>
      <c r="H576" s="237">
        <v>851.37</v>
      </c>
      <c r="I576" s="238"/>
      <c r="J576" s="234"/>
      <c r="K576" s="234"/>
      <c r="L576" s="239"/>
      <c r="M576" s="240"/>
      <c r="N576" s="241"/>
      <c r="O576" s="241"/>
      <c r="P576" s="241"/>
      <c r="Q576" s="241"/>
      <c r="R576" s="241"/>
      <c r="S576" s="241"/>
      <c r="T576" s="242"/>
      <c r="AT576" s="243" t="s">
        <v>207</v>
      </c>
      <c r="AU576" s="243" t="s">
        <v>82</v>
      </c>
      <c r="AV576" s="12" t="s">
        <v>82</v>
      </c>
      <c r="AW576" s="12" t="s">
        <v>34</v>
      </c>
      <c r="AX576" s="12" t="s">
        <v>80</v>
      </c>
      <c r="AY576" s="243" t="s">
        <v>197</v>
      </c>
    </row>
    <row r="577" spans="2:65" s="1" customFormat="1" ht="16.5" customHeight="1">
      <c r="B577" s="39"/>
      <c r="C577" s="218" t="s">
        <v>757</v>
      </c>
      <c r="D577" s="218" t="s">
        <v>199</v>
      </c>
      <c r="E577" s="219" t="s">
        <v>758</v>
      </c>
      <c r="F577" s="220" t="s">
        <v>759</v>
      </c>
      <c r="G577" s="221" t="s">
        <v>202</v>
      </c>
      <c r="H577" s="222">
        <v>9.833</v>
      </c>
      <c r="I577" s="223"/>
      <c r="J577" s="224">
        <f>ROUND(I577*H577,2)</f>
        <v>0</v>
      </c>
      <c r="K577" s="220" t="s">
        <v>203</v>
      </c>
      <c r="L577" s="44"/>
      <c r="M577" s="225" t="s">
        <v>21</v>
      </c>
      <c r="N577" s="226" t="s">
        <v>44</v>
      </c>
      <c r="O577" s="80"/>
      <c r="P577" s="227">
        <f>O577*H577</f>
        <v>0</v>
      </c>
      <c r="Q577" s="227">
        <v>0</v>
      </c>
      <c r="R577" s="227">
        <f>Q577*H577</f>
        <v>0</v>
      </c>
      <c r="S577" s="227">
        <v>0.044</v>
      </c>
      <c r="T577" s="228">
        <f>S577*H577</f>
        <v>0.432652</v>
      </c>
      <c r="AR577" s="18" t="s">
        <v>97</v>
      </c>
      <c r="AT577" s="18" t="s">
        <v>199</v>
      </c>
      <c r="AU577" s="18" t="s">
        <v>82</v>
      </c>
      <c r="AY577" s="18" t="s">
        <v>197</v>
      </c>
      <c r="BE577" s="229">
        <f>IF(N577="základní",J577,0)</f>
        <v>0</v>
      </c>
      <c r="BF577" s="229">
        <f>IF(N577="snížená",J577,0)</f>
        <v>0</v>
      </c>
      <c r="BG577" s="229">
        <f>IF(N577="zákl. přenesená",J577,0)</f>
        <v>0</v>
      </c>
      <c r="BH577" s="229">
        <f>IF(N577="sníž. přenesená",J577,0)</f>
        <v>0</v>
      </c>
      <c r="BI577" s="229">
        <f>IF(N577="nulová",J577,0)</f>
        <v>0</v>
      </c>
      <c r="BJ577" s="18" t="s">
        <v>80</v>
      </c>
      <c r="BK577" s="229">
        <f>ROUND(I577*H577,2)</f>
        <v>0</v>
      </c>
      <c r="BL577" s="18" t="s">
        <v>97</v>
      </c>
      <c r="BM577" s="18" t="s">
        <v>760</v>
      </c>
    </row>
    <row r="578" spans="2:51" s="15" customFormat="1" ht="12">
      <c r="B578" s="266"/>
      <c r="C578" s="267"/>
      <c r="D578" s="230" t="s">
        <v>207</v>
      </c>
      <c r="E578" s="268" t="s">
        <v>21</v>
      </c>
      <c r="F578" s="269" t="s">
        <v>743</v>
      </c>
      <c r="G578" s="267"/>
      <c r="H578" s="268" t="s">
        <v>21</v>
      </c>
      <c r="I578" s="270"/>
      <c r="J578" s="267"/>
      <c r="K578" s="267"/>
      <c r="L578" s="271"/>
      <c r="M578" s="272"/>
      <c r="N578" s="273"/>
      <c r="O578" s="273"/>
      <c r="P578" s="273"/>
      <c r="Q578" s="273"/>
      <c r="R578" s="273"/>
      <c r="S578" s="273"/>
      <c r="T578" s="274"/>
      <c r="AT578" s="275" t="s">
        <v>207</v>
      </c>
      <c r="AU578" s="275" t="s">
        <v>82</v>
      </c>
      <c r="AV578" s="15" t="s">
        <v>80</v>
      </c>
      <c r="AW578" s="15" t="s">
        <v>34</v>
      </c>
      <c r="AX578" s="15" t="s">
        <v>73</v>
      </c>
      <c r="AY578" s="275" t="s">
        <v>197</v>
      </c>
    </row>
    <row r="579" spans="2:51" s="12" customFormat="1" ht="12">
      <c r="B579" s="233"/>
      <c r="C579" s="234"/>
      <c r="D579" s="230" t="s">
        <v>207</v>
      </c>
      <c r="E579" s="235" t="s">
        <v>21</v>
      </c>
      <c r="F579" s="236" t="s">
        <v>744</v>
      </c>
      <c r="G579" s="234"/>
      <c r="H579" s="237">
        <v>2.153</v>
      </c>
      <c r="I579" s="238"/>
      <c r="J579" s="234"/>
      <c r="K579" s="234"/>
      <c r="L579" s="239"/>
      <c r="M579" s="240"/>
      <c r="N579" s="241"/>
      <c r="O579" s="241"/>
      <c r="P579" s="241"/>
      <c r="Q579" s="241"/>
      <c r="R579" s="241"/>
      <c r="S579" s="241"/>
      <c r="T579" s="242"/>
      <c r="AT579" s="243" t="s">
        <v>207</v>
      </c>
      <c r="AU579" s="243" t="s">
        <v>82</v>
      </c>
      <c r="AV579" s="12" t="s">
        <v>82</v>
      </c>
      <c r="AW579" s="12" t="s">
        <v>34</v>
      </c>
      <c r="AX579" s="12" t="s">
        <v>73</v>
      </c>
      <c r="AY579" s="243" t="s">
        <v>197</v>
      </c>
    </row>
    <row r="580" spans="2:51" s="13" customFormat="1" ht="12">
      <c r="B580" s="244"/>
      <c r="C580" s="245"/>
      <c r="D580" s="230" t="s">
        <v>207</v>
      </c>
      <c r="E580" s="246" t="s">
        <v>21</v>
      </c>
      <c r="F580" s="247" t="s">
        <v>219</v>
      </c>
      <c r="G580" s="245"/>
      <c r="H580" s="248">
        <v>2.153</v>
      </c>
      <c r="I580" s="249"/>
      <c r="J580" s="245"/>
      <c r="K580" s="245"/>
      <c r="L580" s="250"/>
      <c r="M580" s="251"/>
      <c r="N580" s="252"/>
      <c r="O580" s="252"/>
      <c r="P580" s="252"/>
      <c r="Q580" s="252"/>
      <c r="R580" s="252"/>
      <c r="S580" s="252"/>
      <c r="T580" s="253"/>
      <c r="AT580" s="254" t="s">
        <v>207</v>
      </c>
      <c r="AU580" s="254" t="s">
        <v>82</v>
      </c>
      <c r="AV580" s="13" t="s">
        <v>90</v>
      </c>
      <c r="AW580" s="13" t="s">
        <v>34</v>
      </c>
      <c r="AX580" s="13" t="s">
        <v>73</v>
      </c>
      <c r="AY580" s="254" t="s">
        <v>197</v>
      </c>
    </row>
    <row r="581" spans="2:51" s="12" customFormat="1" ht="12">
      <c r="B581" s="233"/>
      <c r="C581" s="234"/>
      <c r="D581" s="230" t="s">
        <v>207</v>
      </c>
      <c r="E581" s="235" t="s">
        <v>21</v>
      </c>
      <c r="F581" s="236" t="s">
        <v>745</v>
      </c>
      <c r="G581" s="234"/>
      <c r="H581" s="237">
        <v>7.68</v>
      </c>
      <c r="I581" s="238"/>
      <c r="J581" s="234"/>
      <c r="K581" s="234"/>
      <c r="L581" s="239"/>
      <c r="M581" s="240"/>
      <c r="N581" s="241"/>
      <c r="O581" s="241"/>
      <c r="P581" s="241"/>
      <c r="Q581" s="241"/>
      <c r="R581" s="241"/>
      <c r="S581" s="241"/>
      <c r="T581" s="242"/>
      <c r="AT581" s="243" t="s">
        <v>207</v>
      </c>
      <c r="AU581" s="243" t="s">
        <v>82</v>
      </c>
      <c r="AV581" s="12" t="s">
        <v>82</v>
      </c>
      <c r="AW581" s="12" t="s">
        <v>34</v>
      </c>
      <c r="AX581" s="12" t="s">
        <v>73</v>
      </c>
      <c r="AY581" s="243" t="s">
        <v>197</v>
      </c>
    </row>
    <row r="582" spans="2:51" s="13" customFormat="1" ht="12">
      <c r="B582" s="244"/>
      <c r="C582" s="245"/>
      <c r="D582" s="230" t="s">
        <v>207</v>
      </c>
      <c r="E582" s="246" t="s">
        <v>21</v>
      </c>
      <c r="F582" s="247" t="s">
        <v>219</v>
      </c>
      <c r="G582" s="245"/>
      <c r="H582" s="248">
        <v>7.68</v>
      </c>
      <c r="I582" s="249"/>
      <c r="J582" s="245"/>
      <c r="K582" s="245"/>
      <c r="L582" s="250"/>
      <c r="M582" s="251"/>
      <c r="N582" s="252"/>
      <c r="O582" s="252"/>
      <c r="P582" s="252"/>
      <c r="Q582" s="252"/>
      <c r="R582" s="252"/>
      <c r="S582" s="252"/>
      <c r="T582" s="253"/>
      <c r="AT582" s="254" t="s">
        <v>207</v>
      </c>
      <c r="AU582" s="254" t="s">
        <v>82</v>
      </c>
      <c r="AV582" s="13" t="s">
        <v>90</v>
      </c>
      <c r="AW582" s="13" t="s">
        <v>34</v>
      </c>
      <c r="AX582" s="13" t="s">
        <v>73</v>
      </c>
      <c r="AY582" s="254" t="s">
        <v>197</v>
      </c>
    </row>
    <row r="583" spans="2:51" s="14" customFormat="1" ht="12">
      <c r="B583" s="255"/>
      <c r="C583" s="256"/>
      <c r="D583" s="230" t="s">
        <v>207</v>
      </c>
      <c r="E583" s="257" t="s">
        <v>21</v>
      </c>
      <c r="F583" s="258" t="s">
        <v>221</v>
      </c>
      <c r="G583" s="256"/>
      <c r="H583" s="259">
        <v>9.833</v>
      </c>
      <c r="I583" s="260"/>
      <c r="J583" s="256"/>
      <c r="K583" s="256"/>
      <c r="L583" s="261"/>
      <c r="M583" s="262"/>
      <c r="N583" s="263"/>
      <c r="O583" s="263"/>
      <c r="P583" s="263"/>
      <c r="Q583" s="263"/>
      <c r="R583" s="263"/>
      <c r="S583" s="263"/>
      <c r="T583" s="264"/>
      <c r="AT583" s="265" t="s">
        <v>207</v>
      </c>
      <c r="AU583" s="265" t="s">
        <v>82</v>
      </c>
      <c r="AV583" s="14" t="s">
        <v>97</v>
      </c>
      <c r="AW583" s="14" t="s">
        <v>34</v>
      </c>
      <c r="AX583" s="14" t="s">
        <v>80</v>
      </c>
      <c r="AY583" s="265" t="s">
        <v>197</v>
      </c>
    </row>
    <row r="584" spans="2:65" s="1" customFormat="1" ht="16.5" customHeight="1">
      <c r="B584" s="39"/>
      <c r="C584" s="218" t="s">
        <v>761</v>
      </c>
      <c r="D584" s="218" t="s">
        <v>199</v>
      </c>
      <c r="E584" s="219" t="s">
        <v>762</v>
      </c>
      <c r="F584" s="220" t="s">
        <v>763</v>
      </c>
      <c r="G584" s="221" t="s">
        <v>202</v>
      </c>
      <c r="H584" s="222">
        <v>10.216</v>
      </c>
      <c r="I584" s="223"/>
      <c r="J584" s="224">
        <f>ROUND(I584*H584,2)</f>
        <v>0</v>
      </c>
      <c r="K584" s="220" t="s">
        <v>203</v>
      </c>
      <c r="L584" s="44"/>
      <c r="M584" s="225" t="s">
        <v>21</v>
      </c>
      <c r="N584" s="226" t="s">
        <v>44</v>
      </c>
      <c r="O584" s="80"/>
      <c r="P584" s="227">
        <f>O584*H584</f>
        <v>0</v>
      </c>
      <c r="Q584" s="227">
        <v>0</v>
      </c>
      <c r="R584" s="227">
        <f>Q584*H584</f>
        <v>0</v>
      </c>
      <c r="S584" s="227">
        <v>0.029</v>
      </c>
      <c r="T584" s="228">
        <f>S584*H584</f>
        <v>0.29626399999999997</v>
      </c>
      <c r="AR584" s="18" t="s">
        <v>97</v>
      </c>
      <c r="AT584" s="18" t="s">
        <v>199</v>
      </c>
      <c r="AU584" s="18" t="s">
        <v>82</v>
      </c>
      <c r="AY584" s="18" t="s">
        <v>197</v>
      </c>
      <c r="BE584" s="229">
        <f>IF(N584="základní",J584,0)</f>
        <v>0</v>
      </c>
      <c r="BF584" s="229">
        <f>IF(N584="snížená",J584,0)</f>
        <v>0</v>
      </c>
      <c r="BG584" s="229">
        <f>IF(N584="zákl. přenesená",J584,0)</f>
        <v>0</v>
      </c>
      <c r="BH584" s="229">
        <f>IF(N584="sníž. přenesená",J584,0)</f>
        <v>0</v>
      </c>
      <c r="BI584" s="229">
        <f>IF(N584="nulová",J584,0)</f>
        <v>0</v>
      </c>
      <c r="BJ584" s="18" t="s">
        <v>80</v>
      </c>
      <c r="BK584" s="229">
        <f>ROUND(I584*H584,2)</f>
        <v>0</v>
      </c>
      <c r="BL584" s="18" t="s">
        <v>97</v>
      </c>
      <c r="BM584" s="18" t="s">
        <v>764</v>
      </c>
    </row>
    <row r="585" spans="2:51" s="12" customFormat="1" ht="12">
      <c r="B585" s="233"/>
      <c r="C585" s="234"/>
      <c r="D585" s="230" t="s">
        <v>207</v>
      </c>
      <c r="E585" s="235" t="s">
        <v>21</v>
      </c>
      <c r="F585" s="236" t="s">
        <v>765</v>
      </c>
      <c r="G585" s="234"/>
      <c r="H585" s="237">
        <v>9.216</v>
      </c>
      <c r="I585" s="238"/>
      <c r="J585" s="234"/>
      <c r="K585" s="234"/>
      <c r="L585" s="239"/>
      <c r="M585" s="240"/>
      <c r="N585" s="241"/>
      <c r="O585" s="241"/>
      <c r="P585" s="241"/>
      <c r="Q585" s="241"/>
      <c r="R585" s="241"/>
      <c r="S585" s="241"/>
      <c r="T585" s="242"/>
      <c r="AT585" s="243" t="s">
        <v>207</v>
      </c>
      <c r="AU585" s="243" t="s">
        <v>82</v>
      </c>
      <c r="AV585" s="12" t="s">
        <v>82</v>
      </c>
      <c r="AW585" s="12" t="s">
        <v>34</v>
      </c>
      <c r="AX585" s="12" t="s">
        <v>73</v>
      </c>
      <c r="AY585" s="243" t="s">
        <v>197</v>
      </c>
    </row>
    <row r="586" spans="2:51" s="13" customFormat="1" ht="12">
      <c r="B586" s="244"/>
      <c r="C586" s="245"/>
      <c r="D586" s="230" t="s">
        <v>207</v>
      </c>
      <c r="E586" s="246" t="s">
        <v>21</v>
      </c>
      <c r="F586" s="247" t="s">
        <v>219</v>
      </c>
      <c r="G586" s="245"/>
      <c r="H586" s="248">
        <v>9.216</v>
      </c>
      <c r="I586" s="249"/>
      <c r="J586" s="245"/>
      <c r="K586" s="245"/>
      <c r="L586" s="250"/>
      <c r="M586" s="251"/>
      <c r="N586" s="252"/>
      <c r="O586" s="252"/>
      <c r="P586" s="252"/>
      <c r="Q586" s="252"/>
      <c r="R586" s="252"/>
      <c r="S586" s="252"/>
      <c r="T586" s="253"/>
      <c r="AT586" s="254" t="s">
        <v>207</v>
      </c>
      <c r="AU586" s="254" t="s">
        <v>82</v>
      </c>
      <c r="AV586" s="13" t="s">
        <v>90</v>
      </c>
      <c r="AW586" s="13" t="s">
        <v>34</v>
      </c>
      <c r="AX586" s="13" t="s">
        <v>73</v>
      </c>
      <c r="AY586" s="254" t="s">
        <v>197</v>
      </c>
    </row>
    <row r="587" spans="2:51" s="12" customFormat="1" ht="12">
      <c r="B587" s="233"/>
      <c r="C587" s="234"/>
      <c r="D587" s="230" t="s">
        <v>207</v>
      </c>
      <c r="E587" s="235" t="s">
        <v>21</v>
      </c>
      <c r="F587" s="236" t="s">
        <v>80</v>
      </c>
      <c r="G587" s="234"/>
      <c r="H587" s="237">
        <v>1</v>
      </c>
      <c r="I587" s="238"/>
      <c r="J587" s="234"/>
      <c r="K587" s="234"/>
      <c r="L587" s="239"/>
      <c r="M587" s="240"/>
      <c r="N587" s="241"/>
      <c r="O587" s="241"/>
      <c r="P587" s="241"/>
      <c r="Q587" s="241"/>
      <c r="R587" s="241"/>
      <c r="S587" s="241"/>
      <c r="T587" s="242"/>
      <c r="AT587" s="243" t="s">
        <v>207</v>
      </c>
      <c r="AU587" s="243" t="s">
        <v>82</v>
      </c>
      <c r="AV587" s="12" t="s">
        <v>82</v>
      </c>
      <c r="AW587" s="12" t="s">
        <v>34</v>
      </c>
      <c r="AX587" s="12" t="s">
        <v>73</v>
      </c>
      <c r="AY587" s="243" t="s">
        <v>197</v>
      </c>
    </row>
    <row r="588" spans="2:51" s="14" customFormat="1" ht="12">
      <c r="B588" s="255"/>
      <c r="C588" s="256"/>
      <c r="D588" s="230" t="s">
        <v>207</v>
      </c>
      <c r="E588" s="257" t="s">
        <v>21</v>
      </c>
      <c r="F588" s="258" t="s">
        <v>221</v>
      </c>
      <c r="G588" s="256"/>
      <c r="H588" s="259">
        <v>10.216</v>
      </c>
      <c r="I588" s="260"/>
      <c r="J588" s="256"/>
      <c r="K588" s="256"/>
      <c r="L588" s="261"/>
      <c r="M588" s="262"/>
      <c r="N588" s="263"/>
      <c r="O588" s="263"/>
      <c r="P588" s="263"/>
      <c r="Q588" s="263"/>
      <c r="R588" s="263"/>
      <c r="S588" s="263"/>
      <c r="T588" s="264"/>
      <c r="AT588" s="265" t="s">
        <v>207</v>
      </c>
      <c r="AU588" s="265" t="s">
        <v>82</v>
      </c>
      <c r="AV588" s="14" t="s">
        <v>97</v>
      </c>
      <c r="AW588" s="14" t="s">
        <v>34</v>
      </c>
      <c r="AX588" s="14" t="s">
        <v>80</v>
      </c>
      <c r="AY588" s="265" t="s">
        <v>197</v>
      </c>
    </row>
    <row r="589" spans="2:65" s="1" customFormat="1" ht="22.5" customHeight="1">
      <c r="B589" s="39"/>
      <c r="C589" s="218" t="s">
        <v>766</v>
      </c>
      <c r="D589" s="218" t="s">
        <v>199</v>
      </c>
      <c r="E589" s="219" t="s">
        <v>767</v>
      </c>
      <c r="F589" s="220" t="s">
        <v>768</v>
      </c>
      <c r="G589" s="221" t="s">
        <v>116</v>
      </c>
      <c r="H589" s="222">
        <v>16.08</v>
      </c>
      <c r="I589" s="223"/>
      <c r="J589" s="224">
        <f>ROUND(I589*H589,2)</f>
        <v>0</v>
      </c>
      <c r="K589" s="220" t="s">
        <v>203</v>
      </c>
      <c r="L589" s="44"/>
      <c r="M589" s="225" t="s">
        <v>21</v>
      </c>
      <c r="N589" s="226" t="s">
        <v>44</v>
      </c>
      <c r="O589" s="80"/>
      <c r="P589" s="227">
        <f>O589*H589</f>
        <v>0</v>
      </c>
      <c r="Q589" s="227">
        <v>0</v>
      </c>
      <c r="R589" s="227">
        <f>Q589*H589</f>
        <v>0</v>
      </c>
      <c r="S589" s="227">
        <v>0.035</v>
      </c>
      <c r="T589" s="228">
        <f>S589*H589</f>
        <v>0.5628</v>
      </c>
      <c r="AR589" s="18" t="s">
        <v>97</v>
      </c>
      <c r="AT589" s="18" t="s">
        <v>199</v>
      </c>
      <c r="AU589" s="18" t="s">
        <v>82</v>
      </c>
      <c r="AY589" s="18" t="s">
        <v>197</v>
      </c>
      <c r="BE589" s="229">
        <f>IF(N589="základní",J589,0)</f>
        <v>0</v>
      </c>
      <c r="BF589" s="229">
        <f>IF(N589="snížená",J589,0)</f>
        <v>0</v>
      </c>
      <c r="BG589" s="229">
        <f>IF(N589="zákl. přenesená",J589,0)</f>
        <v>0</v>
      </c>
      <c r="BH589" s="229">
        <f>IF(N589="sníž. přenesená",J589,0)</f>
        <v>0</v>
      </c>
      <c r="BI589" s="229">
        <f>IF(N589="nulová",J589,0)</f>
        <v>0</v>
      </c>
      <c r="BJ589" s="18" t="s">
        <v>80</v>
      </c>
      <c r="BK589" s="229">
        <f>ROUND(I589*H589,2)</f>
        <v>0</v>
      </c>
      <c r="BL589" s="18" t="s">
        <v>97</v>
      </c>
      <c r="BM589" s="18" t="s">
        <v>769</v>
      </c>
    </row>
    <row r="590" spans="2:47" s="1" customFormat="1" ht="12">
      <c r="B590" s="39"/>
      <c r="C590" s="40"/>
      <c r="D590" s="230" t="s">
        <v>205</v>
      </c>
      <c r="E590" s="40"/>
      <c r="F590" s="231" t="s">
        <v>770</v>
      </c>
      <c r="G590" s="40"/>
      <c r="H590" s="40"/>
      <c r="I590" s="145"/>
      <c r="J590" s="40"/>
      <c r="K590" s="40"/>
      <c r="L590" s="44"/>
      <c r="M590" s="232"/>
      <c r="N590" s="80"/>
      <c r="O590" s="80"/>
      <c r="P590" s="80"/>
      <c r="Q590" s="80"/>
      <c r="R590" s="80"/>
      <c r="S590" s="80"/>
      <c r="T590" s="81"/>
      <c r="AT590" s="18" t="s">
        <v>205</v>
      </c>
      <c r="AU590" s="18" t="s">
        <v>82</v>
      </c>
    </row>
    <row r="591" spans="2:51" s="15" customFormat="1" ht="12">
      <c r="B591" s="266"/>
      <c r="C591" s="267"/>
      <c r="D591" s="230" t="s">
        <v>207</v>
      </c>
      <c r="E591" s="268" t="s">
        <v>21</v>
      </c>
      <c r="F591" s="269" t="s">
        <v>729</v>
      </c>
      <c r="G591" s="267"/>
      <c r="H591" s="268" t="s">
        <v>21</v>
      </c>
      <c r="I591" s="270"/>
      <c r="J591" s="267"/>
      <c r="K591" s="267"/>
      <c r="L591" s="271"/>
      <c r="M591" s="272"/>
      <c r="N591" s="273"/>
      <c r="O591" s="273"/>
      <c r="P591" s="273"/>
      <c r="Q591" s="273"/>
      <c r="R591" s="273"/>
      <c r="S591" s="273"/>
      <c r="T591" s="274"/>
      <c r="AT591" s="275" t="s">
        <v>207</v>
      </c>
      <c r="AU591" s="275" t="s">
        <v>82</v>
      </c>
      <c r="AV591" s="15" t="s">
        <v>80</v>
      </c>
      <c r="AW591" s="15" t="s">
        <v>34</v>
      </c>
      <c r="AX591" s="15" t="s">
        <v>73</v>
      </c>
      <c r="AY591" s="275" t="s">
        <v>197</v>
      </c>
    </row>
    <row r="592" spans="2:51" s="15" customFormat="1" ht="12">
      <c r="B592" s="266"/>
      <c r="C592" s="267"/>
      <c r="D592" s="230" t="s">
        <v>207</v>
      </c>
      <c r="E592" s="268" t="s">
        <v>21</v>
      </c>
      <c r="F592" s="269" t="s">
        <v>382</v>
      </c>
      <c r="G592" s="267"/>
      <c r="H592" s="268" t="s">
        <v>21</v>
      </c>
      <c r="I592" s="270"/>
      <c r="J592" s="267"/>
      <c r="K592" s="267"/>
      <c r="L592" s="271"/>
      <c r="M592" s="272"/>
      <c r="N592" s="273"/>
      <c r="O592" s="273"/>
      <c r="P592" s="273"/>
      <c r="Q592" s="273"/>
      <c r="R592" s="273"/>
      <c r="S592" s="273"/>
      <c r="T592" s="274"/>
      <c r="AT592" s="275" t="s">
        <v>207</v>
      </c>
      <c r="AU592" s="275" t="s">
        <v>82</v>
      </c>
      <c r="AV592" s="15" t="s">
        <v>80</v>
      </c>
      <c r="AW592" s="15" t="s">
        <v>34</v>
      </c>
      <c r="AX592" s="15" t="s">
        <v>73</v>
      </c>
      <c r="AY592" s="275" t="s">
        <v>197</v>
      </c>
    </row>
    <row r="593" spans="2:51" s="12" customFormat="1" ht="12">
      <c r="B593" s="233"/>
      <c r="C593" s="234"/>
      <c r="D593" s="230" t="s">
        <v>207</v>
      </c>
      <c r="E593" s="235" t="s">
        <v>21</v>
      </c>
      <c r="F593" s="236" t="s">
        <v>771</v>
      </c>
      <c r="G593" s="234"/>
      <c r="H593" s="237">
        <v>16.08</v>
      </c>
      <c r="I593" s="238"/>
      <c r="J593" s="234"/>
      <c r="K593" s="234"/>
      <c r="L593" s="239"/>
      <c r="M593" s="240"/>
      <c r="N593" s="241"/>
      <c r="O593" s="241"/>
      <c r="P593" s="241"/>
      <c r="Q593" s="241"/>
      <c r="R593" s="241"/>
      <c r="S593" s="241"/>
      <c r="T593" s="242"/>
      <c r="AT593" s="243" t="s">
        <v>207</v>
      </c>
      <c r="AU593" s="243" t="s">
        <v>82</v>
      </c>
      <c r="AV593" s="12" t="s">
        <v>82</v>
      </c>
      <c r="AW593" s="12" t="s">
        <v>34</v>
      </c>
      <c r="AX593" s="12" t="s">
        <v>73</v>
      </c>
      <c r="AY593" s="243" t="s">
        <v>197</v>
      </c>
    </row>
    <row r="594" spans="2:51" s="13" customFormat="1" ht="12">
      <c r="B594" s="244"/>
      <c r="C594" s="245"/>
      <c r="D594" s="230" t="s">
        <v>207</v>
      </c>
      <c r="E594" s="246" t="s">
        <v>21</v>
      </c>
      <c r="F594" s="247" t="s">
        <v>219</v>
      </c>
      <c r="G594" s="245"/>
      <c r="H594" s="248">
        <v>16.08</v>
      </c>
      <c r="I594" s="249"/>
      <c r="J594" s="245"/>
      <c r="K594" s="245"/>
      <c r="L594" s="250"/>
      <c r="M594" s="251"/>
      <c r="N594" s="252"/>
      <c r="O594" s="252"/>
      <c r="P594" s="252"/>
      <c r="Q594" s="252"/>
      <c r="R594" s="252"/>
      <c r="S594" s="252"/>
      <c r="T594" s="253"/>
      <c r="AT594" s="254" t="s">
        <v>207</v>
      </c>
      <c r="AU594" s="254" t="s">
        <v>82</v>
      </c>
      <c r="AV594" s="13" t="s">
        <v>90</v>
      </c>
      <c r="AW594" s="13" t="s">
        <v>34</v>
      </c>
      <c r="AX594" s="13" t="s">
        <v>80</v>
      </c>
      <c r="AY594" s="254" t="s">
        <v>197</v>
      </c>
    </row>
    <row r="595" spans="2:65" s="1" customFormat="1" ht="16.5" customHeight="1">
      <c r="B595" s="39"/>
      <c r="C595" s="218" t="s">
        <v>772</v>
      </c>
      <c r="D595" s="218" t="s">
        <v>199</v>
      </c>
      <c r="E595" s="219" t="s">
        <v>773</v>
      </c>
      <c r="F595" s="220" t="s">
        <v>774</v>
      </c>
      <c r="G595" s="221" t="s">
        <v>116</v>
      </c>
      <c r="H595" s="222">
        <v>21.972</v>
      </c>
      <c r="I595" s="223"/>
      <c r="J595" s="224">
        <f>ROUND(I595*H595,2)</f>
        <v>0</v>
      </c>
      <c r="K595" s="220" t="s">
        <v>203</v>
      </c>
      <c r="L595" s="44"/>
      <c r="M595" s="225" t="s">
        <v>21</v>
      </c>
      <c r="N595" s="226" t="s">
        <v>44</v>
      </c>
      <c r="O595" s="80"/>
      <c r="P595" s="227">
        <f>O595*H595</f>
        <v>0</v>
      </c>
      <c r="Q595" s="227">
        <v>0</v>
      </c>
      <c r="R595" s="227">
        <f>Q595*H595</f>
        <v>0</v>
      </c>
      <c r="S595" s="227">
        <v>0.076</v>
      </c>
      <c r="T595" s="228">
        <f>S595*H595</f>
        <v>1.669872</v>
      </c>
      <c r="AR595" s="18" t="s">
        <v>97</v>
      </c>
      <c r="AT595" s="18" t="s">
        <v>199</v>
      </c>
      <c r="AU595" s="18" t="s">
        <v>82</v>
      </c>
      <c r="AY595" s="18" t="s">
        <v>197</v>
      </c>
      <c r="BE595" s="229">
        <f>IF(N595="základní",J595,0)</f>
        <v>0</v>
      </c>
      <c r="BF595" s="229">
        <f>IF(N595="snížená",J595,0)</f>
        <v>0</v>
      </c>
      <c r="BG595" s="229">
        <f>IF(N595="zákl. přenesená",J595,0)</f>
        <v>0</v>
      </c>
      <c r="BH595" s="229">
        <f>IF(N595="sníž. přenesená",J595,0)</f>
        <v>0</v>
      </c>
      <c r="BI595" s="229">
        <f>IF(N595="nulová",J595,0)</f>
        <v>0</v>
      </c>
      <c r="BJ595" s="18" t="s">
        <v>80</v>
      </c>
      <c r="BK595" s="229">
        <f>ROUND(I595*H595,2)</f>
        <v>0</v>
      </c>
      <c r="BL595" s="18" t="s">
        <v>97</v>
      </c>
      <c r="BM595" s="18" t="s">
        <v>775</v>
      </c>
    </row>
    <row r="596" spans="2:47" s="1" customFormat="1" ht="12">
      <c r="B596" s="39"/>
      <c r="C596" s="40"/>
      <c r="D596" s="230" t="s">
        <v>205</v>
      </c>
      <c r="E596" s="40"/>
      <c r="F596" s="231" t="s">
        <v>776</v>
      </c>
      <c r="G596" s="40"/>
      <c r="H596" s="40"/>
      <c r="I596" s="145"/>
      <c r="J596" s="40"/>
      <c r="K596" s="40"/>
      <c r="L596" s="44"/>
      <c r="M596" s="232"/>
      <c r="N596" s="80"/>
      <c r="O596" s="80"/>
      <c r="P596" s="80"/>
      <c r="Q596" s="80"/>
      <c r="R596" s="80"/>
      <c r="S596" s="80"/>
      <c r="T596" s="81"/>
      <c r="AT596" s="18" t="s">
        <v>205</v>
      </c>
      <c r="AU596" s="18" t="s">
        <v>82</v>
      </c>
    </row>
    <row r="597" spans="2:51" s="15" customFormat="1" ht="12">
      <c r="B597" s="266"/>
      <c r="C597" s="267"/>
      <c r="D597" s="230" t="s">
        <v>207</v>
      </c>
      <c r="E597" s="268" t="s">
        <v>21</v>
      </c>
      <c r="F597" s="269" t="s">
        <v>729</v>
      </c>
      <c r="G597" s="267"/>
      <c r="H597" s="268" t="s">
        <v>21</v>
      </c>
      <c r="I597" s="270"/>
      <c r="J597" s="267"/>
      <c r="K597" s="267"/>
      <c r="L597" s="271"/>
      <c r="M597" s="272"/>
      <c r="N597" s="273"/>
      <c r="O597" s="273"/>
      <c r="P597" s="273"/>
      <c r="Q597" s="273"/>
      <c r="R597" s="273"/>
      <c r="S597" s="273"/>
      <c r="T597" s="274"/>
      <c r="AT597" s="275" t="s">
        <v>207</v>
      </c>
      <c r="AU597" s="275" t="s">
        <v>82</v>
      </c>
      <c r="AV597" s="15" t="s">
        <v>80</v>
      </c>
      <c r="AW597" s="15" t="s">
        <v>34</v>
      </c>
      <c r="AX597" s="15" t="s">
        <v>73</v>
      </c>
      <c r="AY597" s="275" t="s">
        <v>197</v>
      </c>
    </row>
    <row r="598" spans="2:51" s="12" customFormat="1" ht="12">
      <c r="B598" s="233"/>
      <c r="C598" s="234"/>
      <c r="D598" s="230" t="s">
        <v>207</v>
      </c>
      <c r="E598" s="235" t="s">
        <v>21</v>
      </c>
      <c r="F598" s="236" t="s">
        <v>777</v>
      </c>
      <c r="G598" s="234"/>
      <c r="H598" s="237">
        <v>14.972</v>
      </c>
      <c r="I598" s="238"/>
      <c r="J598" s="234"/>
      <c r="K598" s="234"/>
      <c r="L598" s="239"/>
      <c r="M598" s="240"/>
      <c r="N598" s="241"/>
      <c r="O598" s="241"/>
      <c r="P598" s="241"/>
      <c r="Q598" s="241"/>
      <c r="R598" s="241"/>
      <c r="S598" s="241"/>
      <c r="T598" s="242"/>
      <c r="AT598" s="243" t="s">
        <v>207</v>
      </c>
      <c r="AU598" s="243" t="s">
        <v>82</v>
      </c>
      <c r="AV598" s="12" t="s">
        <v>82</v>
      </c>
      <c r="AW598" s="12" t="s">
        <v>34</v>
      </c>
      <c r="AX598" s="12" t="s">
        <v>73</v>
      </c>
      <c r="AY598" s="243" t="s">
        <v>197</v>
      </c>
    </row>
    <row r="599" spans="2:51" s="13" customFormat="1" ht="12">
      <c r="B599" s="244"/>
      <c r="C599" s="245"/>
      <c r="D599" s="230" t="s">
        <v>207</v>
      </c>
      <c r="E599" s="246" t="s">
        <v>21</v>
      </c>
      <c r="F599" s="247" t="s">
        <v>219</v>
      </c>
      <c r="G599" s="245"/>
      <c r="H599" s="248">
        <v>14.972</v>
      </c>
      <c r="I599" s="249"/>
      <c r="J599" s="245"/>
      <c r="K599" s="245"/>
      <c r="L599" s="250"/>
      <c r="M599" s="251"/>
      <c r="N599" s="252"/>
      <c r="O599" s="252"/>
      <c r="P599" s="252"/>
      <c r="Q599" s="252"/>
      <c r="R599" s="252"/>
      <c r="S599" s="252"/>
      <c r="T599" s="253"/>
      <c r="AT599" s="254" t="s">
        <v>207</v>
      </c>
      <c r="AU599" s="254" t="s">
        <v>82</v>
      </c>
      <c r="AV599" s="13" t="s">
        <v>90</v>
      </c>
      <c r="AW599" s="13" t="s">
        <v>34</v>
      </c>
      <c r="AX599" s="13" t="s">
        <v>73</v>
      </c>
      <c r="AY599" s="254" t="s">
        <v>197</v>
      </c>
    </row>
    <row r="600" spans="2:51" s="12" customFormat="1" ht="12">
      <c r="B600" s="233"/>
      <c r="C600" s="234"/>
      <c r="D600" s="230" t="s">
        <v>207</v>
      </c>
      <c r="E600" s="235" t="s">
        <v>21</v>
      </c>
      <c r="F600" s="236" t="s">
        <v>239</v>
      </c>
      <c r="G600" s="234"/>
      <c r="H600" s="237">
        <v>7</v>
      </c>
      <c r="I600" s="238"/>
      <c r="J600" s="234"/>
      <c r="K600" s="234"/>
      <c r="L600" s="239"/>
      <c r="M600" s="240"/>
      <c r="N600" s="241"/>
      <c r="O600" s="241"/>
      <c r="P600" s="241"/>
      <c r="Q600" s="241"/>
      <c r="R600" s="241"/>
      <c r="S600" s="241"/>
      <c r="T600" s="242"/>
      <c r="AT600" s="243" t="s">
        <v>207</v>
      </c>
      <c r="AU600" s="243" t="s">
        <v>82</v>
      </c>
      <c r="AV600" s="12" t="s">
        <v>82</v>
      </c>
      <c r="AW600" s="12" t="s">
        <v>34</v>
      </c>
      <c r="AX600" s="12" t="s">
        <v>73</v>
      </c>
      <c r="AY600" s="243" t="s">
        <v>197</v>
      </c>
    </row>
    <row r="601" spans="2:51" s="14" customFormat="1" ht="12">
      <c r="B601" s="255"/>
      <c r="C601" s="256"/>
      <c r="D601" s="230" t="s">
        <v>207</v>
      </c>
      <c r="E601" s="257" t="s">
        <v>21</v>
      </c>
      <c r="F601" s="258" t="s">
        <v>221</v>
      </c>
      <c r="G601" s="256"/>
      <c r="H601" s="259">
        <v>21.972</v>
      </c>
      <c r="I601" s="260"/>
      <c r="J601" s="256"/>
      <c r="K601" s="256"/>
      <c r="L601" s="261"/>
      <c r="M601" s="262"/>
      <c r="N601" s="263"/>
      <c r="O601" s="263"/>
      <c r="P601" s="263"/>
      <c r="Q601" s="263"/>
      <c r="R601" s="263"/>
      <c r="S601" s="263"/>
      <c r="T601" s="264"/>
      <c r="AT601" s="265" t="s">
        <v>207</v>
      </c>
      <c r="AU601" s="265" t="s">
        <v>82</v>
      </c>
      <c r="AV601" s="14" t="s">
        <v>97</v>
      </c>
      <c r="AW601" s="14" t="s">
        <v>34</v>
      </c>
      <c r="AX601" s="14" t="s">
        <v>80</v>
      </c>
      <c r="AY601" s="265" t="s">
        <v>197</v>
      </c>
    </row>
    <row r="602" spans="2:65" s="1" customFormat="1" ht="22.5" customHeight="1">
      <c r="B602" s="39"/>
      <c r="C602" s="218" t="s">
        <v>778</v>
      </c>
      <c r="D602" s="218" t="s">
        <v>199</v>
      </c>
      <c r="E602" s="219" t="s">
        <v>779</v>
      </c>
      <c r="F602" s="220" t="s">
        <v>780</v>
      </c>
      <c r="G602" s="221" t="s">
        <v>116</v>
      </c>
      <c r="H602" s="222">
        <v>16.942</v>
      </c>
      <c r="I602" s="223"/>
      <c r="J602" s="224">
        <f>ROUND(I602*H602,2)</f>
        <v>0</v>
      </c>
      <c r="K602" s="220" t="s">
        <v>203</v>
      </c>
      <c r="L602" s="44"/>
      <c r="M602" s="225" t="s">
        <v>21</v>
      </c>
      <c r="N602" s="226" t="s">
        <v>44</v>
      </c>
      <c r="O602" s="80"/>
      <c r="P602" s="227">
        <f>O602*H602</f>
        <v>0</v>
      </c>
      <c r="Q602" s="227">
        <v>0</v>
      </c>
      <c r="R602" s="227">
        <f>Q602*H602</f>
        <v>0</v>
      </c>
      <c r="S602" s="227">
        <v>0.063</v>
      </c>
      <c r="T602" s="228">
        <f>S602*H602</f>
        <v>1.0673460000000001</v>
      </c>
      <c r="AR602" s="18" t="s">
        <v>97</v>
      </c>
      <c r="AT602" s="18" t="s">
        <v>199</v>
      </c>
      <c r="AU602" s="18" t="s">
        <v>82</v>
      </c>
      <c r="AY602" s="18" t="s">
        <v>197</v>
      </c>
      <c r="BE602" s="229">
        <f>IF(N602="základní",J602,0)</f>
        <v>0</v>
      </c>
      <c r="BF602" s="229">
        <f>IF(N602="snížená",J602,0)</f>
        <v>0</v>
      </c>
      <c r="BG602" s="229">
        <f>IF(N602="zákl. přenesená",J602,0)</f>
        <v>0</v>
      </c>
      <c r="BH602" s="229">
        <f>IF(N602="sníž. přenesená",J602,0)</f>
        <v>0</v>
      </c>
      <c r="BI602" s="229">
        <f>IF(N602="nulová",J602,0)</f>
        <v>0</v>
      </c>
      <c r="BJ602" s="18" t="s">
        <v>80</v>
      </c>
      <c r="BK602" s="229">
        <f>ROUND(I602*H602,2)</f>
        <v>0</v>
      </c>
      <c r="BL602" s="18" t="s">
        <v>97</v>
      </c>
      <c r="BM602" s="18" t="s">
        <v>781</v>
      </c>
    </row>
    <row r="603" spans="2:47" s="1" customFormat="1" ht="12">
      <c r="B603" s="39"/>
      <c r="C603" s="40"/>
      <c r="D603" s="230" t="s">
        <v>205</v>
      </c>
      <c r="E603" s="40"/>
      <c r="F603" s="231" t="s">
        <v>776</v>
      </c>
      <c r="G603" s="40"/>
      <c r="H603" s="40"/>
      <c r="I603" s="145"/>
      <c r="J603" s="40"/>
      <c r="K603" s="40"/>
      <c r="L603" s="44"/>
      <c r="M603" s="232"/>
      <c r="N603" s="80"/>
      <c r="O603" s="80"/>
      <c r="P603" s="80"/>
      <c r="Q603" s="80"/>
      <c r="R603" s="80"/>
      <c r="S603" s="80"/>
      <c r="T603" s="81"/>
      <c r="AT603" s="18" t="s">
        <v>205</v>
      </c>
      <c r="AU603" s="18" t="s">
        <v>82</v>
      </c>
    </row>
    <row r="604" spans="2:51" s="15" customFormat="1" ht="12">
      <c r="B604" s="266"/>
      <c r="C604" s="267"/>
      <c r="D604" s="230" t="s">
        <v>207</v>
      </c>
      <c r="E604" s="268" t="s">
        <v>21</v>
      </c>
      <c r="F604" s="269" t="s">
        <v>729</v>
      </c>
      <c r="G604" s="267"/>
      <c r="H604" s="268" t="s">
        <v>21</v>
      </c>
      <c r="I604" s="270"/>
      <c r="J604" s="267"/>
      <c r="K604" s="267"/>
      <c r="L604" s="271"/>
      <c r="M604" s="272"/>
      <c r="N604" s="273"/>
      <c r="O604" s="273"/>
      <c r="P604" s="273"/>
      <c r="Q604" s="273"/>
      <c r="R604" s="273"/>
      <c r="S604" s="273"/>
      <c r="T604" s="274"/>
      <c r="AT604" s="275" t="s">
        <v>207</v>
      </c>
      <c r="AU604" s="275" t="s">
        <v>82</v>
      </c>
      <c r="AV604" s="15" t="s">
        <v>80</v>
      </c>
      <c r="AW604" s="15" t="s">
        <v>34</v>
      </c>
      <c r="AX604" s="15" t="s">
        <v>73</v>
      </c>
      <c r="AY604" s="275" t="s">
        <v>197</v>
      </c>
    </row>
    <row r="605" spans="2:51" s="12" customFormat="1" ht="12">
      <c r="B605" s="233"/>
      <c r="C605" s="234"/>
      <c r="D605" s="230" t="s">
        <v>207</v>
      </c>
      <c r="E605" s="235" t="s">
        <v>21</v>
      </c>
      <c r="F605" s="236" t="s">
        <v>782</v>
      </c>
      <c r="G605" s="234"/>
      <c r="H605" s="237">
        <v>16.942</v>
      </c>
      <c r="I605" s="238"/>
      <c r="J605" s="234"/>
      <c r="K605" s="234"/>
      <c r="L605" s="239"/>
      <c r="M605" s="240"/>
      <c r="N605" s="241"/>
      <c r="O605" s="241"/>
      <c r="P605" s="241"/>
      <c r="Q605" s="241"/>
      <c r="R605" s="241"/>
      <c r="S605" s="241"/>
      <c r="T605" s="242"/>
      <c r="AT605" s="243" t="s">
        <v>207</v>
      </c>
      <c r="AU605" s="243" t="s">
        <v>82</v>
      </c>
      <c r="AV605" s="12" t="s">
        <v>82</v>
      </c>
      <c r="AW605" s="12" t="s">
        <v>34</v>
      </c>
      <c r="AX605" s="12" t="s">
        <v>73</v>
      </c>
      <c r="AY605" s="243" t="s">
        <v>197</v>
      </c>
    </row>
    <row r="606" spans="2:51" s="13" customFormat="1" ht="12">
      <c r="B606" s="244"/>
      <c r="C606" s="245"/>
      <c r="D606" s="230" t="s">
        <v>207</v>
      </c>
      <c r="E606" s="246" t="s">
        <v>21</v>
      </c>
      <c r="F606" s="247" t="s">
        <v>219</v>
      </c>
      <c r="G606" s="245"/>
      <c r="H606" s="248">
        <v>16.942</v>
      </c>
      <c r="I606" s="249"/>
      <c r="J606" s="245"/>
      <c r="K606" s="245"/>
      <c r="L606" s="250"/>
      <c r="M606" s="251"/>
      <c r="N606" s="252"/>
      <c r="O606" s="252"/>
      <c r="P606" s="252"/>
      <c r="Q606" s="252"/>
      <c r="R606" s="252"/>
      <c r="S606" s="252"/>
      <c r="T606" s="253"/>
      <c r="AT606" s="254" t="s">
        <v>207</v>
      </c>
      <c r="AU606" s="254" t="s">
        <v>82</v>
      </c>
      <c r="AV606" s="13" t="s">
        <v>90</v>
      </c>
      <c r="AW606" s="13" t="s">
        <v>34</v>
      </c>
      <c r="AX606" s="13" t="s">
        <v>73</v>
      </c>
      <c r="AY606" s="254" t="s">
        <v>197</v>
      </c>
    </row>
    <row r="607" spans="2:51" s="14" customFormat="1" ht="12">
      <c r="B607" s="255"/>
      <c r="C607" s="256"/>
      <c r="D607" s="230" t="s">
        <v>207</v>
      </c>
      <c r="E607" s="257" t="s">
        <v>21</v>
      </c>
      <c r="F607" s="258" t="s">
        <v>221</v>
      </c>
      <c r="G607" s="256"/>
      <c r="H607" s="259">
        <v>16.942</v>
      </c>
      <c r="I607" s="260"/>
      <c r="J607" s="256"/>
      <c r="K607" s="256"/>
      <c r="L607" s="261"/>
      <c r="M607" s="262"/>
      <c r="N607" s="263"/>
      <c r="O607" s="263"/>
      <c r="P607" s="263"/>
      <c r="Q607" s="263"/>
      <c r="R607" s="263"/>
      <c r="S607" s="263"/>
      <c r="T607" s="264"/>
      <c r="AT607" s="265" t="s">
        <v>207</v>
      </c>
      <c r="AU607" s="265" t="s">
        <v>82</v>
      </c>
      <c r="AV607" s="14" t="s">
        <v>97</v>
      </c>
      <c r="AW607" s="14" t="s">
        <v>34</v>
      </c>
      <c r="AX607" s="14" t="s">
        <v>80</v>
      </c>
      <c r="AY607" s="265" t="s">
        <v>197</v>
      </c>
    </row>
    <row r="608" spans="2:65" s="1" customFormat="1" ht="22.5" customHeight="1">
      <c r="B608" s="39"/>
      <c r="C608" s="218" t="s">
        <v>783</v>
      </c>
      <c r="D608" s="218" t="s">
        <v>199</v>
      </c>
      <c r="E608" s="219" t="s">
        <v>784</v>
      </c>
      <c r="F608" s="220" t="s">
        <v>785</v>
      </c>
      <c r="G608" s="221" t="s">
        <v>116</v>
      </c>
      <c r="H608" s="222">
        <v>12.445</v>
      </c>
      <c r="I608" s="223"/>
      <c r="J608" s="224">
        <f>ROUND(I608*H608,2)</f>
        <v>0</v>
      </c>
      <c r="K608" s="220" t="s">
        <v>203</v>
      </c>
      <c r="L608" s="44"/>
      <c r="M608" s="225" t="s">
        <v>21</v>
      </c>
      <c r="N608" s="226" t="s">
        <v>44</v>
      </c>
      <c r="O608" s="80"/>
      <c r="P608" s="227">
        <f>O608*H608</f>
        <v>0</v>
      </c>
      <c r="Q608" s="227">
        <v>0</v>
      </c>
      <c r="R608" s="227">
        <f>Q608*H608</f>
        <v>0</v>
      </c>
      <c r="S608" s="227">
        <v>0.025</v>
      </c>
      <c r="T608" s="228">
        <f>S608*H608</f>
        <v>0.31112500000000004</v>
      </c>
      <c r="AR608" s="18" t="s">
        <v>97</v>
      </c>
      <c r="AT608" s="18" t="s">
        <v>199</v>
      </c>
      <c r="AU608" s="18" t="s">
        <v>82</v>
      </c>
      <c r="AY608" s="18" t="s">
        <v>197</v>
      </c>
      <c r="BE608" s="229">
        <f>IF(N608="základní",J608,0)</f>
        <v>0</v>
      </c>
      <c r="BF608" s="229">
        <f>IF(N608="snížená",J608,0)</f>
        <v>0</v>
      </c>
      <c r="BG608" s="229">
        <f>IF(N608="zákl. přenesená",J608,0)</f>
        <v>0</v>
      </c>
      <c r="BH608" s="229">
        <f>IF(N608="sníž. přenesená",J608,0)</f>
        <v>0</v>
      </c>
      <c r="BI608" s="229">
        <f>IF(N608="nulová",J608,0)</f>
        <v>0</v>
      </c>
      <c r="BJ608" s="18" t="s">
        <v>80</v>
      </c>
      <c r="BK608" s="229">
        <f>ROUND(I608*H608,2)</f>
        <v>0</v>
      </c>
      <c r="BL608" s="18" t="s">
        <v>97</v>
      </c>
      <c r="BM608" s="18" t="s">
        <v>786</v>
      </c>
    </row>
    <row r="609" spans="2:47" s="1" customFormat="1" ht="12">
      <c r="B609" s="39"/>
      <c r="C609" s="40"/>
      <c r="D609" s="230" t="s">
        <v>205</v>
      </c>
      <c r="E609" s="40"/>
      <c r="F609" s="231" t="s">
        <v>776</v>
      </c>
      <c r="G609" s="40"/>
      <c r="H609" s="40"/>
      <c r="I609" s="145"/>
      <c r="J609" s="40"/>
      <c r="K609" s="40"/>
      <c r="L609" s="44"/>
      <c r="M609" s="232"/>
      <c r="N609" s="80"/>
      <c r="O609" s="80"/>
      <c r="P609" s="80"/>
      <c r="Q609" s="80"/>
      <c r="R609" s="80"/>
      <c r="S609" s="80"/>
      <c r="T609" s="81"/>
      <c r="AT609" s="18" t="s">
        <v>205</v>
      </c>
      <c r="AU609" s="18" t="s">
        <v>82</v>
      </c>
    </row>
    <row r="610" spans="2:51" s="15" customFormat="1" ht="12">
      <c r="B610" s="266"/>
      <c r="C610" s="267"/>
      <c r="D610" s="230" t="s">
        <v>207</v>
      </c>
      <c r="E610" s="268" t="s">
        <v>21</v>
      </c>
      <c r="F610" s="269" t="s">
        <v>729</v>
      </c>
      <c r="G610" s="267"/>
      <c r="H610" s="268" t="s">
        <v>21</v>
      </c>
      <c r="I610" s="270"/>
      <c r="J610" s="267"/>
      <c r="K610" s="267"/>
      <c r="L610" s="271"/>
      <c r="M610" s="272"/>
      <c r="N610" s="273"/>
      <c r="O610" s="273"/>
      <c r="P610" s="273"/>
      <c r="Q610" s="273"/>
      <c r="R610" s="273"/>
      <c r="S610" s="273"/>
      <c r="T610" s="274"/>
      <c r="AT610" s="275" t="s">
        <v>207</v>
      </c>
      <c r="AU610" s="275" t="s">
        <v>82</v>
      </c>
      <c r="AV610" s="15" t="s">
        <v>80</v>
      </c>
      <c r="AW610" s="15" t="s">
        <v>34</v>
      </c>
      <c r="AX610" s="15" t="s">
        <v>73</v>
      </c>
      <c r="AY610" s="275" t="s">
        <v>197</v>
      </c>
    </row>
    <row r="611" spans="2:51" s="12" customFormat="1" ht="12">
      <c r="B611" s="233"/>
      <c r="C611" s="234"/>
      <c r="D611" s="230" t="s">
        <v>207</v>
      </c>
      <c r="E611" s="235" t="s">
        <v>21</v>
      </c>
      <c r="F611" s="236" t="s">
        <v>787</v>
      </c>
      <c r="G611" s="234"/>
      <c r="H611" s="237">
        <v>12.445</v>
      </c>
      <c r="I611" s="238"/>
      <c r="J611" s="234"/>
      <c r="K611" s="234"/>
      <c r="L611" s="239"/>
      <c r="M611" s="240"/>
      <c r="N611" s="241"/>
      <c r="O611" s="241"/>
      <c r="P611" s="241"/>
      <c r="Q611" s="241"/>
      <c r="R611" s="241"/>
      <c r="S611" s="241"/>
      <c r="T611" s="242"/>
      <c r="AT611" s="243" t="s">
        <v>207</v>
      </c>
      <c r="AU611" s="243" t="s">
        <v>82</v>
      </c>
      <c r="AV611" s="12" t="s">
        <v>82</v>
      </c>
      <c r="AW611" s="12" t="s">
        <v>34</v>
      </c>
      <c r="AX611" s="12" t="s">
        <v>80</v>
      </c>
      <c r="AY611" s="243" t="s">
        <v>197</v>
      </c>
    </row>
    <row r="612" spans="2:65" s="1" customFormat="1" ht="16.5" customHeight="1">
      <c r="B612" s="39"/>
      <c r="C612" s="218" t="s">
        <v>788</v>
      </c>
      <c r="D612" s="218" t="s">
        <v>199</v>
      </c>
      <c r="E612" s="219" t="s">
        <v>789</v>
      </c>
      <c r="F612" s="220" t="s">
        <v>790</v>
      </c>
      <c r="G612" s="221" t="s">
        <v>116</v>
      </c>
      <c r="H612" s="222">
        <v>6.39</v>
      </c>
      <c r="I612" s="223"/>
      <c r="J612" s="224">
        <f>ROUND(I612*H612,2)</f>
        <v>0</v>
      </c>
      <c r="K612" s="220" t="s">
        <v>203</v>
      </c>
      <c r="L612" s="44"/>
      <c r="M612" s="225" t="s">
        <v>21</v>
      </c>
      <c r="N612" s="226" t="s">
        <v>44</v>
      </c>
      <c r="O612" s="80"/>
      <c r="P612" s="227">
        <f>O612*H612</f>
        <v>0</v>
      </c>
      <c r="Q612" s="227">
        <v>0</v>
      </c>
      <c r="R612" s="227">
        <f>Q612*H612</f>
        <v>0</v>
      </c>
      <c r="S612" s="227">
        <v>0.051</v>
      </c>
      <c r="T612" s="228">
        <f>S612*H612</f>
        <v>0.32588999999999996</v>
      </c>
      <c r="AR612" s="18" t="s">
        <v>97</v>
      </c>
      <c r="AT612" s="18" t="s">
        <v>199</v>
      </c>
      <c r="AU612" s="18" t="s">
        <v>82</v>
      </c>
      <c r="AY612" s="18" t="s">
        <v>197</v>
      </c>
      <c r="BE612" s="229">
        <f>IF(N612="základní",J612,0)</f>
        <v>0</v>
      </c>
      <c r="BF612" s="229">
        <f>IF(N612="snížená",J612,0)</f>
        <v>0</v>
      </c>
      <c r="BG612" s="229">
        <f>IF(N612="zákl. přenesená",J612,0)</f>
        <v>0</v>
      </c>
      <c r="BH612" s="229">
        <f>IF(N612="sníž. přenesená",J612,0)</f>
        <v>0</v>
      </c>
      <c r="BI612" s="229">
        <f>IF(N612="nulová",J612,0)</f>
        <v>0</v>
      </c>
      <c r="BJ612" s="18" t="s">
        <v>80</v>
      </c>
      <c r="BK612" s="229">
        <f>ROUND(I612*H612,2)</f>
        <v>0</v>
      </c>
      <c r="BL612" s="18" t="s">
        <v>97</v>
      </c>
      <c r="BM612" s="18" t="s">
        <v>791</v>
      </c>
    </row>
    <row r="613" spans="2:47" s="1" customFormat="1" ht="12">
      <c r="B613" s="39"/>
      <c r="C613" s="40"/>
      <c r="D613" s="230" t="s">
        <v>205</v>
      </c>
      <c r="E613" s="40"/>
      <c r="F613" s="231" t="s">
        <v>792</v>
      </c>
      <c r="G613" s="40"/>
      <c r="H613" s="40"/>
      <c r="I613" s="145"/>
      <c r="J613" s="40"/>
      <c r="K613" s="40"/>
      <c r="L613" s="44"/>
      <c r="M613" s="232"/>
      <c r="N613" s="80"/>
      <c r="O613" s="80"/>
      <c r="P613" s="80"/>
      <c r="Q613" s="80"/>
      <c r="R613" s="80"/>
      <c r="S613" s="80"/>
      <c r="T613" s="81"/>
      <c r="AT613" s="18" t="s">
        <v>205</v>
      </c>
      <c r="AU613" s="18" t="s">
        <v>82</v>
      </c>
    </row>
    <row r="614" spans="2:51" s="12" customFormat="1" ht="12">
      <c r="B614" s="233"/>
      <c r="C614" s="234"/>
      <c r="D614" s="230" t="s">
        <v>207</v>
      </c>
      <c r="E614" s="235" t="s">
        <v>21</v>
      </c>
      <c r="F614" s="236" t="s">
        <v>793</v>
      </c>
      <c r="G614" s="234"/>
      <c r="H614" s="237">
        <v>6.39</v>
      </c>
      <c r="I614" s="238"/>
      <c r="J614" s="234"/>
      <c r="K614" s="234"/>
      <c r="L614" s="239"/>
      <c r="M614" s="240"/>
      <c r="N614" s="241"/>
      <c r="O614" s="241"/>
      <c r="P614" s="241"/>
      <c r="Q614" s="241"/>
      <c r="R614" s="241"/>
      <c r="S614" s="241"/>
      <c r="T614" s="242"/>
      <c r="AT614" s="243" t="s">
        <v>207</v>
      </c>
      <c r="AU614" s="243" t="s">
        <v>82</v>
      </c>
      <c r="AV614" s="12" t="s">
        <v>82</v>
      </c>
      <c r="AW614" s="12" t="s">
        <v>34</v>
      </c>
      <c r="AX614" s="12" t="s">
        <v>80</v>
      </c>
      <c r="AY614" s="243" t="s">
        <v>197</v>
      </c>
    </row>
    <row r="615" spans="2:65" s="1" customFormat="1" ht="16.5" customHeight="1">
      <c r="B615" s="39"/>
      <c r="C615" s="218" t="s">
        <v>794</v>
      </c>
      <c r="D615" s="218" t="s">
        <v>199</v>
      </c>
      <c r="E615" s="219" t="s">
        <v>795</v>
      </c>
      <c r="F615" s="220" t="s">
        <v>796</v>
      </c>
      <c r="G615" s="221" t="s">
        <v>116</v>
      </c>
      <c r="H615" s="222">
        <v>8.028</v>
      </c>
      <c r="I615" s="223"/>
      <c r="J615" s="224">
        <f>ROUND(I615*H615,2)</f>
        <v>0</v>
      </c>
      <c r="K615" s="220" t="s">
        <v>203</v>
      </c>
      <c r="L615" s="44"/>
      <c r="M615" s="225" t="s">
        <v>21</v>
      </c>
      <c r="N615" s="226" t="s">
        <v>44</v>
      </c>
      <c r="O615" s="80"/>
      <c r="P615" s="227">
        <f>O615*H615</f>
        <v>0</v>
      </c>
      <c r="Q615" s="227">
        <v>0</v>
      </c>
      <c r="R615" s="227">
        <f>Q615*H615</f>
        <v>0</v>
      </c>
      <c r="S615" s="227">
        <v>0.043</v>
      </c>
      <c r="T615" s="228">
        <f>S615*H615</f>
        <v>0.345204</v>
      </c>
      <c r="AR615" s="18" t="s">
        <v>97</v>
      </c>
      <c r="AT615" s="18" t="s">
        <v>199</v>
      </c>
      <c r="AU615" s="18" t="s">
        <v>82</v>
      </c>
      <c r="AY615" s="18" t="s">
        <v>197</v>
      </c>
      <c r="BE615" s="229">
        <f>IF(N615="základní",J615,0)</f>
        <v>0</v>
      </c>
      <c r="BF615" s="229">
        <f>IF(N615="snížená",J615,0)</f>
        <v>0</v>
      </c>
      <c r="BG615" s="229">
        <f>IF(N615="zákl. přenesená",J615,0)</f>
        <v>0</v>
      </c>
      <c r="BH615" s="229">
        <f>IF(N615="sníž. přenesená",J615,0)</f>
        <v>0</v>
      </c>
      <c r="BI615" s="229">
        <f>IF(N615="nulová",J615,0)</f>
        <v>0</v>
      </c>
      <c r="BJ615" s="18" t="s">
        <v>80</v>
      </c>
      <c r="BK615" s="229">
        <f>ROUND(I615*H615,2)</f>
        <v>0</v>
      </c>
      <c r="BL615" s="18" t="s">
        <v>97</v>
      </c>
      <c r="BM615" s="18" t="s">
        <v>797</v>
      </c>
    </row>
    <row r="616" spans="2:47" s="1" customFormat="1" ht="12">
      <c r="B616" s="39"/>
      <c r="C616" s="40"/>
      <c r="D616" s="230" t="s">
        <v>205</v>
      </c>
      <c r="E616" s="40"/>
      <c r="F616" s="231" t="s">
        <v>792</v>
      </c>
      <c r="G616" s="40"/>
      <c r="H616" s="40"/>
      <c r="I616" s="145"/>
      <c r="J616" s="40"/>
      <c r="K616" s="40"/>
      <c r="L616" s="44"/>
      <c r="M616" s="232"/>
      <c r="N616" s="80"/>
      <c r="O616" s="80"/>
      <c r="P616" s="80"/>
      <c r="Q616" s="80"/>
      <c r="R616" s="80"/>
      <c r="S616" s="80"/>
      <c r="T616" s="81"/>
      <c r="AT616" s="18" t="s">
        <v>205</v>
      </c>
      <c r="AU616" s="18" t="s">
        <v>82</v>
      </c>
    </row>
    <row r="617" spans="2:51" s="12" customFormat="1" ht="12">
      <c r="B617" s="233"/>
      <c r="C617" s="234"/>
      <c r="D617" s="230" t="s">
        <v>207</v>
      </c>
      <c r="E617" s="235" t="s">
        <v>21</v>
      </c>
      <c r="F617" s="236" t="s">
        <v>798</v>
      </c>
      <c r="G617" s="234"/>
      <c r="H617" s="237">
        <v>8.028</v>
      </c>
      <c r="I617" s="238"/>
      <c r="J617" s="234"/>
      <c r="K617" s="234"/>
      <c r="L617" s="239"/>
      <c r="M617" s="240"/>
      <c r="N617" s="241"/>
      <c r="O617" s="241"/>
      <c r="P617" s="241"/>
      <c r="Q617" s="241"/>
      <c r="R617" s="241"/>
      <c r="S617" s="241"/>
      <c r="T617" s="242"/>
      <c r="AT617" s="243" t="s">
        <v>207</v>
      </c>
      <c r="AU617" s="243" t="s">
        <v>82</v>
      </c>
      <c r="AV617" s="12" t="s">
        <v>82</v>
      </c>
      <c r="AW617" s="12" t="s">
        <v>34</v>
      </c>
      <c r="AX617" s="12" t="s">
        <v>80</v>
      </c>
      <c r="AY617" s="243" t="s">
        <v>197</v>
      </c>
    </row>
    <row r="618" spans="2:65" s="1" customFormat="1" ht="22.5" customHeight="1">
      <c r="B618" s="39"/>
      <c r="C618" s="218" t="s">
        <v>799</v>
      </c>
      <c r="D618" s="218" t="s">
        <v>199</v>
      </c>
      <c r="E618" s="219" t="s">
        <v>800</v>
      </c>
      <c r="F618" s="220" t="s">
        <v>801</v>
      </c>
      <c r="G618" s="221" t="s">
        <v>301</v>
      </c>
      <c r="H618" s="222">
        <v>36</v>
      </c>
      <c r="I618" s="223"/>
      <c r="J618" s="224">
        <f>ROUND(I618*H618,2)</f>
        <v>0</v>
      </c>
      <c r="K618" s="220" t="s">
        <v>203</v>
      </c>
      <c r="L618" s="44"/>
      <c r="M618" s="225" t="s">
        <v>21</v>
      </c>
      <c r="N618" s="226" t="s">
        <v>44</v>
      </c>
      <c r="O618" s="80"/>
      <c r="P618" s="227">
        <f>O618*H618</f>
        <v>0</v>
      </c>
      <c r="Q618" s="227">
        <v>0</v>
      </c>
      <c r="R618" s="227">
        <f>Q618*H618</f>
        <v>0</v>
      </c>
      <c r="S618" s="227">
        <v>0.025</v>
      </c>
      <c r="T618" s="228">
        <f>S618*H618</f>
        <v>0.9</v>
      </c>
      <c r="AR618" s="18" t="s">
        <v>97</v>
      </c>
      <c r="AT618" s="18" t="s">
        <v>199</v>
      </c>
      <c r="AU618" s="18" t="s">
        <v>82</v>
      </c>
      <c r="AY618" s="18" t="s">
        <v>197</v>
      </c>
      <c r="BE618" s="229">
        <f>IF(N618="základní",J618,0)</f>
        <v>0</v>
      </c>
      <c r="BF618" s="229">
        <f>IF(N618="snížená",J618,0)</f>
        <v>0</v>
      </c>
      <c r="BG618" s="229">
        <f>IF(N618="zákl. přenesená",J618,0)</f>
        <v>0</v>
      </c>
      <c r="BH618" s="229">
        <f>IF(N618="sníž. přenesená",J618,0)</f>
        <v>0</v>
      </c>
      <c r="BI618" s="229">
        <f>IF(N618="nulová",J618,0)</f>
        <v>0</v>
      </c>
      <c r="BJ618" s="18" t="s">
        <v>80</v>
      </c>
      <c r="BK618" s="229">
        <f>ROUND(I618*H618,2)</f>
        <v>0</v>
      </c>
      <c r="BL618" s="18" t="s">
        <v>97</v>
      </c>
      <c r="BM618" s="18" t="s">
        <v>802</v>
      </c>
    </row>
    <row r="619" spans="2:51" s="12" customFormat="1" ht="12">
      <c r="B619" s="233"/>
      <c r="C619" s="234"/>
      <c r="D619" s="230" t="s">
        <v>207</v>
      </c>
      <c r="E619" s="235" t="s">
        <v>21</v>
      </c>
      <c r="F619" s="236" t="s">
        <v>803</v>
      </c>
      <c r="G619" s="234"/>
      <c r="H619" s="237">
        <v>36</v>
      </c>
      <c r="I619" s="238"/>
      <c r="J619" s="234"/>
      <c r="K619" s="234"/>
      <c r="L619" s="239"/>
      <c r="M619" s="240"/>
      <c r="N619" s="241"/>
      <c r="O619" s="241"/>
      <c r="P619" s="241"/>
      <c r="Q619" s="241"/>
      <c r="R619" s="241"/>
      <c r="S619" s="241"/>
      <c r="T619" s="242"/>
      <c r="AT619" s="243" t="s">
        <v>207</v>
      </c>
      <c r="AU619" s="243" t="s">
        <v>82</v>
      </c>
      <c r="AV619" s="12" t="s">
        <v>82</v>
      </c>
      <c r="AW619" s="12" t="s">
        <v>34</v>
      </c>
      <c r="AX619" s="12" t="s">
        <v>80</v>
      </c>
      <c r="AY619" s="243" t="s">
        <v>197</v>
      </c>
    </row>
    <row r="620" spans="2:65" s="1" customFormat="1" ht="22.5" customHeight="1">
      <c r="B620" s="39"/>
      <c r="C620" s="218" t="s">
        <v>804</v>
      </c>
      <c r="D620" s="218" t="s">
        <v>199</v>
      </c>
      <c r="E620" s="219" t="s">
        <v>805</v>
      </c>
      <c r="F620" s="220" t="s">
        <v>806</v>
      </c>
      <c r="G620" s="221" t="s">
        <v>202</v>
      </c>
      <c r="H620" s="222">
        <v>0.365</v>
      </c>
      <c r="I620" s="223"/>
      <c r="J620" s="224">
        <f>ROUND(I620*H620,2)</f>
        <v>0</v>
      </c>
      <c r="K620" s="220" t="s">
        <v>203</v>
      </c>
      <c r="L620" s="44"/>
      <c r="M620" s="225" t="s">
        <v>21</v>
      </c>
      <c r="N620" s="226" t="s">
        <v>44</v>
      </c>
      <c r="O620" s="80"/>
      <c r="P620" s="227">
        <f>O620*H620</f>
        <v>0</v>
      </c>
      <c r="Q620" s="227">
        <v>0</v>
      </c>
      <c r="R620" s="227">
        <f>Q620*H620</f>
        <v>0</v>
      </c>
      <c r="S620" s="227">
        <v>1.8</v>
      </c>
      <c r="T620" s="228">
        <f>S620*H620</f>
        <v>0.657</v>
      </c>
      <c r="AR620" s="18" t="s">
        <v>97</v>
      </c>
      <c r="AT620" s="18" t="s">
        <v>199</v>
      </c>
      <c r="AU620" s="18" t="s">
        <v>82</v>
      </c>
      <c r="AY620" s="18" t="s">
        <v>197</v>
      </c>
      <c r="BE620" s="229">
        <f>IF(N620="základní",J620,0)</f>
        <v>0</v>
      </c>
      <c r="BF620" s="229">
        <f>IF(N620="snížená",J620,0)</f>
        <v>0</v>
      </c>
      <c r="BG620" s="229">
        <f>IF(N620="zákl. přenesená",J620,0)</f>
        <v>0</v>
      </c>
      <c r="BH620" s="229">
        <f>IF(N620="sníž. přenesená",J620,0)</f>
        <v>0</v>
      </c>
      <c r="BI620" s="229">
        <f>IF(N620="nulová",J620,0)</f>
        <v>0</v>
      </c>
      <c r="BJ620" s="18" t="s">
        <v>80</v>
      </c>
      <c r="BK620" s="229">
        <f>ROUND(I620*H620,2)</f>
        <v>0</v>
      </c>
      <c r="BL620" s="18" t="s">
        <v>97</v>
      </c>
      <c r="BM620" s="18" t="s">
        <v>807</v>
      </c>
    </row>
    <row r="621" spans="2:51" s="15" customFormat="1" ht="12">
      <c r="B621" s="266"/>
      <c r="C621" s="267"/>
      <c r="D621" s="230" t="s">
        <v>207</v>
      </c>
      <c r="E621" s="268" t="s">
        <v>21</v>
      </c>
      <c r="F621" s="269" t="s">
        <v>808</v>
      </c>
      <c r="G621" s="267"/>
      <c r="H621" s="268" t="s">
        <v>21</v>
      </c>
      <c r="I621" s="270"/>
      <c r="J621" s="267"/>
      <c r="K621" s="267"/>
      <c r="L621" s="271"/>
      <c r="M621" s="272"/>
      <c r="N621" s="273"/>
      <c r="O621" s="273"/>
      <c r="P621" s="273"/>
      <c r="Q621" s="273"/>
      <c r="R621" s="273"/>
      <c r="S621" s="273"/>
      <c r="T621" s="274"/>
      <c r="AT621" s="275" t="s">
        <v>207</v>
      </c>
      <c r="AU621" s="275" t="s">
        <v>82</v>
      </c>
      <c r="AV621" s="15" t="s">
        <v>80</v>
      </c>
      <c r="AW621" s="15" t="s">
        <v>34</v>
      </c>
      <c r="AX621" s="15" t="s">
        <v>73</v>
      </c>
      <c r="AY621" s="275" t="s">
        <v>197</v>
      </c>
    </row>
    <row r="622" spans="2:51" s="12" customFormat="1" ht="12">
      <c r="B622" s="233"/>
      <c r="C622" s="234"/>
      <c r="D622" s="230" t="s">
        <v>207</v>
      </c>
      <c r="E622" s="235" t="s">
        <v>21</v>
      </c>
      <c r="F622" s="236" t="s">
        <v>809</v>
      </c>
      <c r="G622" s="234"/>
      <c r="H622" s="237">
        <v>0.365</v>
      </c>
      <c r="I622" s="238"/>
      <c r="J622" s="234"/>
      <c r="K622" s="234"/>
      <c r="L622" s="239"/>
      <c r="M622" s="240"/>
      <c r="N622" s="241"/>
      <c r="O622" s="241"/>
      <c r="P622" s="241"/>
      <c r="Q622" s="241"/>
      <c r="R622" s="241"/>
      <c r="S622" s="241"/>
      <c r="T622" s="242"/>
      <c r="AT622" s="243" t="s">
        <v>207</v>
      </c>
      <c r="AU622" s="243" t="s">
        <v>82</v>
      </c>
      <c r="AV622" s="12" t="s">
        <v>82</v>
      </c>
      <c r="AW622" s="12" t="s">
        <v>34</v>
      </c>
      <c r="AX622" s="12" t="s">
        <v>80</v>
      </c>
      <c r="AY622" s="243" t="s">
        <v>197</v>
      </c>
    </row>
    <row r="623" spans="2:65" s="1" customFormat="1" ht="16.5" customHeight="1">
      <c r="B623" s="39"/>
      <c r="C623" s="218" t="s">
        <v>810</v>
      </c>
      <c r="D623" s="218" t="s">
        <v>199</v>
      </c>
      <c r="E623" s="219" t="s">
        <v>811</v>
      </c>
      <c r="F623" s="220" t="s">
        <v>812</v>
      </c>
      <c r="G623" s="221" t="s">
        <v>132</v>
      </c>
      <c r="H623" s="222">
        <v>5</v>
      </c>
      <c r="I623" s="223"/>
      <c r="J623" s="224">
        <f>ROUND(I623*H623,2)</f>
        <v>0</v>
      </c>
      <c r="K623" s="220" t="s">
        <v>203</v>
      </c>
      <c r="L623" s="44"/>
      <c r="M623" s="225" t="s">
        <v>21</v>
      </c>
      <c r="N623" s="226" t="s">
        <v>44</v>
      </c>
      <c r="O623" s="80"/>
      <c r="P623" s="227">
        <f>O623*H623</f>
        <v>0</v>
      </c>
      <c r="Q623" s="227">
        <v>0</v>
      </c>
      <c r="R623" s="227">
        <f>Q623*H623</f>
        <v>0</v>
      </c>
      <c r="S623" s="227">
        <v>0.009</v>
      </c>
      <c r="T623" s="228">
        <f>S623*H623</f>
        <v>0.045</v>
      </c>
      <c r="AR623" s="18" t="s">
        <v>97</v>
      </c>
      <c r="AT623" s="18" t="s">
        <v>199</v>
      </c>
      <c r="AU623" s="18" t="s">
        <v>82</v>
      </c>
      <c r="AY623" s="18" t="s">
        <v>197</v>
      </c>
      <c r="BE623" s="229">
        <f>IF(N623="základní",J623,0)</f>
        <v>0</v>
      </c>
      <c r="BF623" s="229">
        <f>IF(N623="snížená",J623,0)</f>
        <v>0</v>
      </c>
      <c r="BG623" s="229">
        <f>IF(N623="zákl. přenesená",J623,0)</f>
        <v>0</v>
      </c>
      <c r="BH623" s="229">
        <f>IF(N623="sníž. přenesená",J623,0)</f>
        <v>0</v>
      </c>
      <c r="BI623" s="229">
        <f>IF(N623="nulová",J623,0)</f>
        <v>0</v>
      </c>
      <c r="BJ623" s="18" t="s">
        <v>80</v>
      </c>
      <c r="BK623" s="229">
        <f>ROUND(I623*H623,2)</f>
        <v>0</v>
      </c>
      <c r="BL623" s="18" t="s">
        <v>97</v>
      </c>
      <c r="BM623" s="18" t="s">
        <v>813</v>
      </c>
    </row>
    <row r="624" spans="2:51" s="12" customFormat="1" ht="12">
      <c r="B624" s="233"/>
      <c r="C624" s="234"/>
      <c r="D624" s="230" t="s">
        <v>207</v>
      </c>
      <c r="E624" s="235" t="s">
        <v>21</v>
      </c>
      <c r="F624" s="236" t="s">
        <v>814</v>
      </c>
      <c r="G624" s="234"/>
      <c r="H624" s="237">
        <v>5</v>
      </c>
      <c r="I624" s="238"/>
      <c r="J624" s="234"/>
      <c r="K624" s="234"/>
      <c r="L624" s="239"/>
      <c r="M624" s="240"/>
      <c r="N624" s="241"/>
      <c r="O624" s="241"/>
      <c r="P624" s="241"/>
      <c r="Q624" s="241"/>
      <c r="R624" s="241"/>
      <c r="S624" s="241"/>
      <c r="T624" s="242"/>
      <c r="AT624" s="243" t="s">
        <v>207</v>
      </c>
      <c r="AU624" s="243" t="s">
        <v>82</v>
      </c>
      <c r="AV624" s="12" t="s">
        <v>82</v>
      </c>
      <c r="AW624" s="12" t="s">
        <v>34</v>
      </c>
      <c r="AX624" s="12" t="s">
        <v>80</v>
      </c>
      <c r="AY624" s="243" t="s">
        <v>197</v>
      </c>
    </row>
    <row r="625" spans="2:65" s="1" customFormat="1" ht="16.5" customHeight="1">
      <c r="B625" s="39"/>
      <c r="C625" s="218" t="s">
        <v>815</v>
      </c>
      <c r="D625" s="218" t="s">
        <v>199</v>
      </c>
      <c r="E625" s="219" t="s">
        <v>816</v>
      </c>
      <c r="F625" s="220" t="s">
        <v>817</v>
      </c>
      <c r="G625" s="221" t="s">
        <v>132</v>
      </c>
      <c r="H625" s="222">
        <v>60</v>
      </c>
      <c r="I625" s="223"/>
      <c r="J625" s="224">
        <f>ROUND(I625*H625,2)</f>
        <v>0</v>
      </c>
      <c r="K625" s="220" t="s">
        <v>203</v>
      </c>
      <c r="L625" s="44"/>
      <c r="M625" s="225" t="s">
        <v>21</v>
      </c>
      <c r="N625" s="226" t="s">
        <v>44</v>
      </c>
      <c r="O625" s="80"/>
      <c r="P625" s="227">
        <f>O625*H625</f>
        <v>0</v>
      </c>
      <c r="Q625" s="227">
        <v>0</v>
      </c>
      <c r="R625" s="227">
        <f>Q625*H625</f>
        <v>0</v>
      </c>
      <c r="S625" s="227">
        <v>0.019</v>
      </c>
      <c r="T625" s="228">
        <f>S625*H625</f>
        <v>1.14</v>
      </c>
      <c r="AR625" s="18" t="s">
        <v>97</v>
      </c>
      <c r="AT625" s="18" t="s">
        <v>199</v>
      </c>
      <c r="AU625" s="18" t="s">
        <v>82</v>
      </c>
      <c r="AY625" s="18" t="s">
        <v>197</v>
      </c>
      <c r="BE625" s="229">
        <f>IF(N625="základní",J625,0)</f>
        <v>0</v>
      </c>
      <c r="BF625" s="229">
        <f>IF(N625="snížená",J625,0)</f>
        <v>0</v>
      </c>
      <c r="BG625" s="229">
        <f>IF(N625="zákl. přenesená",J625,0)</f>
        <v>0</v>
      </c>
      <c r="BH625" s="229">
        <f>IF(N625="sníž. přenesená",J625,0)</f>
        <v>0</v>
      </c>
      <c r="BI625" s="229">
        <f>IF(N625="nulová",J625,0)</f>
        <v>0</v>
      </c>
      <c r="BJ625" s="18" t="s">
        <v>80</v>
      </c>
      <c r="BK625" s="229">
        <f>ROUND(I625*H625,2)</f>
        <v>0</v>
      </c>
      <c r="BL625" s="18" t="s">
        <v>97</v>
      </c>
      <c r="BM625" s="18" t="s">
        <v>818</v>
      </c>
    </row>
    <row r="626" spans="2:51" s="15" customFormat="1" ht="12">
      <c r="B626" s="266"/>
      <c r="C626" s="267"/>
      <c r="D626" s="230" t="s">
        <v>207</v>
      </c>
      <c r="E626" s="268" t="s">
        <v>21</v>
      </c>
      <c r="F626" s="269" t="s">
        <v>819</v>
      </c>
      <c r="G626" s="267"/>
      <c r="H626" s="268" t="s">
        <v>21</v>
      </c>
      <c r="I626" s="270"/>
      <c r="J626" s="267"/>
      <c r="K626" s="267"/>
      <c r="L626" s="271"/>
      <c r="M626" s="272"/>
      <c r="N626" s="273"/>
      <c r="O626" s="273"/>
      <c r="P626" s="273"/>
      <c r="Q626" s="273"/>
      <c r="R626" s="273"/>
      <c r="S626" s="273"/>
      <c r="T626" s="274"/>
      <c r="AT626" s="275" t="s">
        <v>207</v>
      </c>
      <c r="AU626" s="275" t="s">
        <v>82</v>
      </c>
      <c r="AV626" s="15" t="s">
        <v>80</v>
      </c>
      <c r="AW626" s="15" t="s">
        <v>34</v>
      </c>
      <c r="AX626" s="15" t="s">
        <v>73</v>
      </c>
      <c r="AY626" s="275" t="s">
        <v>197</v>
      </c>
    </row>
    <row r="627" spans="2:51" s="12" customFormat="1" ht="12">
      <c r="B627" s="233"/>
      <c r="C627" s="234"/>
      <c r="D627" s="230" t="s">
        <v>207</v>
      </c>
      <c r="E627" s="235" t="s">
        <v>21</v>
      </c>
      <c r="F627" s="236" t="s">
        <v>820</v>
      </c>
      <c r="G627" s="234"/>
      <c r="H627" s="237">
        <v>20</v>
      </c>
      <c r="I627" s="238"/>
      <c r="J627" s="234"/>
      <c r="K627" s="234"/>
      <c r="L627" s="239"/>
      <c r="M627" s="240"/>
      <c r="N627" s="241"/>
      <c r="O627" s="241"/>
      <c r="P627" s="241"/>
      <c r="Q627" s="241"/>
      <c r="R627" s="241"/>
      <c r="S627" s="241"/>
      <c r="T627" s="242"/>
      <c r="AT627" s="243" t="s">
        <v>207</v>
      </c>
      <c r="AU627" s="243" t="s">
        <v>82</v>
      </c>
      <c r="AV627" s="12" t="s">
        <v>82</v>
      </c>
      <c r="AW627" s="12" t="s">
        <v>34</v>
      </c>
      <c r="AX627" s="12" t="s">
        <v>73</v>
      </c>
      <c r="AY627" s="243" t="s">
        <v>197</v>
      </c>
    </row>
    <row r="628" spans="2:51" s="12" customFormat="1" ht="12">
      <c r="B628" s="233"/>
      <c r="C628" s="234"/>
      <c r="D628" s="230" t="s">
        <v>207</v>
      </c>
      <c r="E628" s="235" t="s">
        <v>21</v>
      </c>
      <c r="F628" s="236" t="s">
        <v>821</v>
      </c>
      <c r="G628" s="234"/>
      <c r="H628" s="237">
        <v>40</v>
      </c>
      <c r="I628" s="238"/>
      <c r="J628" s="234"/>
      <c r="K628" s="234"/>
      <c r="L628" s="239"/>
      <c r="M628" s="240"/>
      <c r="N628" s="241"/>
      <c r="O628" s="241"/>
      <c r="P628" s="241"/>
      <c r="Q628" s="241"/>
      <c r="R628" s="241"/>
      <c r="S628" s="241"/>
      <c r="T628" s="242"/>
      <c r="AT628" s="243" t="s">
        <v>207</v>
      </c>
      <c r="AU628" s="243" t="s">
        <v>82</v>
      </c>
      <c r="AV628" s="12" t="s">
        <v>82</v>
      </c>
      <c r="AW628" s="12" t="s">
        <v>34</v>
      </c>
      <c r="AX628" s="12" t="s">
        <v>73</v>
      </c>
      <c r="AY628" s="243" t="s">
        <v>197</v>
      </c>
    </row>
    <row r="629" spans="2:51" s="13" customFormat="1" ht="12">
      <c r="B629" s="244"/>
      <c r="C629" s="245"/>
      <c r="D629" s="230" t="s">
        <v>207</v>
      </c>
      <c r="E629" s="246" t="s">
        <v>21</v>
      </c>
      <c r="F629" s="247" t="s">
        <v>219</v>
      </c>
      <c r="G629" s="245"/>
      <c r="H629" s="248">
        <v>60</v>
      </c>
      <c r="I629" s="249"/>
      <c r="J629" s="245"/>
      <c r="K629" s="245"/>
      <c r="L629" s="250"/>
      <c r="M629" s="251"/>
      <c r="N629" s="252"/>
      <c r="O629" s="252"/>
      <c r="P629" s="252"/>
      <c r="Q629" s="252"/>
      <c r="R629" s="252"/>
      <c r="S629" s="252"/>
      <c r="T629" s="253"/>
      <c r="AT629" s="254" t="s">
        <v>207</v>
      </c>
      <c r="AU629" s="254" t="s">
        <v>82</v>
      </c>
      <c r="AV629" s="13" t="s">
        <v>90</v>
      </c>
      <c r="AW629" s="13" t="s">
        <v>34</v>
      </c>
      <c r="AX629" s="13" t="s">
        <v>80</v>
      </c>
      <c r="AY629" s="254" t="s">
        <v>197</v>
      </c>
    </row>
    <row r="630" spans="2:65" s="1" customFormat="1" ht="16.5" customHeight="1">
      <c r="B630" s="39"/>
      <c r="C630" s="218" t="s">
        <v>822</v>
      </c>
      <c r="D630" s="218" t="s">
        <v>199</v>
      </c>
      <c r="E630" s="219" t="s">
        <v>823</v>
      </c>
      <c r="F630" s="220" t="s">
        <v>824</v>
      </c>
      <c r="G630" s="221" t="s">
        <v>132</v>
      </c>
      <c r="H630" s="222">
        <v>28</v>
      </c>
      <c r="I630" s="223"/>
      <c r="J630" s="224">
        <f>ROUND(I630*H630,2)</f>
        <v>0</v>
      </c>
      <c r="K630" s="220" t="s">
        <v>203</v>
      </c>
      <c r="L630" s="44"/>
      <c r="M630" s="225" t="s">
        <v>21</v>
      </c>
      <c r="N630" s="226" t="s">
        <v>44</v>
      </c>
      <c r="O630" s="80"/>
      <c r="P630" s="227">
        <f>O630*H630</f>
        <v>0</v>
      </c>
      <c r="Q630" s="227">
        <v>0</v>
      </c>
      <c r="R630" s="227">
        <f>Q630*H630</f>
        <v>0</v>
      </c>
      <c r="S630" s="227">
        <v>0.038</v>
      </c>
      <c r="T630" s="228">
        <f>S630*H630</f>
        <v>1.064</v>
      </c>
      <c r="AR630" s="18" t="s">
        <v>97</v>
      </c>
      <c r="AT630" s="18" t="s">
        <v>199</v>
      </c>
      <c r="AU630" s="18" t="s">
        <v>82</v>
      </c>
      <c r="AY630" s="18" t="s">
        <v>197</v>
      </c>
      <c r="BE630" s="229">
        <f>IF(N630="základní",J630,0)</f>
        <v>0</v>
      </c>
      <c r="BF630" s="229">
        <f>IF(N630="snížená",J630,0)</f>
        <v>0</v>
      </c>
      <c r="BG630" s="229">
        <f>IF(N630="zákl. přenesená",J630,0)</f>
        <v>0</v>
      </c>
      <c r="BH630" s="229">
        <f>IF(N630="sníž. přenesená",J630,0)</f>
        <v>0</v>
      </c>
      <c r="BI630" s="229">
        <f>IF(N630="nulová",J630,0)</f>
        <v>0</v>
      </c>
      <c r="BJ630" s="18" t="s">
        <v>80</v>
      </c>
      <c r="BK630" s="229">
        <f>ROUND(I630*H630,2)</f>
        <v>0</v>
      </c>
      <c r="BL630" s="18" t="s">
        <v>97</v>
      </c>
      <c r="BM630" s="18" t="s">
        <v>825</v>
      </c>
    </row>
    <row r="631" spans="2:51" s="12" customFormat="1" ht="12">
      <c r="B631" s="233"/>
      <c r="C631" s="234"/>
      <c r="D631" s="230" t="s">
        <v>207</v>
      </c>
      <c r="E631" s="235" t="s">
        <v>21</v>
      </c>
      <c r="F631" s="236" t="s">
        <v>826</v>
      </c>
      <c r="G631" s="234"/>
      <c r="H631" s="237">
        <v>28</v>
      </c>
      <c r="I631" s="238"/>
      <c r="J631" s="234"/>
      <c r="K631" s="234"/>
      <c r="L631" s="239"/>
      <c r="M631" s="240"/>
      <c r="N631" s="241"/>
      <c r="O631" s="241"/>
      <c r="P631" s="241"/>
      <c r="Q631" s="241"/>
      <c r="R631" s="241"/>
      <c r="S631" s="241"/>
      <c r="T631" s="242"/>
      <c r="AT631" s="243" t="s">
        <v>207</v>
      </c>
      <c r="AU631" s="243" t="s">
        <v>82</v>
      </c>
      <c r="AV631" s="12" t="s">
        <v>82</v>
      </c>
      <c r="AW631" s="12" t="s">
        <v>34</v>
      </c>
      <c r="AX631" s="12" t="s">
        <v>80</v>
      </c>
      <c r="AY631" s="243" t="s">
        <v>197</v>
      </c>
    </row>
    <row r="632" spans="2:65" s="1" customFormat="1" ht="16.5" customHeight="1">
      <c r="B632" s="39"/>
      <c r="C632" s="218" t="s">
        <v>827</v>
      </c>
      <c r="D632" s="218" t="s">
        <v>199</v>
      </c>
      <c r="E632" s="219" t="s">
        <v>828</v>
      </c>
      <c r="F632" s="220" t="s">
        <v>829</v>
      </c>
      <c r="G632" s="221" t="s">
        <v>132</v>
      </c>
      <c r="H632" s="222">
        <v>56</v>
      </c>
      <c r="I632" s="223"/>
      <c r="J632" s="224">
        <f>ROUND(I632*H632,2)</f>
        <v>0</v>
      </c>
      <c r="K632" s="220" t="s">
        <v>203</v>
      </c>
      <c r="L632" s="44"/>
      <c r="M632" s="225" t="s">
        <v>21</v>
      </c>
      <c r="N632" s="226" t="s">
        <v>44</v>
      </c>
      <c r="O632" s="80"/>
      <c r="P632" s="227">
        <f>O632*H632</f>
        <v>0</v>
      </c>
      <c r="Q632" s="227">
        <v>0</v>
      </c>
      <c r="R632" s="227">
        <f>Q632*H632</f>
        <v>0</v>
      </c>
      <c r="S632" s="227">
        <v>0.04</v>
      </c>
      <c r="T632" s="228">
        <f>S632*H632</f>
        <v>2.24</v>
      </c>
      <c r="AR632" s="18" t="s">
        <v>97</v>
      </c>
      <c r="AT632" s="18" t="s">
        <v>199</v>
      </c>
      <c r="AU632" s="18" t="s">
        <v>82</v>
      </c>
      <c r="AY632" s="18" t="s">
        <v>197</v>
      </c>
      <c r="BE632" s="229">
        <f>IF(N632="základní",J632,0)</f>
        <v>0</v>
      </c>
      <c r="BF632" s="229">
        <f>IF(N632="snížená",J632,0)</f>
        <v>0</v>
      </c>
      <c r="BG632" s="229">
        <f>IF(N632="zákl. přenesená",J632,0)</f>
        <v>0</v>
      </c>
      <c r="BH632" s="229">
        <f>IF(N632="sníž. přenesená",J632,0)</f>
        <v>0</v>
      </c>
      <c r="BI632" s="229">
        <f>IF(N632="nulová",J632,0)</f>
        <v>0</v>
      </c>
      <c r="BJ632" s="18" t="s">
        <v>80</v>
      </c>
      <c r="BK632" s="229">
        <f>ROUND(I632*H632,2)</f>
        <v>0</v>
      </c>
      <c r="BL632" s="18" t="s">
        <v>97</v>
      </c>
      <c r="BM632" s="18" t="s">
        <v>830</v>
      </c>
    </row>
    <row r="633" spans="2:51" s="12" customFormat="1" ht="12">
      <c r="B633" s="233"/>
      <c r="C633" s="234"/>
      <c r="D633" s="230" t="s">
        <v>207</v>
      </c>
      <c r="E633" s="235" t="s">
        <v>21</v>
      </c>
      <c r="F633" s="236" t="s">
        <v>831</v>
      </c>
      <c r="G633" s="234"/>
      <c r="H633" s="237">
        <v>56</v>
      </c>
      <c r="I633" s="238"/>
      <c r="J633" s="234"/>
      <c r="K633" s="234"/>
      <c r="L633" s="239"/>
      <c r="M633" s="240"/>
      <c r="N633" s="241"/>
      <c r="O633" s="241"/>
      <c r="P633" s="241"/>
      <c r="Q633" s="241"/>
      <c r="R633" s="241"/>
      <c r="S633" s="241"/>
      <c r="T633" s="242"/>
      <c r="AT633" s="243" t="s">
        <v>207</v>
      </c>
      <c r="AU633" s="243" t="s">
        <v>82</v>
      </c>
      <c r="AV633" s="12" t="s">
        <v>82</v>
      </c>
      <c r="AW633" s="12" t="s">
        <v>34</v>
      </c>
      <c r="AX633" s="12" t="s">
        <v>80</v>
      </c>
      <c r="AY633" s="243" t="s">
        <v>197</v>
      </c>
    </row>
    <row r="634" spans="2:65" s="1" customFormat="1" ht="22.5" customHeight="1">
      <c r="B634" s="39"/>
      <c r="C634" s="218" t="s">
        <v>832</v>
      </c>
      <c r="D634" s="218" t="s">
        <v>199</v>
      </c>
      <c r="E634" s="219" t="s">
        <v>833</v>
      </c>
      <c r="F634" s="220" t="s">
        <v>834</v>
      </c>
      <c r="G634" s="221" t="s">
        <v>132</v>
      </c>
      <c r="H634" s="222">
        <v>38.06</v>
      </c>
      <c r="I634" s="223"/>
      <c r="J634" s="224">
        <f>ROUND(I634*H634,2)</f>
        <v>0</v>
      </c>
      <c r="K634" s="220" t="s">
        <v>203</v>
      </c>
      <c r="L634" s="44"/>
      <c r="M634" s="225" t="s">
        <v>21</v>
      </c>
      <c r="N634" s="226" t="s">
        <v>44</v>
      </c>
      <c r="O634" s="80"/>
      <c r="P634" s="227">
        <f>O634*H634</f>
        <v>0</v>
      </c>
      <c r="Q634" s="227">
        <v>0</v>
      </c>
      <c r="R634" s="227">
        <f>Q634*H634</f>
        <v>0</v>
      </c>
      <c r="S634" s="227">
        <v>0.042</v>
      </c>
      <c r="T634" s="228">
        <f>S634*H634</f>
        <v>1.5985200000000002</v>
      </c>
      <c r="AR634" s="18" t="s">
        <v>298</v>
      </c>
      <c r="AT634" s="18" t="s">
        <v>199</v>
      </c>
      <c r="AU634" s="18" t="s">
        <v>82</v>
      </c>
      <c r="AY634" s="18" t="s">
        <v>197</v>
      </c>
      <c r="BE634" s="229">
        <f>IF(N634="základní",J634,0)</f>
        <v>0</v>
      </c>
      <c r="BF634" s="229">
        <f>IF(N634="snížená",J634,0)</f>
        <v>0</v>
      </c>
      <c r="BG634" s="229">
        <f>IF(N634="zákl. přenesená",J634,0)</f>
        <v>0</v>
      </c>
      <c r="BH634" s="229">
        <f>IF(N634="sníž. přenesená",J634,0)</f>
        <v>0</v>
      </c>
      <c r="BI634" s="229">
        <f>IF(N634="nulová",J634,0)</f>
        <v>0</v>
      </c>
      <c r="BJ634" s="18" t="s">
        <v>80</v>
      </c>
      <c r="BK634" s="229">
        <f>ROUND(I634*H634,2)</f>
        <v>0</v>
      </c>
      <c r="BL634" s="18" t="s">
        <v>298</v>
      </c>
      <c r="BM634" s="18" t="s">
        <v>835</v>
      </c>
    </row>
    <row r="635" spans="2:51" s="15" customFormat="1" ht="12">
      <c r="B635" s="266"/>
      <c r="C635" s="267"/>
      <c r="D635" s="230" t="s">
        <v>207</v>
      </c>
      <c r="E635" s="268" t="s">
        <v>21</v>
      </c>
      <c r="F635" s="269" t="s">
        <v>310</v>
      </c>
      <c r="G635" s="267"/>
      <c r="H635" s="268" t="s">
        <v>21</v>
      </c>
      <c r="I635" s="270"/>
      <c r="J635" s="267"/>
      <c r="K635" s="267"/>
      <c r="L635" s="271"/>
      <c r="M635" s="272"/>
      <c r="N635" s="273"/>
      <c r="O635" s="273"/>
      <c r="P635" s="273"/>
      <c r="Q635" s="273"/>
      <c r="R635" s="273"/>
      <c r="S635" s="273"/>
      <c r="T635" s="274"/>
      <c r="AT635" s="275" t="s">
        <v>207</v>
      </c>
      <c r="AU635" s="275" t="s">
        <v>82</v>
      </c>
      <c r="AV635" s="15" t="s">
        <v>80</v>
      </c>
      <c r="AW635" s="15" t="s">
        <v>34</v>
      </c>
      <c r="AX635" s="15" t="s">
        <v>73</v>
      </c>
      <c r="AY635" s="275" t="s">
        <v>197</v>
      </c>
    </row>
    <row r="636" spans="2:51" s="12" customFormat="1" ht="12">
      <c r="B636" s="233"/>
      <c r="C636" s="234"/>
      <c r="D636" s="230" t="s">
        <v>207</v>
      </c>
      <c r="E636" s="235" t="s">
        <v>21</v>
      </c>
      <c r="F636" s="236" t="s">
        <v>836</v>
      </c>
      <c r="G636" s="234"/>
      <c r="H636" s="237">
        <v>32.6</v>
      </c>
      <c r="I636" s="238"/>
      <c r="J636" s="234"/>
      <c r="K636" s="234"/>
      <c r="L636" s="239"/>
      <c r="M636" s="240"/>
      <c r="N636" s="241"/>
      <c r="O636" s="241"/>
      <c r="P636" s="241"/>
      <c r="Q636" s="241"/>
      <c r="R636" s="241"/>
      <c r="S636" s="241"/>
      <c r="T636" s="242"/>
      <c r="AT636" s="243" t="s">
        <v>207</v>
      </c>
      <c r="AU636" s="243" t="s">
        <v>82</v>
      </c>
      <c r="AV636" s="12" t="s">
        <v>82</v>
      </c>
      <c r="AW636" s="12" t="s">
        <v>34</v>
      </c>
      <c r="AX636" s="12" t="s">
        <v>73</v>
      </c>
      <c r="AY636" s="243" t="s">
        <v>197</v>
      </c>
    </row>
    <row r="637" spans="2:51" s="12" customFormat="1" ht="12">
      <c r="B637" s="233"/>
      <c r="C637" s="234"/>
      <c r="D637" s="230" t="s">
        <v>207</v>
      </c>
      <c r="E637" s="235" t="s">
        <v>21</v>
      </c>
      <c r="F637" s="236" t="s">
        <v>837</v>
      </c>
      <c r="G637" s="234"/>
      <c r="H637" s="237">
        <v>2</v>
      </c>
      <c r="I637" s="238"/>
      <c r="J637" s="234"/>
      <c r="K637" s="234"/>
      <c r="L637" s="239"/>
      <c r="M637" s="240"/>
      <c r="N637" s="241"/>
      <c r="O637" s="241"/>
      <c r="P637" s="241"/>
      <c r="Q637" s="241"/>
      <c r="R637" s="241"/>
      <c r="S637" s="241"/>
      <c r="T637" s="242"/>
      <c r="AT637" s="243" t="s">
        <v>207</v>
      </c>
      <c r="AU637" s="243" t="s">
        <v>82</v>
      </c>
      <c r="AV637" s="12" t="s">
        <v>82</v>
      </c>
      <c r="AW637" s="12" t="s">
        <v>34</v>
      </c>
      <c r="AX637" s="12" t="s">
        <v>73</v>
      </c>
      <c r="AY637" s="243" t="s">
        <v>197</v>
      </c>
    </row>
    <row r="638" spans="2:51" s="13" customFormat="1" ht="12">
      <c r="B638" s="244"/>
      <c r="C638" s="245"/>
      <c r="D638" s="230" t="s">
        <v>207</v>
      </c>
      <c r="E638" s="246" t="s">
        <v>21</v>
      </c>
      <c r="F638" s="247" t="s">
        <v>219</v>
      </c>
      <c r="G638" s="245"/>
      <c r="H638" s="248">
        <v>34.6</v>
      </c>
      <c r="I638" s="249"/>
      <c r="J638" s="245"/>
      <c r="K638" s="245"/>
      <c r="L638" s="250"/>
      <c r="M638" s="251"/>
      <c r="N638" s="252"/>
      <c r="O638" s="252"/>
      <c r="P638" s="252"/>
      <c r="Q638" s="252"/>
      <c r="R638" s="252"/>
      <c r="S638" s="252"/>
      <c r="T638" s="253"/>
      <c r="AT638" s="254" t="s">
        <v>207</v>
      </c>
      <c r="AU638" s="254" t="s">
        <v>82</v>
      </c>
      <c r="AV638" s="13" t="s">
        <v>90</v>
      </c>
      <c r="AW638" s="13" t="s">
        <v>34</v>
      </c>
      <c r="AX638" s="13" t="s">
        <v>73</v>
      </c>
      <c r="AY638" s="254" t="s">
        <v>197</v>
      </c>
    </row>
    <row r="639" spans="2:51" s="12" customFormat="1" ht="12">
      <c r="B639" s="233"/>
      <c r="C639" s="234"/>
      <c r="D639" s="230" t="s">
        <v>207</v>
      </c>
      <c r="E639" s="235" t="s">
        <v>21</v>
      </c>
      <c r="F639" s="236" t="s">
        <v>838</v>
      </c>
      <c r="G639" s="234"/>
      <c r="H639" s="237">
        <v>3.46</v>
      </c>
      <c r="I639" s="238"/>
      <c r="J639" s="234"/>
      <c r="K639" s="234"/>
      <c r="L639" s="239"/>
      <c r="M639" s="240"/>
      <c r="N639" s="241"/>
      <c r="O639" s="241"/>
      <c r="P639" s="241"/>
      <c r="Q639" s="241"/>
      <c r="R639" s="241"/>
      <c r="S639" s="241"/>
      <c r="T639" s="242"/>
      <c r="AT639" s="243" t="s">
        <v>207</v>
      </c>
      <c r="AU639" s="243" t="s">
        <v>82</v>
      </c>
      <c r="AV639" s="12" t="s">
        <v>82</v>
      </c>
      <c r="AW639" s="12" t="s">
        <v>34</v>
      </c>
      <c r="AX639" s="12" t="s">
        <v>73</v>
      </c>
      <c r="AY639" s="243" t="s">
        <v>197</v>
      </c>
    </row>
    <row r="640" spans="2:51" s="14" customFormat="1" ht="12">
      <c r="B640" s="255"/>
      <c r="C640" s="256"/>
      <c r="D640" s="230" t="s">
        <v>207</v>
      </c>
      <c r="E640" s="257" t="s">
        <v>21</v>
      </c>
      <c r="F640" s="258" t="s">
        <v>221</v>
      </c>
      <c r="G640" s="256"/>
      <c r="H640" s="259">
        <v>38.06</v>
      </c>
      <c r="I640" s="260"/>
      <c r="J640" s="256"/>
      <c r="K640" s="256"/>
      <c r="L640" s="261"/>
      <c r="M640" s="262"/>
      <c r="N640" s="263"/>
      <c r="O640" s="263"/>
      <c r="P640" s="263"/>
      <c r="Q640" s="263"/>
      <c r="R640" s="263"/>
      <c r="S640" s="263"/>
      <c r="T640" s="264"/>
      <c r="AT640" s="265" t="s">
        <v>207</v>
      </c>
      <c r="AU640" s="265" t="s">
        <v>82</v>
      </c>
      <c r="AV640" s="14" t="s">
        <v>97</v>
      </c>
      <c r="AW640" s="14" t="s">
        <v>34</v>
      </c>
      <c r="AX640" s="14" t="s">
        <v>80</v>
      </c>
      <c r="AY640" s="265" t="s">
        <v>197</v>
      </c>
    </row>
    <row r="641" spans="2:65" s="1" customFormat="1" ht="16.5" customHeight="1">
      <c r="B641" s="39"/>
      <c r="C641" s="218" t="s">
        <v>839</v>
      </c>
      <c r="D641" s="218" t="s">
        <v>199</v>
      </c>
      <c r="E641" s="219" t="s">
        <v>840</v>
      </c>
      <c r="F641" s="220" t="s">
        <v>841</v>
      </c>
      <c r="G641" s="221" t="s">
        <v>132</v>
      </c>
      <c r="H641" s="222">
        <v>16.4</v>
      </c>
      <c r="I641" s="223"/>
      <c r="J641" s="224">
        <f>ROUND(I641*H641,2)</f>
        <v>0</v>
      </c>
      <c r="K641" s="220" t="s">
        <v>203</v>
      </c>
      <c r="L641" s="44"/>
      <c r="M641" s="225" t="s">
        <v>21</v>
      </c>
      <c r="N641" s="226" t="s">
        <v>44</v>
      </c>
      <c r="O641" s="80"/>
      <c r="P641" s="227">
        <f>O641*H641</f>
        <v>0</v>
      </c>
      <c r="Q641" s="227">
        <v>0</v>
      </c>
      <c r="R641" s="227">
        <f>Q641*H641</f>
        <v>0</v>
      </c>
      <c r="S641" s="227">
        <v>0.037</v>
      </c>
      <c r="T641" s="228">
        <f>S641*H641</f>
        <v>0.6067999999999999</v>
      </c>
      <c r="AR641" s="18" t="s">
        <v>97</v>
      </c>
      <c r="AT641" s="18" t="s">
        <v>199</v>
      </c>
      <c r="AU641" s="18" t="s">
        <v>82</v>
      </c>
      <c r="AY641" s="18" t="s">
        <v>197</v>
      </c>
      <c r="BE641" s="229">
        <f>IF(N641="základní",J641,0)</f>
        <v>0</v>
      </c>
      <c r="BF641" s="229">
        <f>IF(N641="snížená",J641,0)</f>
        <v>0</v>
      </c>
      <c r="BG641" s="229">
        <f>IF(N641="zákl. přenesená",J641,0)</f>
        <v>0</v>
      </c>
      <c r="BH641" s="229">
        <f>IF(N641="sníž. přenesená",J641,0)</f>
        <v>0</v>
      </c>
      <c r="BI641" s="229">
        <f>IF(N641="nulová",J641,0)</f>
        <v>0</v>
      </c>
      <c r="BJ641" s="18" t="s">
        <v>80</v>
      </c>
      <c r="BK641" s="229">
        <f>ROUND(I641*H641,2)</f>
        <v>0</v>
      </c>
      <c r="BL641" s="18" t="s">
        <v>97</v>
      </c>
      <c r="BM641" s="18" t="s">
        <v>842</v>
      </c>
    </row>
    <row r="642" spans="2:51" s="12" customFormat="1" ht="12">
      <c r="B642" s="233"/>
      <c r="C642" s="234"/>
      <c r="D642" s="230" t="s">
        <v>207</v>
      </c>
      <c r="E642" s="235" t="s">
        <v>21</v>
      </c>
      <c r="F642" s="236" t="s">
        <v>843</v>
      </c>
      <c r="G642" s="234"/>
      <c r="H642" s="237">
        <v>16.4</v>
      </c>
      <c r="I642" s="238"/>
      <c r="J642" s="234"/>
      <c r="K642" s="234"/>
      <c r="L642" s="239"/>
      <c r="M642" s="240"/>
      <c r="N642" s="241"/>
      <c r="O642" s="241"/>
      <c r="P642" s="241"/>
      <c r="Q642" s="241"/>
      <c r="R642" s="241"/>
      <c r="S642" s="241"/>
      <c r="T642" s="242"/>
      <c r="AT642" s="243" t="s">
        <v>207</v>
      </c>
      <c r="AU642" s="243" t="s">
        <v>82</v>
      </c>
      <c r="AV642" s="12" t="s">
        <v>82</v>
      </c>
      <c r="AW642" s="12" t="s">
        <v>34</v>
      </c>
      <c r="AX642" s="12" t="s">
        <v>80</v>
      </c>
      <c r="AY642" s="243" t="s">
        <v>197</v>
      </c>
    </row>
    <row r="643" spans="2:65" s="1" customFormat="1" ht="22.5" customHeight="1">
      <c r="B643" s="39"/>
      <c r="C643" s="218" t="s">
        <v>844</v>
      </c>
      <c r="D643" s="218" t="s">
        <v>199</v>
      </c>
      <c r="E643" s="219" t="s">
        <v>845</v>
      </c>
      <c r="F643" s="220" t="s">
        <v>846</v>
      </c>
      <c r="G643" s="221" t="s">
        <v>132</v>
      </c>
      <c r="H643" s="222">
        <v>4</v>
      </c>
      <c r="I643" s="223"/>
      <c r="J643" s="224">
        <f>ROUND(I643*H643,2)</f>
        <v>0</v>
      </c>
      <c r="K643" s="220" t="s">
        <v>203</v>
      </c>
      <c r="L643" s="44"/>
      <c r="M643" s="225" t="s">
        <v>21</v>
      </c>
      <c r="N643" s="226" t="s">
        <v>44</v>
      </c>
      <c r="O643" s="80"/>
      <c r="P643" s="227">
        <f>O643*H643</f>
        <v>0</v>
      </c>
      <c r="Q643" s="227">
        <v>0.00073</v>
      </c>
      <c r="R643" s="227">
        <f>Q643*H643</f>
        <v>0.00292</v>
      </c>
      <c r="S643" s="227">
        <v>0.005</v>
      </c>
      <c r="T643" s="228">
        <f>S643*H643</f>
        <v>0.02</v>
      </c>
      <c r="AR643" s="18" t="s">
        <v>97</v>
      </c>
      <c r="AT643" s="18" t="s">
        <v>199</v>
      </c>
      <c r="AU643" s="18" t="s">
        <v>82</v>
      </c>
      <c r="AY643" s="18" t="s">
        <v>197</v>
      </c>
      <c r="BE643" s="229">
        <f>IF(N643="základní",J643,0)</f>
        <v>0</v>
      </c>
      <c r="BF643" s="229">
        <f>IF(N643="snížená",J643,0)</f>
        <v>0</v>
      </c>
      <c r="BG643" s="229">
        <f>IF(N643="zákl. přenesená",J643,0)</f>
        <v>0</v>
      </c>
      <c r="BH643" s="229">
        <f>IF(N643="sníž. přenesená",J643,0)</f>
        <v>0</v>
      </c>
      <c r="BI643" s="229">
        <f>IF(N643="nulová",J643,0)</f>
        <v>0</v>
      </c>
      <c r="BJ643" s="18" t="s">
        <v>80</v>
      </c>
      <c r="BK643" s="229">
        <f>ROUND(I643*H643,2)</f>
        <v>0</v>
      </c>
      <c r="BL643" s="18" t="s">
        <v>97</v>
      </c>
      <c r="BM643" s="18" t="s">
        <v>847</v>
      </c>
    </row>
    <row r="644" spans="2:47" s="1" customFormat="1" ht="12">
      <c r="B644" s="39"/>
      <c r="C644" s="40"/>
      <c r="D644" s="230" t="s">
        <v>205</v>
      </c>
      <c r="E644" s="40"/>
      <c r="F644" s="231" t="s">
        <v>848</v>
      </c>
      <c r="G644" s="40"/>
      <c r="H644" s="40"/>
      <c r="I644" s="145"/>
      <c r="J644" s="40"/>
      <c r="K644" s="40"/>
      <c r="L644" s="44"/>
      <c r="M644" s="232"/>
      <c r="N644" s="80"/>
      <c r="O644" s="80"/>
      <c r="P644" s="80"/>
      <c r="Q644" s="80"/>
      <c r="R644" s="80"/>
      <c r="S644" s="80"/>
      <c r="T644" s="81"/>
      <c r="AT644" s="18" t="s">
        <v>205</v>
      </c>
      <c r="AU644" s="18" t="s">
        <v>82</v>
      </c>
    </row>
    <row r="645" spans="2:51" s="12" customFormat="1" ht="12">
      <c r="B645" s="233"/>
      <c r="C645" s="234"/>
      <c r="D645" s="230" t="s">
        <v>207</v>
      </c>
      <c r="E645" s="235" t="s">
        <v>21</v>
      </c>
      <c r="F645" s="236" t="s">
        <v>849</v>
      </c>
      <c r="G645" s="234"/>
      <c r="H645" s="237">
        <v>4</v>
      </c>
      <c r="I645" s="238"/>
      <c r="J645" s="234"/>
      <c r="K645" s="234"/>
      <c r="L645" s="239"/>
      <c r="M645" s="240"/>
      <c r="N645" s="241"/>
      <c r="O645" s="241"/>
      <c r="P645" s="241"/>
      <c r="Q645" s="241"/>
      <c r="R645" s="241"/>
      <c r="S645" s="241"/>
      <c r="T645" s="242"/>
      <c r="AT645" s="243" t="s">
        <v>207</v>
      </c>
      <c r="AU645" s="243" t="s">
        <v>82</v>
      </c>
      <c r="AV645" s="12" t="s">
        <v>82</v>
      </c>
      <c r="AW645" s="12" t="s">
        <v>34</v>
      </c>
      <c r="AX645" s="12" t="s">
        <v>80</v>
      </c>
      <c r="AY645" s="243" t="s">
        <v>197</v>
      </c>
    </row>
    <row r="646" spans="2:65" s="1" customFormat="1" ht="22.5" customHeight="1">
      <c r="B646" s="39"/>
      <c r="C646" s="218" t="s">
        <v>850</v>
      </c>
      <c r="D646" s="218" t="s">
        <v>199</v>
      </c>
      <c r="E646" s="219" t="s">
        <v>851</v>
      </c>
      <c r="F646" s="220" t="s">
        <v>852</v>
      </c>
      <c r="G646" s="221" t="s">
        <v>132</v>
      </c>
      <c r="H646" s="222">
        <v>8</v>
      </c>
      <c r="I646" s="223"/>
      <c r="J646" s="224">
        <f>ROUND(I646*H646,2)</f>
        <v>0</v>
      </c>
      <c r="K646" s="220" t="s">
        <v>203</v>
      </c>
      <c r="L646" s="44"/>
      <c r="M646" s="225" t="s">
        <v>21</v>
      </c>
      <c r="N646" s="226" t="s">
        <v>44</v>
      </c>
      <c r="O646" s="80"/>
      <c r="P646" s="227">
        <f>O646*H646</f>
        <v>0</v>
      </c>
      <c r="Q646" s="227">
        <v>0.00074</v>
      </c>
      <c r="R646" s="227">
        <f>Q646*H646</f>
        <v>0.00592</v>
      </c>
      <c r="S646" s="227">
        <v>0.008</v>
      </c>
      <c r="T646" s="228">
        <f>S646*H646</f>
        <v>0.064</v>
      </c>
      <c r="AR646" s="18" t="s">
        <v>97</v>
      </c>
      <c r="AT646" s="18" t="s">
        <v>199</v>
      </c>
      <c r="AU646" s="18" t="s">
        <v>82</v>
      </c>
      <c r="AY646" s="18" t="s">
        <v>197</v>
      </c>
      <c r="BE646" s="229">
        <f>IF(N646="základní",J646,0)</f>
        <v>0</v>
      </c>
      <c r="BF646" s="229">
        <f>IF(N646="snížená",J646,0)</f>
        <v>0</v>
      </c>
      <c r="BG646" s="229">
        <f>IF(N646="zákl. přenesená",J646,0)</f>
        <v>0</v>
      </c>
      <c r="BH646" s="229">
        <f>IF(N646="sníž. přenesená",J646,0)</f>
        <v>0</v>
      </c>
      <c r="BI646" s="229">
        <f>IF(N646="nulová",J646,0)</f>
        <v>0</v>
      </c>
      <c r="BJ646" s="18" t="s">
        <v>80</v>
      </c>
      <c r="BK646" s="229">
        <f>ROUND(I646*H646,2)</f>
        <v>0</v>
      </c>
      <c r="BL646" s="18" t="s">
        <v>97</v>
      </c>
      <c r="BM646" s="18" t="s">
        <v>853</v>
      </c>
    </row>
    <row r="647" spans="2:47" s="1" customFormat="1" ht="12">
      <c r="B647" s="39"/>
      <c r="C647" s="40"/>
      <c r="D647" s="230" t="s">
        <v>205</v>
      </c>
      <c r="E647" s="40"/>
      <c r="F647" s="231" t="s">
        <v>848</v>
      </c>
      <c r="G647" s="40"/>
      <c r="H647" s="40"/>
      <c r="I647" s="145"/>
      <c r="J647" s="40"/>
      <c r="K647" s="40"/>
      <c r="L647" s="44"/>
      <c r="M647" s="232"/>
      <c r="N647" s="80"/>
      <c r="O647" s="80"/>
      <c r="P647" s="80"/>
      <c r="Q647" s="80"/>
      <c r="R647" s="80"/>
      <c r="S647" s="80"/>
      <c r="T647" s="81"/>
      <c r="AT647" s="18" t="s">
        <v>205</v>
      </c>
      <c r="AU647" s="18" t="s">
        <v>82</v>
      </c>
    </row>
    <row r="648" spans="2:51" s="12" customFormat="1" ht="12">
      <c r="B648" s="233"/>
      <c r="C648" s="234"/>
      <c r="D648" s="230" t="s">
        <v>207</v>
      </c>
      <c r="E648" s="235" t="s">
        <v>21</v>
      </c>
      <c r="F648" s="236" t="s">
        <v>854</v>
      </c>
      <c r="G648" s="234"/>
      <c r="H648" s="237">
        <v>8</v>
      </c>
      <c r="I648" s="238"/>
      <c r="J648" s="234"/>
      <c r="K648" s="234"/>
      <c r="L648" s="239"/>
      <c r="M648" s="240"/>
      <c r="N648" s="241"/>
      <c r="O648" s="241"/>
      <c r="P648" s="241"/>
      <c r="Q648" s="241"/>
      <c r="R648" s="241"/>
      <c r="S648" s="241"/>
      <c r="T648" s="242"/>
      <c r="AT648" s="243" t="s">
        <v>207</v>
      </c>
      <c r="AU648" s="243" t="s">
        <v>82</v>
      </c>
      <c r="AV648" s="12" t="s">
        <v>82</v>
      </c>
      <c r="AW648" s="12" t="s">
        <v>34</v>
      </c>
      <c r="AX648" s="12" t="s">
        <v>80</v>
      </c>
      <c r="AY648" s="243" t="s">
        <v>197</v>
      </c>
    </row>
    <row r="649" spans="2:65" s="1" customFormat="1" ht="22.5" customHeight="1">
      <c r="B649" s="39"/>
      <c r="C649" s="218" t="s">
        <v>855</v>
      </c>
      <c r="D649" s="218" t="s">
        <v>199</v>
      </c>
      <c r="E649" s="219" t="s">
        <v>856</v>
      </c>
      <c r="F649" s="220" t="s">
        <v>857</v>
      </c>
      <c r="G649" s="221" t="s">
        <v>132</v>
      </c>
      <c r="H649" s="222">
        <v>17.35</v>
      </c>
      <c r="I649" s="223"/>
      <c r="J649" s="224">
        <f>ROUND(I649*H649,2)</f>
        <v>0</v>
      </c>
      <c r="K649" s="220" t="s">
        <v>203</v>
      </c>
      <c r="L649" s="44"/>
      <c r="M649" s="225" t="s">
        <v>21</v>
      </c>
      <c r="N649" s="226" t="s">
        <v>44</v>
      </c>
      <c r="O649" s="80"/>
      <c r="P649" s="227">
        <f>O649*H649</f>
        <v>0</v>
      </c>
      <c r="Q649" s="227">
        <v>0.00081</v>
      </c>
      <c r="R649" s="227">
        <f>Q649*H649</f>
        <v>0.0140535</v>
      </c>
      <c r="S649" s="227">
        <v>0.008</v>
      </c>
      <c r="T649" s="228">
        <f>S649*H649</f>
        <v>0.1388</v>
      </c>
      <c r="AR649" s="18" t="s">
        <v>97</v>
      </c>
      <c r="AT649" s="18" t="s">
        <v>199</v>
      </c>
      <c r="AU649" s="18" t="s">
        <v>82</v>
      </c>
      <c r="AY649" s="18" t="s">
        <v>197</v>
      </c>
      <c r="BE649" s="229">
        <f>IF(N649="základní",J649,0)</f>
        <v>0</v>
      </c>
      <c r="BF649" s="229">
        <f>IF(N649="snížená",J649,0)</f>
        <v>0</v>
      </c>
      <c r="BG649" s="229">
        <f>IF(N649="zákl. přenesená",J649,0)</f>
        <v>0</v>
      </c>
      <c r="BH649" s="229">
        <f>IF(N649="sníž. přenesená",J649,0)</f>
        <v>0</v>
      </c>
      <c r="BI649" s="229">
        <f>IF(N649="nulová",J649,0)</f>
        <v>0</v>
      </c>
      <c r="BJ649" s="18" t="s">
        <v>80</v>
      </c>
      <c r="BK649" s="229">
        <f>ROUND(I649*H649,2)</f>
        <v>0</v>
      </c>
      <c r="BL649" s="18" t="s">
        <v>97</v>
      </c>
      <c r="BM649" s="18" t="s">
        <v>858</v>
      </c>
    </row>
    <row r="650" spans="2:47" s="1" customFormat="1" ht="12">
      <c r="B650" s="39"/>
      <c r="C650" s="40"/>
      <c r="D650" s="230" t="s">
        <v>205</v>
      </c>
      <c r="E650" s="40"/>
      <c r="F650" s="231" t="s">
        <v>848</v>
      </c>
      <c r="G650" s="40"/>
      <c r="H650" s="40"/>
      <c r="I650" s="145"/>
      <c r="J650" s="40"/>
      <c r="K650" s="40"/>
      <c r="L650" s="44"/>
      <c r="M650" s="232"/>
      <c r="N650" s="80"/>
      <c r="O650" s="80"/>
      <c r="P650" s="80"/>
      <c r="Q650" s="80"/>
      <c r="R650" s="80"/>
      <c r="S650" s="80"/>
      <c r="T650" s="81"/>
      <c r="AT650" s="18" t="s">
        <v>205</v>
      </c>
      <c r="AU650" s="18" t="s">
        <v>82</v>
      </c>
    </row>
    <row r="651" spans="2:51" s="12" customFormat="1" ht="12">
      <c r="B651" s="233"/>
      <c r="C651" s="234"/>
      <c r="D651" s="230" t="s">
        <v>207</v>
      </c>
      <c r="E651" s="235" t="s">
        <v>21</v>
      </c>
      <c r="F651" s="236" t="s">
        <v>859</v>
      </c>
      <c r="G651" s="234"/>
      <c r="H651" s="237">
        <v>12.35</v>
      </c>
      <c r="I651" s="238"/>
      <c r="J651" s="234"/>
      <c r="K651" s="234"/>
      <c r="L651" s="239"/>
      <c r="M651" s="240"/>
      <c r="N651" s="241"/>
      <c r="O651" s="241"/>
      <c r="P651" s="241"/>
      <c r="Q651" s="241"/>
      <c r="R651" s="241"/>
      <c r="S651" s="241"/>
      <c r="T651" s="242"/>
      <c r="AT651" s="243" t="s">
        <v>207</v>
      </c>
      <c r="AU651" s="243" t="s">
        <v>82</v>
      </c>
      <c r="AV651" s="12" t="s">
        <v>82</v>
      </c>
      <c r="AW651" s="12" t="s">
        <v>34</v>
      </c>
      <c r="AX651" s="12" t="s">
        <v>73</v>
      </c>
      <c r="AY651" s="243" t="s">
        <v>197</v>
      </c>
    </row>
    <row r="652" spans="2:51" s="13" customFormat="1" ht="12">
      <c r="B652" s="244"/>
      <c r="C652" s="245"/>
      <c r="D652" s="230" t="s">
        <v>207</v>
      </c>
      <c r="E652" s="246" t="s">
        <v>21</v>
      </c>
      <c r="F652" s="247" t="s">
        <v>219</v>
      </c>
      <c r="G652" s="245"/>
      <c r="H652" s="248">
        <v>12.35</v>
      </c>
      <c r="I652" s="249"/>
      <c r="J652" s="245"/>
      <c r="K652" s="245"/>
      <c r="L652" s="250"/>
      <c r="M652" s="251"/>
      <c r="N652" s="252"/>
      <c r="O652" s="252"/>
      <c r="P652" s="252"/>
      <c r="Q652" s="252"/>
      <c r="R652" s="252"/>
      <c r="S652" s="252"/>
      <c r="T652" s="253"/>
      <c r="AT652" s="254" t="s">
        <v>207</v>
      </c>
      <c r="AU652" s="254" t="s">
        <v>82</v>
      </c>
      <c r="AV652" s="13" t="s">
        <v>90</v>
      </c>
      <c r="AW652" s="13" t="s">
        <v>34</v>
      </c>
      <c r="AX652" s="13" t="s">
        <v>73</v>
      </c>
      <c r="AY652" s="254" t="s">
        <v>197</v>
      </c>
    </row>
    <row r="653" spans="2:51" s="12" customFormat="1" ht="12">
      <c r="B653" s="233"/>
      <c r="C653" s="234"/>
      <c r="D653" s="230" t="s">
        <v>207</v>
      </c>
      <c r="E653" s="235" t="s">
        <v>21</v>
      </c>
      <c r="F653" s="236" t="s">
        <v>220</v>
      </c>
      <c r="G653" s="234"/>
      <c r="H653" s="237">
        <v>5</v>
      </c>
      <c r="I653" s="238"/>
      <c r="J653" s="234"/>
      <c r="K653" s="234"/>
      <c r="L653" s="239"/>
      <c r="M653" s="240"/>
      <c r="N653" s="241"/>
      <c r="O653" s="241"/>
      <c r="P653" s="241"/>
      <c r="Q653" s="241"/>
      <c r="R653" s="241"/>
      <c r="S653" s="241"/>
      <c r="T653" s="242"/>
      <c r="AT653" s="243" t="s">
        <v>207</v>
      </c>
      <c r="AU653" s="243" t="s">
        <v>82</v>
      </c>
      <c r="AV653" s="12" t="s">
        <v>82</v>
      </c>
      <c r="AW653" s="12" t="s">
        <v>34</v>
      </c>
      <c r="AX653" s="12" t="s">
        <v>73</v>
      </c>
      <c r="AY653" s="243" t="s">
        <v>197</v>
      </c>
    </row>
    <row r="654" spans="2:51" s="14" customFormat="1" ht="12">
      <c r="B654" s="255"/>
      <c r="C654" s="256"/>
      <c r="D654" s="230" t="s">
        <v>207</v>
      </c>
      <c r="E654" s="257" t="s">
        <v>21</v>
      </c>
      <c r="F654" s="258" t="s">
        <v>221</v>
      </c>
      <c r="G654" s="256"/>
      <c r="H654" s="259">
        <v>17.35</v>
      </c>
      <c r="I654" s="260"/>
      <c r="J654" s="256"/>
      <c r="K654" s="256"/>
      <c r="L654" s="261"/>
      <c r="M654" s="262"/>
      <c r="N654" s="263"/>
      <c r="O654" s="263"/>
      <c r="P654" s="263"/>
      <c r="Q654" s="263"/>
      <c r="R654" s="263"/>
      <c r="S654" s="263"/>
      <c r="T654" s="264"/>
      <c r="AT654" s="265" t="s">
        <v>207</v>
      </c>
      <c r="AU654" s="265" t="s">
        <v>82</v>
      </c>
      <c r="AV654" s="14" t="s">
        <v>97</v>
      </c>
      <c r="AW654" s="14" t="s">
        <v>34</v>
      </c>
      <c r="AX654" s="14" t="s">
        <v>80</v>
      </c>
      <c r="AY654" s="265" t="s">
        <v>197</v>
      </c>
    </row>
    <row r="655" spans="2:65" s="1" customFormat="1" ht="22.5" customHeight="1">
      <c r="B655" s="39"/>
      <c r="C655" s="218" t="s">
        <v>860</v>
      </c>
      <c r="D655" s="218" t="s">
        <v>199</v>
      </c>
      <c r="E655" s="219" t="s">
        <v>861</v>
      </c>
      <c r="F655" s="220" t="s">
        <v>862</v>
      </c>
      <c r="G655" s="221" t="s">
        <v>132</v>
      </c>
      <c r="H655" s="222">
        <v>6.5</v>
      </c>
      <c r="I655" s="223"/>
      <c r="J655" s="224">
        <f>ROUND(I655*H655,2)</f>
        <v>0</v>
      </c>
      <c r="K655" s="220" t="s">
        <v>203</v>
      </c>
      <c r="L655" s="44"/>
      <c r="M655" s="225" t="s">
        <v>21</v>
      </c>
      <c r="N655" s="226" t="s">
        <v>44</v>
      </c>
      <c r="O655" s="80"/>
      <c r="P655" s="227">
        <f>O655*H655</f>
        <v>0</v>
      </c>
      <c r="Q655" s="227">
        <v>0.0015</v>
      </c>
      <c r="R655" s="227">
        <f>Q655*H655</f>
        <v>0.00975</v>
      </c>
      <c r="S655" s="227">
        <v>0.07</v>
      </c>
      <c r="T655" s="228">
        <f>S655*H655</f>
        <v>0.45500000000000007</v>
      </c>
      <c r="AR655" s="18" t="s">
        <v>97</v>
      </c>
      <c r="AT655" s="18" t="s">
        <v>199</v>
      </c>
      <c r="AU655" s="18" t="s">
        <v>82</v>
      </c>
      <c r="AY655" s="18" t="s">
        <v>197</v>
      </c>
      <c r="BE655" s="229">
        <f>IF(N655="základní",J655,0)</f>
        <v>0</v>
      </c>
      <c r="BF655" s="229">
        <f>IF(N655="snížená",J655,0)</f>
        <v>0</v>
      </c>
      <c r="BG655" s="229">
        <f>IF(N655="zákl. přenesená",J655,0)</f>
        <v>0</v>
      </c>
      <c r="BH655" s="229">
        <f>IF(N655="sníž. přenesená",J655,0)</f>
        <v>0</v>
      </c>
      <c r="BI655" s="229">
        <f>IF(N655="nulová",J655,0)</f>
        <v>0</v>
      </c>
      <c r="BJ655" s="18" t="s">
        <v>80</v>
      </c>
      <c r="BK655" s="229">
        <f>ROUND(I655*H655,2)</f>
        <v>0</v>
      </c>
      <c r="BL655" s="18" t="s">
        <v>97</v>
      </c>
      <c r="BM655" s="18" t="s">
        <v>863</v>
      </c>
    </row>
    <row r="656" spans="2:47" s="1" customFormat="1" ht="12">
      <c r="B656" s="39"/>
      <c r="C656" s="40"/>
      <c r="D656" s="230" t="s">
        <v>205</v>
      </c>
      <c r="E656" s="40"/>
      <c r="F656" s="231" t="s">
        <v>848</v>
      </c>
      <c r="G656" s="40"/>
      <c r="H656" s="40"/>
      <c r="I656" s="145"/>
      <c r="J656" s="40"/>
      <c r="K656" s="40"/>
      <c r="L656" s="44"/>
      <c r="M656" s="232"/>
      <c r="N656" s="80"/>
      <c r="O656" s="80"/>
      <c r="P656" s="80"/>
      <c r="Q656" s="80"/>
      <c r="R656" s="80"/>
      <c r="S656" s="80"/>
      <c r="T656" s="81"/>
      <c r="AT656" s="18" t="s">
        <v>205</v>
      </c>
      <c r="AU656" s="18" t="s">
        <v>82</v>
      </c>
    </row>
    <row r="657" spans="2:51" s="12" customFormat="1" ht="12">
      <c r="B657" s="233"/>
      <c r="C657" s="234"/>
      <c r="D657" s="230" t="s">
        <v>207</v>
      </c>
      <c r="E657" s="235" t="s">
        <v>21</v>
      </c>
      <c r="F657" s="236" t="s">
        <v>864</v>
      </c>
      <c r="G657" s="234"/>
      <c r="H657" s="237">
        <v>6.5</v>
      </c>
      <c r="I657" s="238"/>
      <c r="J657" s="234"/>
      <c r="K657" s="234"/>
      <c r="L657" s="239"/>
      <c r="M657" s="240"/>
      <c r="N657" s="241"/>
      <c r="O657" s="241"/>
      <c r="P657" s="241"/>
      <c r="Q657" s="241"/>
      <c r="R657" s="241"/>
      <c r="S657" s="241"/>
      <c r="T657" s="242"/>
      <c r="AT657" s="243" t="s">
        <v>207</v>
      </c>
      <c r="AU657" s="243" t="s">
        <v>82</v>
      </c>
      <c r="AV657" s="12" t="s">
        <v>82</v>
      </c>
      <c r="AW657" s="12" t="s">
        <v>34</v>
      </c>
      <c r="AX657" s="12" t="s">
        <v>80</v>
      </c>
      <c r="AY657" s="243" t="s">
        <v>197</v>
      </c>
    </row>
    <row r="658" spans="2:65" s="1" customFormat="1" ht="16.5" customHeight="1">
      <c r="B658" s="39"/>
      <c r="C658" s="218" t="s">
        <v>865</v>
      </c>
      <c r="D658" s="218" t="s">
        <v>199</v>
      </c>
      <c r="E658" s="219" t="s">
        <v>866</v>
      </c>
      <c r="F658" s="220" t="s">
        <v>867</v>
      </c>
      <c r="G658" s="221" t="s">
        <v>132</v>
      </c>
      <c r="H658" s="222">
        <v>256</v>
      </c>
      <c r="I658" s="223"/>
      <c r="J658" s="224">
        <f>ROUND(I658*H658,2)</f>
        <v>0</v>
      </c>
      <c r="K658" s="220" t="s">
        <v>203</v>
      </c>
      <c r="L658" s="44"/>
      <c r="M658" s="225" t="s">
        <v>21</v>
      </c>
      <c r="N658" s="226" t="s">
        <v>44</v>
      </c>
      <c r="O658" s="80"/>
      <c r="P658" s="227">
        <f>O658*H658</f>
        <v>0</v>
      </c>
      <c r="Q658" s="227">
        <v>0</v>
      </c>
      <c r="R658" s="227">
        <f>Q658*H658</f>
        <v>0</v>
      </c>
      <c r="S658" s="227">
        <v>0</v>
      </c>
      <c r="T658" s="228">
        <f>S658*H658</f>
        <v>0</v>
      </c>
      <c r="AR658" s="18" t="s">
        <v>97</v>
      </c>
      <c r="AT658" s="18" t="s">
        <v>199</v>
      </c>
      <c r="AU658" s="18" t="s">
        <v>82</v>
      </c>
      <c r="AY658" s="18" t="s">
        <v>197</v>
      </c>
      <c r="BE658" s="229">
        <f>IF(N658="základní",J658,0)</f>
        <v>0</v>
      </c>
      <c r="BF658" s="229">
        <f>IF(N658="snížená",J658,0)</f>
        <v>0</v>
      </c>
      <c r="BG658" s="229">
        <f>IF(N658="zákl. přenesená",J658,0)</f>
        <v>0</v>
      </c>
      <c r="BH658" s="229">
        <f>IF(N658="sníž. přenesená",J658,0)</f>
        <v>0</v>
      </c>
      <c r="BI658" s="229">
        <f>IF(N658="nulová",J658,0)</f>
        <v>0</v>
      </c>
      <c r="BJ658" s="18" t="s">
        <v>80</v>
      </c>
      <c r="BK658" s="229">
        <f>ROUND(I658*H658,2)</f>
        <v>0</v>
      </c>
      <c r="BL658" s="18" t="s">
        <v>97</v>
      </c>
      <c r="BM658" s="18" t="s">
        <v>868</v>
      </c>
    </row>
    <row r="659" spans="2:51" s="12" customFormat="1" ht="12">
      <c r="B659" s="233"/>
      <c r="C659" s="234"/>
      <c r="D659" s="230" t="s">
        <v>207</v>
      </c>
      <c r="E659" s="235" t="s">
        <v>21</v>
      </c>
      <c r="F659" s="236" t="s">
        <v>869</v>
      </c>
      <c r="G659" s="234"/>
      <c r="H659" s="237">
        <v>256</v>
      </c>
      <c r="I659" s="238"/>
      <c r="J659" s="234"/>
      <c r="K659" s="234"/>
      <c r="L659" s="239"/>
      <c r="M659" s="240"/>
      <c r="N659" s="241"/>
      <c r="O659" s="241"/>
      <c r="P659" s="241"/>
      <c r="Q659" s="241"/>
      <c r="R659" s="241"/>
      <c r="S659" s="241"/>
      <c r="T659" s="242"/>
      <c r="AT659" s="243" t="s">
        <v>207</v>
      </c>
      <c r="AU659" s="243" t="s">
        <v>82</v>
      </c>
      <c r="AV659" s="12" t="s">
        <v>82</v>
      </c>
      <c r="AW659" s="12" t="s">
        <v>34</v>
      </c>
      <c r="AX659" s="12" t="s">
        <v>80</v>
      </c>
      <c r="AY659" s="243" t="s">
        <v>197</v>
      </c>
    </row>
    <row r="660" spans="2:65" s="1" customFormat="1" ht="16.5" customHeight="1">
      <c r="B660" s="39"/>
      <c r="C660" s="218" t="s">
        <v>870</v>
      </c>
      <c r="D660" s="218" t="s">
        <v>199</v>
      </c>
      <c r="E660" s="219" t="s">
        <v>871</v>
      </c>
      <c r="F660" s="220" t="s">
        <v>872</v>
      </c>
      <c r="G660" s="221" t="s">
        <v>132</v>
      </c>
      <c r="H660" s="222">
        <v>256</v>
      </c>
      <c r="I660" s="223"/>
      <c r="J660" s="224">
        <f>ROUND(I660*H660,2)</f>
        <v>0</v>
      </c>
      <c r="K660" s="220" t="s">
        <v>203</v>
      </c>
      <c r="L660" s="44"/>
      <c r="M660" s="225" t="s">
        <v>21</v>
      </c>
      <c r="N660" s="226" t="s">
        <v>44</v>
      </c>
      <c r="O660" s="80"/>
      <c r="P660" s="227">
        <f>O660*H660</f>
        <v>0</v>
      </c>
      <c r="Q660" s="227">
        <v>0</v>
      </c>
      <c r="R660" s="227">
        <f>Q660*H660</f>
        <v>0</v>
      </c>
      <c r="S660" s="227">
        <v>0</v>
      </c>
      <c r="T660" s="228">
        <f>S660*H660</f>
        <v>0</v>
      </c>
      <c r="AR660" s="18" t="s">
        <v>97</v>
      </c>
      <c r="AT660" s="18" t="s">
        <v>199</v>
      </c>
      <c r="AU660" s="18" t="s">
        <v>82</v>
      </c>
      <c r="AY660" s="18" t="s">
        <v>197</v>
      </c>
      <c r="BE660" s="229">
        <f>IF(N660="základní",J660,0)</f>
        <v>0</v>
      </c>
      <c r="BF660" s="229">
        <f>IF(N660="snížená",J660,0)</f>
        <v>0</v>
      </c>
      <c r="BG660" s="229">
        <f>IF(N660="zákl. přenesená",J660,0)</f>
        <v>0</v>
      </c>
      <c r="BH660" s="229">
        <f>IF(N660="sníž. přenesená",J660,0)</f>
        <v>0</v>
      </c>
      <c r="BI660" s="229">
        <f>IF(N660="nulová",J660,0)</f>
        <v>0</v>
      </c>
      <c r="BJ660" s="18" t="s">
        <v>80</v>
      </c>
      <c r="BK660" s="229">
        <f>ROUND(I660*H660,2)</f>
        <v>0</v>
      </c>
      <c r="BL660" s="18" t="s">
        <v>97</v>
      </c>
      <c r="BM660" s="18" t="s">
        <v>873</v>
      </c>
    </row>
    <row r="661" spans="2:51" s="12" customFormat="1" ht="12">
      <c r="B661" s="233"/>
      <c r="C661" s="234"/>
      <c r="D661" s="230" t="s">
        <v>207</v>
      </c>
      <c r="E661" s="235" t="s">
        <v>21</v>
      </c>
      <c r="F661" s="236" t="s">
        <v>874</v>
      </c>
      <c r="G661" s="234"/>
      <c r="H661" s="237">
        <v>256</v>
      </c>
      <c r="I661" s="238"/>
      <c r="J661" s="234"/>
      <c r="K661" s="234"/>
      <c r="L661" s="239"/>
      <c r="M661" s="240"/>
      <c r="N661" s="241"/>
      <c r="O661" s="241"/>
      <c r="P661" s="241"/>
      <c r="Q661" s="241"/>
      <c r="R661" s="241"/>
      <c r="S661" s="241"/>
      <c r="T661" s="242"/>
      <c r="AT661" s="243" t="s">
        <v>207</v>
      </c>
      <c r="AU661" s="243" t="s">
        <v>82</v>
      </c>
      <c r="AV661" s="12" t="s">
        <v>82</v>
      </c>
      <c r="AW661" s="12" t="s">
        <v>34</v>
      </c>
      <c r="AX661" s="12" t="s">
        <v>73</v>
      </c>
      <c r="AY661" s="243" t="s">
        <v>197</v>
      </c>
    </row>
    <row r="662" spans="2:51" s="13" customFormat="1" ht="12">
      <c r="B662" s="244"/>
      <c r="C662" s="245"/>
      <c r="D662" s="230" t="s">
        <v>207</v>
      </c>
      <c r="E662" s="246" t="s">
        <v>21</v>
      </c>
      <c r="F662" s="247" t="s">
        <v>219</v>
      </c>
      <c r="G662" s="245"/>
      <c r="H662" s="248">
        <v>256</v>
      </c>
      <c r="I662" s="249"/>
      <c r="J662" s="245"/>
      <c r="K662" s="245"/>
      <c r="L662" s="250"/>
      <c r="M662" s="251"/>
      <c r="N662" s="252"/>
      <c r="O662" s="252"/>
      <c r="P662" s="252"/>
      <c r="Q662" s="252"/>
      <c r="R662" s="252"/>
      <c r="S662" s="252"/>
      <c r="T662" s="253"/>
      <c r="AT662" s="254" t="s">
        <v>207</v>
      </c>
      <c r="AU662" s="254" t="s">
        <v>82</v>
      </c>
      <c r="AV662" s="13" t="s">
        <v>90</v>
      </c>
      <c r="AW662" s="13" t="s">
        <v>34</v>
      </c>
      <c r="AX662" s="13" t="s">
        <v>80</v>
      </c>
      <c r="AY662" s="254" t="s">
        <v>197</v>
      </c>
    </row>
    <row r="663" spans="2:65" s="1" customFormat="1" ht="16.5" customHeight="1">
      <c r="B663" s="39"/>
      <c r="C663" s="218" t="s">
        <v>492</v>
      </c>
      <c r="D663" s="218" t="s">
        <v>199</v>
      </c>
      <c r="E663" s="219" t="s">
        <v>875</v>
      </c>
      <c r="F663" s="220" t="s">
        <v>876</v>
      </c>
      <c r="G663" s="221" t="s">
        <v>116</v>
      </c>
      <c r="H663" s="222">
        <v>2.97</v>
      </c>
      <c r="I663" s="223"/>
      <c r="J663" s="224">
        <f>ROUND(I663*H663,2)</f>
        <v>0</v>
      </c>
      <c r="K663" s="220" t="s">
        <v>203</v>
      </c>
      <c r="L663" s="44"/>
      <c r="M663" s="225" t="s">
        <v>21</v>
      </c>
      <c r="N663" s="226" t="s">
        <v>44</v>
      </c>
      <c r="O663" s="80"/>
      <c r="P663" s="227">
        <f>O663*H663</f>
        <v>0</v>
      </c>
      <c r="Q663" s="227">
        <v>0</v>
      </c>
      <c r="R663" s="227">
        <f>Q663*H663</f>
        <v>0</v>
      </c>
      <c r="S663" s="227">
        <v>0.05</v>
      </c>
      <c r="T663" s="228">
        <f>S663*H663</f>
        <v>0.14850000000000002</v>
      </c>
      <c r="AR663" s="18" t="s">
        <v>97</v>
      </c>
      <c r="AT663" s="18" t="s">
        <v>199</v>
      </c>
      <c r="AU663" s="18" t="s">
        <v>82</v>
      </c>
      <c r="AY663" s="18" t="s">
        <v>197</v>
      </c>
      <c r="BE663" s="229">
        <f>IF(N663="základní",J663,0)</f>
        <v>0</v>
      </c>
      <c r="BF663" s="229">
        <f>IF(N663="snížená",J663,0)</f>
        <v>0</v>
      </c>
      <c r="BG663" s="229">
        <f>IF(N663="zákl. přenesená",J663,0)</f>
        <v>0</v>
      </c>
      <c r="BH663" s="229">
        <f>IF(N663="sníž. přenesená",J663,0)</f>
        <v>0</v>
      </c>
      <c r="BI663" s="229">
        <f>IF(N663="nulová",J663,0)</f>
        <v>0</v>
      </c>
      <c r="BJ663" s="18" t="s">
        <v>80</v>
      </c>
      <c r="BK663" s="229">
        <f>ROUND(I663*H663,2)</f>
        <v>0</v>
      </c>
      <c r="BL663" s="18" t="s">
        <v>97</v>
      </c>
      <c r="BM663" s="18" t="s">
        <v>877</v>
      </c>
    </row>
    <row r="664" spans="2:47" s="1" customFormat="1" ht="12">
      <c r="B664" s="39"/>
      <c r="C664" s="40"/>
      <c r="D664" s="230" t="s">
        <v>205</v>
      </c>
      <c r="E664" s="40"/>
      <c r="F664" s="231" t="s">
        <v>878</v>
      </c>
      <c r="G664" s="40"/>
      <c r="H664" s="40"/>
      <c r="I664" s="145"/>
      <c r="J664" s="40"/>
      <c r="K664" s="40"/>
      <c r="L664" s="44"/>
      <c r="M664" s="232"/>
      <c r="N664" s="80"/>
      <c r="O664" s="80"/>
      <c r="P664" s="80"/>
      <c r="Q664" s="80"/>
      <c r="R664" s="80"/>
      <c r="S664" s="80"/>
      <c r="T664" s="81"/>
      <c r="AT664" s="18" t="s">
        <v>205</v>
      </c>
      <c r="AU664" s="18" t="s">
        <v>82</v>
      </c>
    </row>
    <row r="665" spans="2:51" s="12" customFormat="1" ht="12">
      <c r="B665" s="233"/>
      <c r="C665" s="234"/>
      <c r="D665" s="230" t="s">
        <v>207</v>
      </c>
      <c r="E665" s="235" t="s">
        <v>21</v>
      </c>
      <c r="F665" s="236" t="s">
        <v>374</v>
      </c>
      <c r="G665" s="234"/>
      <c r="H665" s="237">
        <v>2.97</v>
      </c>
      <c r="I665" s="238"/>
      <c r="J665" s="234"/>
      <c r="K665" s="234"/>
      <c r="L665" s="239"/>
      <c r="M665" s="240"/>
      <c r="N665" s="241"/>
      <c r="O665" s="241"/>
      <c r="P665" s="241"/>
      <c r="Q665" s="241"/>
      <c r="R665" s="241"/>
      <c r="S665" s="241"/>
      <c r="T665" s="242"/>
      <c r="AT665" s="243" t="s">
        <v>207</v>
      </c>
      <c r="AU665" s="243" t="s">
        <v>82</v>
      </c>
      <c r="AV665" s="12" t="s">
        <v>82</v>
      </c>
      <c r="AW665" s="12" t="s">
        <v>34</v>
      </c>
      <c r="AX665" s="12" t="s">
        <v>80</v>
      </c>
      <c r="AY665" s="243" t="s">
        <v>197</v>
      </c>
    </row>
    <row r="666" spans="2:65" s="1" customFormat="1" ht="22.5" customHeight="1">
      <c r="B666" s="39"/>
      <c r="C666" s="218" t="s">
        <v>879</v>
      </c>
      <c r="D666" s="218" t="s">
        <v>199</v>
      </c>
      <c r="E666" s="219" t="s">
        <v>880</v>
      </c>
      <c r="F666" s="220" t="s">
        <v>881</v>
      </c>
      <c r="G666" s="221" t="s">
        <v>116</v>
      </c>
      <c r="H666" s="222">
        <v>2.598</v>
      </c>
      <c r="I666" s="223"/>
      <c r="J666" s="224">
        <f>ROUND(I666*H666,2)</f>
        <v>0</v>
      </c>
      <c r="K666" s="220" t="s">
        <v>203</v>
      </c>
      <c r="L666" s="44"/>
      <c r="M666" s="225" t="s">
        <v>21</v>
      </c>
      <c r="N666" s="226" t="s">
        <v>44</v>
      </c>
      <c r="O666" s="80"/>
      <c r="P666" s="227">
        <f>O666*H666</f>
        <v>0</v>
      </c>
      <c r="Q666" s="227">
        <v>0</v>
      </c>
      <c r="R666" s="227">
        <f>Q666*H666</f>
        <v>0</v>
      </c>
      <c r="S666" s="227">
        <v>0.046</v>
      </c>
      <c r="T666" s="228">
        <f>S666*H666</f>
        <v>0.11950799999999999</v>
      </c>
      <c r="AR666" s="18" t="s">
        <v>97</v>
      </c>
      <c r="AT666" s="18" t="s">
        <v>199</v>
      </c>
      <c r="AU666" s="18" t="s">
        <v>82</v>
      </c>
      <c r="AY666" s="18" t="s">
        <v>197</v>
      </c>
      <c r="BE666" s="229">
        <f>IF(N666="základní",J666,0)</f>
        <v>0</v>
      </c>
      <c r="BF666" s="229">
        <f>IF(N666="snížená",J666,0)</f>
        <v>0</v>
      </c>
      <c r="BG666" s="229">
        <f>IF(N666="zákl. přenesená",J666,0)</f>
        <v>0</v>
      </c>
      <c r="BH666" s="229">
        <f>IF(N666="sníž. přenesená",J666,0)</f>
        <v>0</v>
      </c>
      <c r="BI666" s="229">
        <f>IF(N666="nulová",J666,0)</f>
        <v>0</v>
      </c>
      <c r="BJ666" s="18" t="s">
        <v>80</v>
      </c>
      <c r="BK666" s="229">
        <f>ROUND(I666*H666,2)</f>
        <v>0</v>
      </c>
      <c r="BL666" s="18" t="s">
        <v>97</v>
      </c>
      <c r="BM666" s="18" t="s">
        <v>882</v>
      </c>
    </row>
    <row r="667" spans="2:47" s="1" customFormat="1" ht="12">
      <c r="B667" s="39"/>
      <c r="C667" s="40"/>
      <c r="D667" s="230" t="s">
        <v>205</v>
      </c>
      <c r="E667" s="40"/>
      <c r="F667" s="231" t="s">
        <v>878</v>
      </c>
      <c r="G667" s="40"/>
      <c r="H667" s="40"/>
      <c r="I667" s="145"/>
      <c r="J667" s="40"/>
      <c r="K667" s="40"/>
      <c r="L667" s="44"/>
      <c r="M667" s="232"/>
      <c r="N667" s="80"/>
      <c r="O667" s="80"/>
      <c r="P667" s="80"/>
      <c r="Q667" s="80"/>
      <c r="R667" s="80"/>
      <c r="S667" s="80"/>
      <c r="T667" s="81"/>
      <c r="AT667" s="18" t="s">
        <v>205</v>
      </c>
      <c r="AU667" s="18" t="s">
        <v>82</v>
      </c>
    </row>
    <row r="668" spans="2:51" s="12" customFormat="1" ht="12">
      <c r="B668" s="233"/>
      <c r="C668" s="234"/>
      <c r="D668" s="230" t="s">
        <v>207</v>
      </c>
      <c r="E668" s="235" t="s">
        <v>21</v>
      </c>
      <c r="F668" s="236" t="s">
        <v>389</v>
      </c>
      <c r="G668" s="234"/>
      <c r="H668" s="237">
        <v>2.598</v>
      </c>
      <c r="I668" s="238"/>
      <c r="J668" s="234"/>
      <c r="K668" s="234"/>
      <c r="L668" s="239"/>
      <c r="M668" s="240"/>
      <c r="N668" s="241"/>
      <c r="O668" s="241"/>
      <c r="P668" s="241"/>
      <c r="Q668" s="241"/>
      <c r="R668" s="241"/>
      <c r="S668" s="241"/>
      <c r="T668" s="242"/>
      <c r="AT668" s="243" t="s">
        <v>207</v>
      </c>
      <c r="AU668" s="243" t="s">
        <v>82</v>
      </c>
      <c r="AV668" s="12" t="s">
        <v>82</v>
      </c>
      <c r="AW668" s="12" t="s">
        <v>34</v>
      </c>
      <c r="AX668" s="12" t="s">
        <v>80</v>
      </c>
      <c r="AY668" s="243" t="s">
        <v>197</v>
      </c>
    </row>
    <row r="669" spans="2:65" s="1" customFormat="1" ht="22.5" customHeight="1">
      <c r="B669" s="39"/>
      <c r="C669" s="218" t="s">
        <v>883</v>
      </c>
      <c r="D669" s="218" t="s">
        <v>199</v>
      </c>
      <c r="E669" s="219" t="s">
        <v>884</v>
      </c>
      <c r="F669" s="220" t="s">
        <v>885</v>
      </c>
      <c r="G669" s="221" t="s">
        <v>116</v>
      </c>
      <c r="H669" s="222">
        <v>42.503</v>
      </c>
      <c r="I669" s="223"/>
      <c r="J669" s="224">
        <f>ROUND(I669*H669,2)</f>
        <v>0</v>
      </c>
      <c r="K669" s="220" t="s">
        <v>203</v>
      </c>
      <c r="L669" s="44"/>
      <c r="M669" s="225" t="s">
        <v>21</v>
      </c>
      <c r="N669" s="226" t="s">
        <v>44</v>
      </c>
      <c r="O669" s="80"/>
      <c r="P669" s="227">
        <f>O669*H669</f>
        <v>0</v>
      </c>
      <c r="Q669" s="227">
        <v>0</v>
      </c>
      <c r="R669" s="227">
        <f>Q669*H669</f>
        <v>0</v>
      </c>
      <c r="S669" s="227">
        <v>0.068</v>
      </c>
      <c r="T669" s="228">
        <f>S669*H669</f>
        <v>2.890204</v>
      </c>
      <c r="AR669" s="18" t="s">
        <v>97</v>
      </c>
      <c r="AT669" s="18" t="s">
        <v>199</v>
      </c>
      <c r="AU669" s="18" t="s">
        <v>82</v>
      </c>
      <c r="AY669" s="18" t="s">
        <v>197</v>
      </c>
      <c r="BE669" s="229">
        <f>IF(N669="základní",J669,0)</f>
        <v>0</v>
      </c>
      <c r="BF669" s="229">
        <f>IF(N669="snížená",J669,0)</f>
        <v>0</v>
      </c>
      <c r="BG669" s="229">
        <f>IF(N669="zákl. přenesená",J669,0)</f>
        <v>0</v>
      </c>
      <c r="BH669" s="229">
        <f>IF(N669="sníž. přenesená",J669,0)</f>
        <v>0</v>
      </c>
      <c r="BI669" s="229">
        <f>IF(N669="nulová",J669,0)</f>
        <v>0</v>
      </c>
      <c r="BJ669" s="18" t="s">
        <v>80</v>
      </c>
      <c r="BK669" s="229">
        <f>ROUND(I669*H669,2)</f>
        <v>0</v>
      </c>
      <c r="BL669" s="18" t="s">
        <v>97</v>
      </c>
      <c r="BM669" s="18" t="s">
        <v>886</v>
      </c>
    </row>
    <row r="670" spans="2:47" s="1" customFormat="1" ht="12">
      <c r="B670" s="39"/>
      <c r="C670" s="40"/>
      <c r="D670" s="230" t="s">
        <v>205</v>
      </c>
      <c r="E670" s="40"/>
      <c r="F670" s="231" t="s">
        <v>770</v>
      </c>
      <c r="G670" s="40"/>
      <c r="H670" s="40"/>
      <c r="I670" s="145"/>
      <c r="J670" s="40"/>
      <c r="K670" s="40"/>
      <c r="L670" s="44"/>
      <c r="M670" s="232"/>
      <c r="N670" s="80"/>
      <c r="O670" s="80"/>
      <c r="P670" s="80"/>
      <c r="Q670" s="80"/>
      <c r="R670" s="80"/>
      <c r="S670" s="80"/>
      <c r="T670" s="81"/>
      <c r="AT670" s="18" t="s">
        <v>205</v>
      </c>
      <c r="AU670" s="18" t="s">
        <v>82</v>
      </c>
    </row>
    <row r="671" spans="2:51" s="15" customFormat="1" ht="12">
      <c r="B671" s="266"/>
      <c r="C671" s="267"/>
      <c r="D671" s="230" t="s">
        <v>207</v>
      </c>
      <c r="E671" s="268" t="s">
        <v>21</v>
      </c>
      <c r="F671" s="269" t="s">
        <v>887</v>
      </c>
      <c r="G671" s="267"/>
      <c r="H671" s="268" t="s">
        <v>21</v>
      </c>
      <c r="I671" s="270"/>
      <c r="J671" s="267"/>
      <c r="K671" s="267"/>
      <c r="L671" s="271"/>
      <c r="M671" s="272"/>
      <c r="N671" s="273"/>
      <c r="O671" s="273"/>
      <c r="P671" s="273"/>
      <c r="Q671" s="273"/>
      <c r="R671" s="273"/>
      <c r="S671" s="273"/>
      <c r="T671" s="274"/>
      <c r="AT671" s="275" t="s">
        <v>207</v>
      </c>
      <c r="AU671" s="275" t="s">
        <v>82</v>
      </c>
      <c r="AV671" s="15" t="s">
        <v>80</v>
      </c>
      <c r="AW671" s="15" t="s">
        <v>34</v>
      </c>
      <c r="AX671" s="15" t="s">
        <v>73</v>
      </c>
      <c r="AY671" s="275" t="s">
        <v>197</v>
      </c>
    </row>
    <row r="672" spans="2:51" s="15" customFormat="1" ht="12">
      <c r="B672" s="266"/>
      <c r="C672" s="267"/>
      <c r="D672" s="230" t="s">
        <v>207</v>
      </c>
      <c r="E672" s="268" t="s">
        <v>21</v>
      </c>
      <c r="F672" s="269" t="s">
        <v>382</v>
      </c>
      <c r="G672" s="267"/>
      <c r="H672" s="268" t="s">
        <v>21</v>
      </c>
      <c r="I672" s="270"/>
      <c r="J672" s="267"/>
      <c r="K672" s="267"/>
      <c r="L672" s="271"/>
      <c r="M672" s="272"/>
      <c r="N672" s="273"/>
      <c r="O672" s="273"/>
      <c r="P672" s="273"/>
      <c r="Q672" s="273"/>
      <c r="R672" s="273"/>
      <c r="S672" s="273"/>
      <c r="T672" s="274"/>
      <c r="AT672" s="275" t="s">
        <v>207</v>
      </c>
      <c r="AU672" s="275" t="s">
        <v>82</v>
      </c>
      <c r="AV672" s="15" t="s">
        <v>80</v>
      </c>
      <c r="AW672" s="15" t="s">
        <v>34</v>
      </c>
      <c r="AX672" s="15" t="s">
        <v>73</v>
      </c>
      <c r="AY672" s="275" t="s">
        <v>197</v>
      </c>
    </row>
    <row r="673" spans="2:51" s="12" customFormat="1" ht="12">
      <c r="B673" s="233"/>
      <c r="C673" s="234"/>
      <c r="D673" s="230" t="s">
        <v>207</v>
      </c>
      <c r="E673" s="235" t="s">
        <v>21</v>
      </c>
      <c r="F673" s="236" t="s">
        <v>888</v>
      </c>
      <c r="G673" s="234"/>
      <c r="H673" s="237">
        <v>6.585</v>
      </c>
      <c r="I673" s="238"/>
      <c r="J673" s="234"/>
      <c r="K673" s="234"/>
      <c r="L673" s="239"/>
      <c r="M673" s="240"/>
      <c r="N673" s="241"/>
      <c r="O673" s="241"/>
      <c r="P673" s="241"/>
      <c r="Q673" s="241"/>
      <c r="R673" s="241"/>
      <c r="S673" s="241"/>
      <c r="T673" s="242"/>
      <c r="AT673" s="243" t="s">
        <v>207</v>
      </c>
      <c r="AU673" s="243" t="s">
        <v>82</v>
      </c>
      <c r="AV673" s="12" t="s">
        <v>82</v>
      </c>
      <c r="AW673" s="12" t="s">
        <v>34</v>
      </c>
      <c r="AX673" s="12" t="s">
        <v>73</v>
      </c>
      <c r="AY673" s="243" t="s">
        <v>197</v>
      </c>
    </row>
    <row r="674" spans="2:51" s="12" customFormat="1" ht="12">
      <c r="B674" s="233"/>
      <c r="C674" s="234"/>
      <c r="D674" s="230" t="s">
        <v>207</v>
      </c>
      <c r="E674" s="235" t="s">
        <v>21</v>
      </c>
      <c r="F674" s="236" t="s">
        <v>889</v>
      </c>
      <c r="G674" s="234"/>
      <c r="H674" s="237">
        <v>6</v>
      </c>
      <c r="I674" s="238"/>
      <c r="J674" s="234"/>
      <c r="K674" s="234"/>
      <c r="L674" s="239"/>
      <c r="M674" s="240"/>
      <c r="N674" s="241"/>
      <c r="O674" s="241"/>
      <c r="P674" s="241"/>
      <c r="Q674" s="241"/>
      <c r="R674" s="241"/>
      <c r="S674" s="241"/>
      <c r="T674" s="242"/>
      <c r="AT674" s="243" t="s">
        <v>207</v>
      </c>
      <c r="AU674" s="243" t="s">
        <v>82</v>
      </c>
      <c r="AV674" s="12" t="s">
        <v>82</v>
      </c>
      <c r="AW674" s="12" t="s">
        <v>34</v>
      </c>
      <c r="AX674" s="12" t="s">
        <v>73</v>
      </c>
      <c r="AY674" s="243" t="s">
        <v>197</v>
      </c>
    </row>
    <row r="675" spans="2:51" s="12" customFormat="1" ht="12">
      <c r="B675" s="233"/>
      <c r="C675" s="234"/>
      <c r="D675" s="230" t="s">
        <v>207</v>
      </c>
      <c r="E675" s="235" t="s">
        <v>21</v>
      </c>
      <c r="F675" s="236" t="s">
        <v>890</v>
      </c>
      <c r="G675" s="234"/>
      <c r="H675" s="237">
        <v>8.718</v>
      </c>
      <c r="I675" s="238"/>
      <c r="J675" s="234"/>
      <c r="K675" s="234"/>
      <c r="L675" s="239"/>
      <c r="M675" s="240"/>
      <c r="N675" s="241"/>
      <c r="O675" s="241"/>
      <c r="P675" s="241"/>
      <c r="Q675" s="241"/>
      <c r="R675" s="241"/>
      <c r="S675" s="241"/>
      <c r="T675" s="242"/>
      <c r="AT675" s="243" t="s">
        <v>207</v>
      </c>
      <c r="AU675" s="243" t="s">
        <v>82</v>
      </c>
      <c r="AV675" s="12" t="s">
        <v>82</v>
      </c>
      <c r="AW675" s="12" t="s">
        <v>34</v>
      </c>
      <c r="AX675" s="12" t="s">
        <v>73</v>
      </c>
      <c r="AY675" s="243" t="s">
        <v>197</v>
      </c>
    </row>
    <row r="676" spans="2:51" s="12" customFormat="1" ht="12">
      <c r="B676" s="233"/>
      <c r="C676" s="234"/>
      <c r="D676" s="230" t="s">
        <v>207</v>
      </c>
      <c r="E676" s="235" t="s">
        <v>21</v>
      </c>
      <c r="F676" s="236" t="s">
        <v>891</v>
      </c>
      <c r="G676" s="234"/>
      <c r="H676" s="237">
        <v>16.2</v>
      </c>
      <c r="I676" s="238"/>
      <c r="J676" s="234"/>
      <c r="K676" s="234"/>
      <c r="L676" s="239"/>
      <c r="M676" s="240"/>
      <c r="N676" s="241"/>
      <c r="O676" s="241"/>
      <c r="P676" s="241"/>
      <c r="Q676" s="241"/>
      <c r="R676" s="241"/>
      <c r="S676" s="241"/>
      <c r="T676" s="242"/>
      <c r="AT676" s="243" t="s">
        <v>207</v>
      </c>
      <c r="AU676" s="243" t="s">
        <v>82</v>
      </c>
      <c r="AV676" s="12" t="s">
        <v>82</v>
      </c>
      <c r="AW676" s="12" t="s">
        <v>34</v>
      </c>
      <c r="AX676" s="12" t="s">
        <v>73</v>
      </c>
      <c r="AY676" s="243" t="s">
        <v>197</v>
      </c>
    </row>
    <row r="677" spans="2:51" s="13" customFormat="1" ht="12">
      <c r="B677" s="244"/>
      <c r="C677" s="245"/>
      <c r="D677" s="230" t="s">
        <v>207</v>
      </c>
      <c r="E677" s="246" t="s">
        <v>21</v>
      </c>
      <c r="F677" s="247" t="s">
        <v>219</v>
      </c>
      <c r="G677" s="245"/>
      <c r="H677" s="248">
        <v>37.503</v>
      </c>
      <c r="I677" s="249"/>
      <c r="J677" s="245"/>
      <c r="K677" s="245"/>
      <c r="L677" s="250"/>
      <c r="M677" s="251"/>
      <c r="N677" s="252"/>
      <c r="O677" s="252"/>
      <c r="P677" s="252"/>
      <c r="Q677" s="252"/>
      <c r="R677" s="252"/>
      <c r="S677" s="252"/>
      <c r="T677" s="253"/>
      <c r="AT677" s="254" t="s">
        <v>207</v>
      </c>
      <c r="AU677" s="254" t="s">
        <v>82</v>
      </c>
      <c r="AV677" s="13" t="s">
        <v>90</v>
      </c>
      <c r="AW677" s="13" t="s">
        <v>34</v>
      </c>
      <c r="AX677" s="13" t="s">
        <v>73</v>
      </c>
      <c r="AY677" s="254" t="s">
        <v>197</v>
      </c>
    </row>
    <row r="678" spans="2:51" s="12" customFormat="1" ht="12">
      <c r="B678" s="233"/>
      <c r="C678" s="234"/>
      <c r="D678" s="230" t="s">
        <v>207</v>
      </c>
      <c r="E678" s="235" t="s">
        <v>21</v>
      </c>
      <c r="F678" s="236" t="s">
        <v>220</v>
      </c>
      <c r="G678" s="234"/>
      <c r="H678" s="237">
        <v>5</v>
      </c>
      <c r="I678" s="238"/>
      <c r="J678" s="234"/>
      <c r="K678" s="234"/>
      <c r="L678" s="239"/>
      <c r="M678" s="240"/>
      <c r="N678" s="241"/>
      <c r="O678" s="241"/>
      <c r="P678" s="241"/>
      <c r="Q678" s="241"/>
      <c r="R678" s="241"/>
      <c r="S678" s="241"/>
      <c r="T678" s="242"/>
      <c r="AT678" s="243" t="s">
        <v>207</v>
      </c>
      <c r="AU678" s="243" t="s">
        <v>82</v>
      </c>
      <c r="AV678" s="12" t="s">
        <v>82</v>
      </c>
      <c r="AW678" s="12" t="s">
        <v>34</v>
      </c>
      <c r="AX678" s="12" t="s">
        <v>73</v>
      </c>
      <c r="AY678" s="243" t="s">
        <v>197</v>
      </c>
    </row>
    <row r="679" spans="2:51" s="14" customFormat="1" ht="12">
      <c r="B679" s="255"/>
      <c r="C679" s="256"/>
      <c r="D679" s="230" t="s">
        <v>207</v>
      </c>
      <c r="E679" s="257" t="s">
        <v>21</v>
      </c>
      <c r="F679" s="258" t="s">
        <v>221</v>
      </c>
      <c r="G679" s="256"/>
      <c r="H679" s="259">
        <v>42.503</v>
      </c>
      <c r="I679" s="260"/>
      <c r="J679" s="256"/>
      <c r="K679" s="256"/>
      <c r="L679" s="261"/>
      <c r="M679" s="262"/>
      <c r="N679" s="263"/>
      <c r="O679" s="263"/>
      <c r="P679" s="263"/>
      <c r="Q679" s="263"/>
      <c r="R679" s="263"/>
      <c r="S679" s="263"/>
      <c r="T679" s="264"/>
      <c r="AT679" s="265" t="s">
        <v>207</v>
      </c>
      <c r="AU679" s="265" t="s">
        <v>82</v>
      </c>
      <c r="AV679" s="14" t="s">
        <v>97</v>
      </c>
      <c r="AW679" s="14" t="s">
        <v>34</v>
      </c>
      <c r="AX679" s="14" t="s">
        <v>80</v>
      </c>
      <c r="AY679" s="265" t="s">
        <v>197</v>
      </c>
    </row>
    <row r="680" spans="2:63" s="11" customFormat="1" ht="22.8" customHeight="1">
      <c r="B680" s="202"/>
      <c r="C680" s="203"/>
      <c r="D680" s="204" t="s">
        <v>72</v>
      </c>
      <c r="E680" s="216" t="s">
        <v>892</v>
      </c>
      <c r="F680" s="216" t="s">
        <v>893</v>
      </c>
      <c r="G680" s="203"/>
      <c r="H680" s="203"/>
      <c r="I680" s="206"/>
      <c r="J680" s="217">
        <f>BK680</f>
        <v>0</v>
      </c>
      <c r="K680" s="203"/>
      <c r="L680" s="208"/>
      <c r="M680" s="209"/>
      <c r="N680" s="210"/>
      <c r="O680" s="210"/>
      <c r="P680" s="211">
        <f>SUM(P681:P689)</f>
        <v>0</v>
      </c>
      <c r="Q680" s="210"/>
      <c r="R680" s="211">
        <f>SUM(R681:R689)</f>
        <v>0</v>
      </c>
      <c r="S680" s="210"/>
      <c r="T680" s="212">
        <f>SUM(T681:T689)</f>
        <v>0</v>
      </c>
      <c r="AR680" s="213" t="s">
        <v>80</v>
      </c>
      <c r="AT680" s="214" t="s">
        <v>72</v>
      </c>
      <c r="AU680" s="214" t="s">
        <v>80</v>
      </c>
      <c r="AY680" s="213" t="s">
        <v>197</v>
      </c>
      <c r="BK680" s="215">
        <f>SUM(BK681:BK689)</f>
        <v>0</v>
      </c>
    </row>
    <row r="681" spans="2:65" s="1" customFormat="1" ht="22.5" customHeight="1">
      <c r="B681" s="39"/>
      <c r="C681" s="218" t="s">
        <v>894</v>
      </c>
      <c r="D681" s="218" t="s">
        <v>199</v>
      </c>
      <c r="E681" s="219" t="s">
        <v>895</v>
      </c>
      <c r="F681" s="220" t="s">
        <v>896</v>
      </c>
      <c r="G681" s="221" t="s">
        <v>259</v>
      </c>
      <c r="H681" s="222">
        <v>205.218</v>
      </c>
      <c r="I681" s="223"/>
      <c r="J681" s="224">
        <f>ROUND(I681*H681,2)</f>
        <v>0</v>
      </c>
      <c r="K681" s="220" t="s">
        <v>203</v>
      </c>
      <c r="L681" s="44"/>
      <c r="M681" s="225" t="s">
        <v>21</v>
      </c>
      <c r="N681" s="226" t="s">
        <v>44</v>
      </c>
      <c r="O681" s="80"/>
      <c r="P681" s="227">
        <f>O681*H681</f>
        <v>0</v>
      </c>
      <c r="Q681" s="227">
        <v>0</v>
      </c>
      <c r="R681" s="227">
        <f>Q681*H681</f>
        <v>0</v>
      </c>
      <c r="S681" s="227">
        <v>0</v>
      </c>
      <c r="T681" s="228">
        <f>S681*H681</f>
        <v>0</v>
      </c>
      <c r="AR681" s="18" t="s">
        <v>97</v>
      </c>
      <c r="AT681" s="18" t="s">
        <v>199</v>
      </c>
      <c r="AU681" s="18" t="s">
        <v>82</v>
      </c>
      <c r="AY681" s="18" t="s">
        <v>197</v>
      </c>
      <c r="BE681" s="229">
        <f>IF(N681="základní",J681,0)</f>
        <v>0</v>
      </c>
      <c r="BF681" s="229">
        <f>IF(N681="snížená",J681,0)</f>
        <v>0</v>
      </c>
      <c r="BG681" s="229">
        <f>IF(N681="zákl. přenesená",J681,0)</f>
        <v>0</v>
      </c>
      <c r="BH681" s="229">
        <f>IF(N681="sníž. přenesená",J681,0)</f>
        <v>0</v>
      </c>
      <c r="BI681" s="229">
        <f>IF(N681="nulová",J681,0)</f>
        <v>0</v>
      </c>
      <c r="BJ681" s="18" t="s">
        <v>80</v>
      </c>
      <c r="BK681" s="229">
        <f>ROUND(I681*H681,2)</f>
        <v>0</v>
      </c>
      <c r="BL681" s="18" t="s">
        <v>97</v>
      </c>
      <c r="BM681" s="18" t="s">
        <v>897</v>
      </c>
    </row>
    <row r="682" spans="2:47" s="1" customFormat="1" ht="12">
      <c r="B682" s="39"/>
      <c r="C682" s="40"/>
      <c r="D682" s="230" t="s">
        <v>205</v>
      </c>
      <c r="E682" s="40"/>
      <c r="F682" s="231" t="s">
        <v>898</v>
      </c>
      <c r="G682" s="40"/>
      <c r="H682" s="40"/>
      <c r="I682" s="145"/>
      <c r="J682" s="40"/>
      <c r="K682" s="40"/>
      <c r="L682" s="44"/>
      <c r="M682" s="232"/>
      <c r="N682" s="80"/>
      <c r="O682" s="80"/>
      <c r="P682" s="80"/>
      <c r="Q682" s="80"/>
      <c r="R682" s="80"/>
      <c r="S682" s="80"/>
      <c r="T682" s="81"/>
      <c r="AT682" s="18" t="s">
        <v>205</v>
      </c>
      <c r="AU682" s="18" t="s">
        <v>82</v>
      </c>
    </row>
    <row r="683" spans="2:65" s="1" customFormat="1" ht="16.5" customHeight="1">
      <c r="B683" s="39"/>
      <c r="C683" s="218" t="s">
        <v>899</v>
      </c>
      <c r="D683" s="218" t="s">
        <v>199</v>
      </c>
      <c r="E683" s="219" t="s">
        <v>900</v>
      </c>
      <c r="F683" s="220" t="s">
        <v>901</v>
      </c>
      <c r="G683" s="221" t="s">
        <v>259</v>
      </c>
      <c r="H683" s="222">
        <v>205.218</v>
      </c>
      <c r="I683" s="223"/>
      <c r="J683" s="224">
        <f>ROUND(I683*H683,2)</f>
        <v>0</v>
      </c>
      <c r="K683" s="220" t="s">
        <v>203</v>
      </c>
      <c r="L683" s="44"/>
      <c r="M683" s="225" t="s">
        <v>21</v>
      </c>
      <c r="N683" s="226" t="s">
        <v>44</v>
      </c>
      <c r="O683" s="80"/>
      <c r="P683" s="227">
        <f>O683*H683</f>
        <v>0</v>
      </c>
      <c r="Q683" s="227">
        <v>0</v>
      </c>
      <c r="R683" s="227">
        <f>Q683*H683</f>
        <v>0</v>
      </c>
      <c r="S683" s="227">
        <v>0</v>
      </c>
      <c r="T683" s="228">
        <f>S683*H683</f>
        <v>0</v>
      </c>
      <c r="AR683" s="18" t="s">
        <v>97</v>
      </c>
      <c r="AT683" s="18" t="s">
        <v>199</v>
      </c>
      <c r="AU683" s="18" t="s">
        <v>82</v>
      </c>
      <c r="AY683" s="18" t="s">
        <v>197</v>
      </c>
      <c r="BE683" s="229">
        <f>IF(N683="základní",J683,0)</f>
        <v>0</v>
      </c>
      <c r="BF683" s="229">
        <f>IF(N683="snížená",J683,0)</f>
        <v>0</v>
      </c>
      <c r="BG683" s="229">
        <f>IF(N683="zákl. přenesená",J683,0)</f>
        <v>0</v>
      </c>
      <c r="BH683" s="229">
        <f>IF(N683="sníž. přenesená",J683,0)</f>
        <v>0</v>
      </c>
      <c r="BI683" s="229">
        <f>IF(N683="nulová",J683,0)</f>
        <v>0</v>
      </c>
      <c r="BJ683" s="18" t="s">
        <v>80</v>
      </c>
      <c r="BK683" s="229">
        <f>ROUND(I683*H683,2)</f>
        <v>0</v>
      </c>
      <c r="BL683" s="18" t="s">
        <v>97</v>
      </c>
      <c r="BM683" s="18" t="s">
        <v>902</v>
      </c>
    </row>
    <row r="684" spans="2:47" s="1" customFormat="1" ht="12">
      <c r="B684" s="39"/>
      <c r="C684" s="40"/>
      <c r="D684" s="230" t="s">
        <v>205</v>
      </c>
      <c r="E684" s="40"/>
      <c r="F684" s="231" t="s">
        <v>903</v>
      </c>
      <c r="G684" s="40"/>
      <c r="H684" s="40"/>
      <c r="I684" s="145"/>
      <c r="J684" s="40"/>
      <c r="K684" s="40"/>
      <c r="L684" s="44"/>
      <c r="M684" s="232"/>
      <c r="N684" s="80"/>
      <c r="O684" s="80"/>
      <c r="P684" s="80"/>
      <c r="Q684" s="80"/>
      <c r="R684" s="80"/>
      <c r="S684" s="80"/>
      <c r="T684" s="81"/>
      <c r="AT684" s="18" t="s">
        <v>205</v>
      </c>
      <c r="AU684" s="18" t="s">
        <v>82</v>
      </c>
    </row>
    <row r="685" spans="2:65" s="1" customFormat="1" ht="22.5" customHeight="1">
      <c r="B685" s="39"/>
      <c r="C685" s="218" t="s">
        <v>904</v>
      </c>
      <c r="D685" s="218" t="s">
        <v>199</v>
      </c>
      <c r="E685" s="219" t="s">
        <v>905</v>
      </c>
      <c r="F685" s="220" t="s">
        <v>906</v>
      </c>
      <c r="G685" s="221" t="s">
        <v>259</v>
      </c>
      <c r="H685" s="222">
        <v>2052.18</v>
      </c>
      <c r="I685" s="223"/>
      <c r="J685" s="224">
        <f>ROUND(I685*H685,2)</f>
        <v>0</v>
      </c>
      <c r="K685" s="220" t="s">
        <v>203</v>
      </c>
      <c r="L685" s="44"/>
      <c r="M685" s="225" t="s">
        <v>21</v>
      </c>
      <c r="N685" s="226" t="s">
        <v>44</v>
      </c>
      <c r="O685" s="80"/>
      <c r="P685" s="227">
        <f>O685*H685</f>
        <v>0</v>
      </c>
      <c r="Q685" s="227">
        <v>0</v>
      </c>
      <c r="R685" s="227">
        <f>Q685*H685</f>
        <v>0</v>
      </c>
      <c r="S685" s="227">
        <v>0</v>
      </c>
      <c r="T685" s="228">
        <f>S685*H685</f>
        <v>0</v>
      </c>
      <c r="AR685" s="18" t="s">
        <v>97</v>
      </c>
      <c r="AT685" s="18" t="s">
        <v>199</v>
      </c>
      <c r="AU685" s="18" t="s">
        <v>82</v>
      </c>
      <c r="AY685" s="18" t="s">
        <v>197</v>
      </c>
      <c r="BE685" s="229">
        <f>IF(N685="základní",J685,0)</f>
        <v>0</v>
      </c>
      <c r="BF685" s="229">
        <f>IF(N685="snížená",J685,0)</f>
        <v>0</v>
      </c>
      <c r="BG685" s="229">
        <f>IF(N685="zákl. přenesená",J685,0)</f>
        <v>0</v>
      </c>
      <c r="BH685" s="229">
        <f>IF(N685="sníž. přenesená",J685,0)</f>
        <v>0</v>
      </c>
      <c r="BI685" s="229">
        <f>IF(N685="nulová",J685,0)</f>
        <v>0</v>
      </c>
      <c r="BJ685" s="18" t="s">
        <v>80</v>
      </c>
      <c r="BK685" s="229">
        <f>ROUND(I685*H685,2)</f>
        <v>0</v>
      </c>
      <c r="BL685" s="18" t="s">
        <v>97</v>
      </c>
      <c r="BM685" s="18" t="s">
        <v>907</v>
      </c>
    </row>
    <row r="686" spans="2:47" s="1" customFormat="1" ht="12">
      <c r="B686" s="39"/>
      <c r="C686" s="40"/>
      <c r="D686" s="230" t="s">
        <v>205</v>
      </c>
      <c r="E686" s="40"/>
      <c r="F686" s="231" t="s">
        <v>903</v>
      </c>
      <c r="G686" s="40"/>
      <c r="H686" s="40"/>
      <c r="I686" s="145"/>
      <c r="J686" s="40"/>
      <c r="K686" s="40"/>
      <c r="L686" s="44"/>
      <c r="M686" s="232"/>
      <c r="N686" s="80"/>
      <c r="O686" s="80"/>
      <c r="P686" s="80"/>
      <c r="Q686" s="80"/>
      <c r="R686" s="80"/>
      <c r="S686" s="80"/>
      <c r="T686" s="81"/>
      <c r="AT686" s="18" t="s">
        <v>205</v>
      </c>
      <c r="AU686" s="18" t="s">
        <v>82</v>
      </c>
    </row>
    <row r="687" spans="2:51" s="12" customFormat="1" ht="12">
      <c r="B687" s="233"/>
      <c r="C687" s="234"/>
      <c r="D687" s="230" t="s">
        <v>207</v>
      </c>
      <c r="E687" s="234"/>
      <c r="F687" s="236" t="s">
        <v>908</v>
      </c>
      <c r="G687" s="234"/>
      <c r="H687" s="237">
        <v>2052.18</v>
      </c>
      <c r="I687" s="238"/>
      <c r="J687" s="234"/>
      <c r="K687" s="234"/>
      <c r="L687" s="239"/>
      <c r="M687" s="240"/>
      <c r="N687" s="241"/>
      <c r="O687" s="241"/>
      <c r="P687" s="241"/>
      <c r="Q687" s="241"/>
      <c r="R687" s="241"/>
      <c r="S687" s="241"/>
      <c r="T687" s="242"/>
      <c r="AT687" s="243" t="s">
        <v>207</v>
      </c>
      <c r="AU687" s="243" t="s">
        <v>82</v>
      </c>
      <c r="AV687" s="12" t="s">
        <v>82</v>
      </c>
      <c r="AW687" s="12" t="s">
        <v>4</v>
      </c>
      <c r="AX687" s="12" t="s">
        <v>80</v>
      </c>
      <c r="AY687" s="243" t="s">
        <v>197</v>
      </c>
    </row>
    <row r="688" spans="2:65" s="1" customFormat="1" ht="22.5" customHeight="1">
      <c r="B688" s="39"/>
      <c r="C688" s="218" t="s">
        <v>909</v>
      </c>
      <c r="D688" s="218" t="s">
        <v>199</v>
      </c>
      <c r="E688" s="219" t="s">
        <v>910</v>
      </c>
      <c r="F688" s="220" t="s">
        <v>911</v>
      </c>
      <c r="G688" s="221" t="s">
        <v>259</v>
      </c>
      <c r="H688" s="222">
        <v>205.218</v>
      </c>
      <c r="I688" s="223"/>
      <c r="J688" s="224">
        <f>ROUND(I688*H688,2)</f>
        <v>0</v>
      </c>
      <c r="K688" s="220" t="s">
        <v>203</v>
      </c>
      <c r="L688" s="44"/>
      <c r="M688" s="225" t="s">
        <v>21</v>
      </c>
      <c r="N688" s="226" t="s">
        <v>44</v>
      </c>
      <c r="O688" s="80"/>
      <c r="P688" s="227">
        <f>O688*H688</f>
        <v>0</v>
      </c>
      <c r="Q688" s="227">
        <v>0</v>
      </c>
      <c r="R688" s="227">
        <f>Q688*H688</f>
        <v>0</v>
      </c>
      <c r="S688" s="227">
        <v>0</v>
      </c>
      <c r="T688" s="228">
        <f>S688*H688</f>
        <v>0</v>
      </c>
      <c r="AR688" s="18" t="s">
        <v>97</v>
      </c>
      <c r="AT688" s="18" t="s">
        <v>199</v>
      </c>
      <c r="AU688" s="18" t="s">
        <v>82</v>
      </c>
      <c r="AY688" s="18" t="s">
        <v>197</v>
      </c>
      <c r="BE688" s="229">
        <f>IF(N688="základní",J688,0)</f>
        <v>0</v>
      </c>
      <c r="BF688" s="229">
        <f>IF(N688="snížená",J688,0)</f>
        <v>0</v>
      </c>
      <c r="BG688" s="229">
        <f>IF(N688="zákl. přenesená",J688,0)</f>
        <v>0</v>
      </c>
      <c r="BH688" s="229">
        <f>IF(N688="sníž. přenesená",J688,0)</f>
        <v>0</v>
      </c>
      <c r="BI688" s="229">
        <f>IF(N688="nulová",J688,0)</f>
        <v>0</v>
      </c>
      <c r="BJ688" s="18" t="s">
        <v>80</v>
      </c>
      <c r="BK688" s="229">
        <f>ROUND(I688*H688,2)</f>
        <v>0</v>
      </c>
      <c r="BL688" s="18" t="s">
        <v>97</v>
      </c>
      <c r="BM688" s="18" t="s">
        <v>912</v>
      </c>
    </row>
    <row r="689" spans="2:47" s="1" customFormat="1" ht="12">
      <c r="B689" s="39"/>
      <c r="C689" s="40"/>
      <c r="D689" s="230" t="s">
        <v>205</v>
      </c>
      <c r="E689" s="40"/>
      <c r="F689" s="231" t="s">
        <v>913</v>
      </c>
      <c r="G689" s="40"/>
      <c r="H689" s="40"/>
      <c r="I689" s="145"/>
      <c r="J689" s="40"/>
      <c r="K689" s="40"/>
      <c r="L689" s="44"/>
      <c r="M689" s="232"/>
      <c r="N689" s="80"/>
      <c r="O689" s="80"/>
      <c r="P689" s="80"/>
      <c r="Q689" s="80"/>
      <c r="R689" s="80"/>
      <c r="S689" s="80"/>
      <c r="T689" s="81"/>
      <c r="AT689" s="18" t="s">
        <v>205</v>
      </c>
      <c r="AU689" s="18" t="s">
        <v>82</v>
      </c>
    </row>
    <row r="690" spans="2:63" s="11" customFormat="1" ht="22.8" customHeight="1">
      <c r="B690" s="202"/>
      <c r="C690" s="203"/>
      <c r="D690" s="204" t="s">
        <v>72</v>
      </c>
      <c r="E690" s="216" t="s">
        <v>914</v>
      </c>
      <c r="F690" s="216" t="s">
        <v>915</v>
      </c>
      <c r="G690" s="203"/>
      <c r="H690" s="203"/>
      <c r="I690" s="206"/>
      <c r="J690" s="217">
        <f>BK690</f>
        <v>0</v>
      </c>
      <c r="K690" s="203"/>
      <c r="L690" s="208"/>
      <c r="M690" s="209"/>
      <c r="N690" s="210"/>
      <c r="O690" s="210"/>
      <c r="P690" s="211">
        <f>SUM(P691:P692)</f>
        <v>0</v>
      </c>
      <c r="Q690" s="210"/>
      <c r="R690" s="211">
        <f>SUM(R691:R692)</f>
        <v>0</v>
      </c>
      <c r="S690" s="210"/>
      <c r="T690" s="212">
        <f>SUM(T691:T692)</f>
        <v>0</v>
      </c>
      <c r="AR690" s="213" t="s">
        <v>80</v>
      </c>
      <c r="AT690" s="214" t="s">
        <v>72</v>
      </c>
      <c r="AU690" s="214" t="s">
        <v>80</v>
      </c>
      <c r="AY690" s="213" t="s">
        <v>197</v>
      </c>
      <c r="BK690" s="215">
        <f>SUM(BK691:BK692)</f>
        <v>0</v>
      </c>
    </row>
    <row r="691" spans="2:65" s="1" customFormat="1" ht="22.5" customHeight="1">
      <c r="B691" s="39"/>
      <c r="C691" s="218" t="s">
        <v>916</v>
      </c>
      <c r="D691" s="218" t="s">
        <v>199</v>
      </c>
      <c r="E691" s="219" t="s">
        <v>917</v>
      </c>
      <c r="F691" s="220" t="s">
        <v>918</v>
      </c>
      <c r="G691" s="221" t="s">
        <v>259</v>
      </c>
      <c r="H691" s="222">
        <v>187.803</v>
      </c>
      <c r="I691" s="223"/>
      <c r="J691" s="224">
        <f>ROUND(I691*H691,2)</f>
        <v>0</v>
      </c>
      <c r="K691" s="220" t="s">
        <v>203</v>
      </c>
      <c r="L691" s="44"/>
      <c r="M691" s="225" t="s">
        <v>21</v>
      </c>
      <c r="N691" s="226" t="s">
        <v>44</v>
      </c>
      <c r="O691" s="80"/>
      <c r="P691" s="227">
        <f>O691*H691</f>
        <v>0</v>
      </c>
      <c r="Q691" s="227">
        <v>0</v>
      </c>
      <c r="R691" s="227">
        <f>Q691*H691</f>
        <v>0</v>
      </c>
      <c r="S691" s="227">
        <v>0</v>
      </c>
      <c r="T691" s="228">
        <f>S691*H691</f>
        <v>0</v>
      </c>
      <c r="AR691" s="18" t="s">
        <v>97</v>
      </c>
      <c r="AT691" s="18" t="s">
        <v>199</v>
      </c>
      <c r="AU691" s="18" t="s">
        <v>82</v>
      </c>
      <c r="AY691" s="18" t="s">
        <v>197</v>
      </c>
      <c r="BE691" s="229">
        <f>IF(N691="základní",J691,0)</f>
        <v>0</v>
      </c>
      <c r="BF691" s="229">
        <f>IF(N691="snížená",J691,0)</f>
        <v>0</v>
      </c>
      <c r="BG691" s="229">
        <f>IF(N691="zákl. přenesená",J691,0)</f>
        <v>0</v>
      </c>
      <c r="BH691" s="229">
        <f>IF(N691="sníž. přenesená",J691,0)</f>
        <v>0</v>
      </c>
      <c r="BI691" s="229">
        <f>IF(N691="nulová",J691,0)</f>
        <v>0</v>
      </c>
      <c r="BJ691" s="18" t="s">
        <v>80</v>
      </c>
      <c r="BK691" s="229">
        <f>ROUND(I691*H691,2)</f>
        <v>0</v>
      </c>
      <c r="BL691" s="18" t="s">
        <v>97</v>
      </c>
      <c r="BM691" s="18" t="s">
        <v>919</v>
      </c>
    </row>
    <row r="692" spans="2:47" s="1" customFormat="1" ht="12">
      <c r="B692" s="39"/>
      <c r="C692" s="40"/>
      <c r="D692" s="230" t="s">
        <v>205</v>
      </c>
      <c r="E692" s="40"/>
      <c r="F692" s="231" t="s">
        <v>920</v>
      </c>
      <c r="G692" s="40"/>
      <c r="H692" s="40"/>
      <c r="I692" s="145"/>
      <c r="J692" s="40"/>
      <c r="K692" s="40"/>
      <c r="L692" s="44"/>
      <c r="M692" s="232"/>
      <c r="N692" s="80"/>
      <c r="O692" s="80"/>
      <c r="P692" s="80"/>
      <c r="Q692" s="80"/>
      <c r="R692" s="80"/>
      <c r="S692" s="80"/>
      <c r="T692" s="81"/>
      <c r="AT692" s="18" t="s">
        <v>205</v>
      </c>
      <c r="AU692" s="18" t="s">
        <v>82</v>
      </c>
    </row>
    <row r="693" spans="2:63" s="11" customFormat="1" ht="25.9" customHeight="1">
      <c r="B693" s="202"/>
      <c r="C693" s="203"/>
      <c r="D693" s="204" t="s">
        <v>72</v>
      </c>
      <c r="E693" s="205" t="s">
        <v>921</v>
      </c>
      <c r="F693" s="205" t="s">
        <v>922</v>
      </c>
      <c r="G693" s="203"/>
      <c r="H693" s="203"/>
      <c r="I693" s="206"/>
      <c r="J693" s="207">
        <f>BK693</f>
        <v>0</v>
      </c>
      <c r="K693" s="203"/>
      <c r="L693" s="208"/>
      <c r="M693" s="209"/>
      <c r="N693" s="210"/>
      <c r="O693" s="210"/>
      <c r="P693" s="211">
        <f>P694+P734+P757+P836+P904+P938+P989+P1118+P1240+P1248+P1317+P1348</f>
        <v>0</v>
      </c>
      <c r="Q693" s="210"/>
      <c r="R693" s="211">
        <f>R694+R734+R757+R836+R904+R938+R989+R1118+R1240+R1248+R1317+R1348</f>
        <v>30.45977988</v>
      </c>
      <c r="S693" s="210"/>
      <c r="T693" s="212">
        <f>T694+T734+T757+T836+T904+T938+T989+T1118+T1240+T1248+T1317+T1348</f>
        <v>9.390718210000001</v>
      </c>
      <c r="AR693" s="213" t="s">
        <v>82</v>
      </c>
      <c r="AT693" s="214" t="s">
        <v>72</v>
      </c>
      <c r="AU693" s="214" t="s">
        <v>73</v>
      </c>
      <c r="AY693" s="213" t="s">
        <v>197</v>
      </c>
      <c r="BK693" s="215">
        <f>BK694+BK734+BK757+BK836+BK904+BK938+BK989+BK1118+BK1240+BK1248+BK1317+BK1348</f>
        <v>0</v>
      </c>
    </row>
    <row r="694" spans="2:63" s="11" customFormat="1" ht="22.8" customHeight="1">
      <c r="B694" s="202"/>
      <c r="C694" s="203"/>
      <c r="D694" s="204" t="s">
        <v>72</v>
      </c>
      <c r="E694" s="216" t="s">
        <v>923</v>
      </c>
      <c r="F694" s="216" t="s">
        <v>924</v>
      </c>
      <c r="G694" s="203"/>
      <c r="H694" s="203"/>
      <c r="I694" s="206"/>
      <c r="J694" s="217">
        <f>BK694</f>
        <v>0</v>
      </c>
      <c r="K694" s="203"/>
      <c r="L694" s="208"/>
      <c r="M694" s="209"/>
      <c r="N694" s="210"/>
      <c r="O694" s="210"/>
      <c r="P694" s="211">
        <f>SUM(P695:P733)</f>
        <v>0</v>
      </c>
      <c r="Q694" s="210"/>
      <c r="R694" s="211">
        <f>SUM(R695:R733)</f>
        <v>1.93024242</v>
      </c>
      <c r="S694" s="210"/>
      <c r="T694" s="212">
        <f>SUM(T695:T733)</f>
        <v>0</v>
      </c>
      <c r="AR694" s="213" t="s">
        <v>82</v>
      </c>
      <c r="AT694" s="214" t="s">
        <v>72</v>
      </c>
      <c r="AU694" s="214" t="s">
        <v>80</v>
      </c>
      <c r="AY694" s="213" t="s">
        <v>197</v>
      </c>
      <c r="BK694" s="215">
        <f>SUM(BK695:BK733)</f>
        <v>0</v>
      </c>
    </row>
    <row r="695" spans="2:65" s="1" customFormat="1" ht="16.5" customHeight="1">
      <c r="B695" s="39"/>
      <c r="C695" s="218" t="s">
        <v>925</v>
      </c>
      <c r="D695" s="218" t="s">
        <v>199</v>
      </c>
      <c r="E695" s="219" t="s">
        <v>926</v>
      </c>
      <c r="F695" s="220" t="s">
        <v>927</v>
      </c>
      <c r="G695" s="221" t="s">
        <v>116</v>
      </c>
      <c r="H695" s="222">
        <v>25.533</v>
      </c>
      <c r="I695" s="223"/>
      <c r="J695" s="224">
        <f>ROUND(I695*H695,2)</f>
        <v>0</v>
      </c>
      <c r="K695" s="220" t="s">
        <v>203</v>
      </c>
      <c r="L695" s="44"/>
      <c r="M695" s="225" t="s">
        <v>21</v>
      </c>
      <c r="N695" s="226" t="s">
        <v>44</v>
      </c>
      <c r="O695" s="80"/>
      <c r="P695" s="227">
        <f>O695*H695</f>
        <v>0</v>
      </c>
      <c r="Q695" s="227">
        <v>0</v>
      </c>
      <c r="R695" s="227">
        <f>Q695*H695</f>
        <v>0</v>
      </c>
      <c r="S695" s="227">
        <v>0</v>
      </c>
      <c r="T695" s="228">
        <f>S695*H695</f>
        <v>0</v>
      </c>
      <c r="AR695" s="18" t="s">
        <v>298</v>
      </c>
      <c r="AT695" s="18" t="s">
        <v>199</v>
      </c>
      <c r="AU695" s="18" t="s">
        <v>82</v>
      </c>
      <c r="AY695" s="18" t="s">
        <v>197</v>
      </c>
      <c r="BE695" s="229">
        <f>IF(N695="základní",J695,0)</f>
        <v>0</v>
      </c>
      <c r="BF695" s="229">
        <f>IF(N695="snížená",J695,0)</f>
        <v>0</v>
      </c>
      <c r="BG695" s="229">
        <f>IF(N695="zákl. přenesená",J695,0)</f>
        <v>0</v>
      </c>
      <c r="BH695" s="229">
        <f>IF(N695="sníž. přenesená",J695,0)</f>
        <v>0</v>
      </c>
      <c r="BI695" s="229">
        <f>IF(N695="nulová",J695,0)</f>
        <v>0</v>
      </c>
      <c r="BJ695" s="18" t="s">
        <v>80</v>
      </c>
      <c r="BK695" s="229">
        <f>ROUND(I695*H695,2)</f>
        <v>0</v>
      </c>
      <c r="BL695" s="18" t="s">
        <v>298</v>
      </c>
      <c r="BM695" s="18" t="s">
        <v>928</v>
      </c>
    </row>
    <row r="696" spans="2:47" s="1" customFormat="1" ht="12">
      <c r="B696" s="39"/>
      <c r="C696" s="40"/>
      <c r="D696" s="230" t="s">
        <v>205</v>
      </c>
      <c r="E696" s="40"/>
      <c r="F696" s="231" t="s">
        <v>929</v>
      </c>
      <c r="G696" s="40"/>
      <c r="H696" s="40"/>
      <c r="I696" s="145"/>
      <c r="J696" s="40"/>
      <c r="K696" s="40"/>
      <c r="L696" s="44"/>
      <c r="M696" s="232"/>
      <c r="N696" s="80"/>
      <c r="O696" s="80"/>
      <c r="P696" s="80"/>
      <c r="Q696" s="80"/>
      <c r="R696" s="80"/>
      <c r="S696" s="80"/>
      <c r="T696" s="81"/>
      <c r="AT696" s="18" t="s">
        <v>205</v>
      </c>
      <c r="AU696" s="18" t="s">
        <v>82</v>
      </c>
    </row>
    <row r="697" spans="2:51" s="12" customFormat="1" ht="12">
      <c r="B697" s="233"/>
      <c r="C697" s="234"/>
      <c r="D697" s="230" t="s">
        <v>207</v>
      </c>
      <c r="E697" s="235" t="s">
        <v>21</v>
      </c>
      <c r="F697" s="236" t="s">
        <v>930</v>
      </c>
      <c r="G697" s="234"/>
      <c r="H697" s="237">
        <v>25.533</v>
      </c>
      <c r="I697" s="238"/>
      <c r="J697" s="234"/>
      <c r="K697" s="234"/>
      <c r="L697" s="239"/>
      <c r="M697" s="240"/>
      <c r="N697" s="241"/>
      <c r="O697" s="241"/>
      <c r="P697" s="241"/>
      <c r="Q697" s="241"/>
      <c r="R697" s="241"/>
      <c r="S697" s="241"/>
      <c r="T697" s="242"/>
      <c r="AT697" s="243" t="s">
        <v>207</v>
      </c>
      <c r="AU697" s="243" t="s">
        <v>82</v>
      </c>
      <c r="AV697" s="12" t="s">
        <v>82</v>
      </c>
      <c r="AW697" s="12" t="s">
        <v>34</v>
      </c>
      <c r="AX697" s="12" t="s">
        <v>80</v>
      </c>
      <c r="AY697" s="243" t="s">
        <v>197</v>
      </c>
    </row>
    <row r="698" spans="2:65" s="1" customFormat="1" ht="16.5" customHeight="1">
      <c r="B698" s="39"/>
      <c r="C698" s="276" t="s">
        <v>931</v>
      </c>
      <c r="D698" s="276" t="s">
        <v>540</v>
      </c>
      <c r="E698" s="277" t="s">
        <v>932</v>
      </c>
      <c r="F698" s="278" t="s">
        <v>933</v>
      </c>
      <c r="G698" s="279" t="s">
        <v>259</v>
      </c>
      <c r="H698" s="280">
        <v>0.008</v>
      </c>
      <c r="I698" s="281"/>
      <c r="J698" s="282">
        <f>ROUND(I698*H698,2)</f>
        <v>0</v>
      </c>
      <c r="K698" s="278" t="s">
        <v>203</v>
      </c>
      <c r="L698" s="283"/>
      <c r="M698" s="284" t="s">
        <v>21</v>
      </c>
      <c r="N698" s="285" t="s">
        <v>44</v>
      </c>
      <c r="O698" s="80"/>
      <c r="P698" s="227">
        <f>O698*H698</f>
        <v>0</v>
      </c>
      <c r="Q698" s="227">
        <v>1</v>
      </c>
      <c r="R698" s="227">
        <f>Q698*H698</f>
        <v>0.008</v>
      </c>
      <c r="S698" s="227">
        <v>0</v>
      </c>
      <c r="T698" s="228">
        <f>S698*H698</f>
        <v>0</v>
      </c>
      <c r="AR698" s="18" t="s">
        <v>415</v>
      </c>
      <c r="AT698" s="18" t="s">
        <v>540</v>
      </c>
      <c r="AU698" s="18" t="s">
        <v>82</v>
      </c>
      <c r="AY698" s="18" t="s">
        <v>197</v>
      </c>
      <c r="BE698" s="229">
        <f>IF(N698="základní",J698,0)</f>
        <v>0</v>
      </c>
      <c r="BF698" s="229">
        <f>IF(N698="snížená",J698,0)</f>
        <v>0</v>
      </c>
      <c r="BG698" s="229">
        <f>IF(N698="zákl. přenesená",J698,0)</f>
        <v>0</v>
      </c>
      <c r="BH698" s="229">
        <f>IF(N698="sníž. přenesená",J698,0)</f>
        <v>0</v>
      </c>
      <c r="BI698" s="229">
        <f>IF(N698="nulová",J698,0)</f>
        <v>0</v>
      </c>
      <c r="BJ698" s="18" t="s">
        <v>80</v>
      </c>
      <c r="BK698" s="229">
        <f>ROUND(I698*H698,2)</f>
        <v>0</v>
      </c>
      <c r="BL698" s="18" t="s">
        <v>298</v>
      </c>
      <c r="BM698" s="18" t="s">
        <v>934</v>
      </c>
    </row>
    <row r="699" spans="2:51" s="12" customFormat="1" ht="12">
      <c r="B699" s="233"/>
      <c r="C699" s="234"/>
      <c r="D699" s="230" t="s">
        <v>207</v>
      </c>
      <c r="E699" s="234"/>
      <c r="F699" s="236" t="s">
        <v>935</v>
      </c>
      <c r="G699" s="234"/>
      <c r="H699" s="237">
        <v>0.008</v>
      </c>
      <c r="I699" s="238"/>
      <c r="J699" s="234"/>
      <c r="K699" s="234"/>
      <c r="L699" s="239"/>
      <c r="M699" s="240"/>
      <c r="N699" s="241"/>
      <c r="O699" s="241"/>
      <c r="P699" s="241"/>
      <c r="Q699" s="241"/>
      <c r="R699" s="241"/>
      <c r="S699" s="241"/>
      <c r="T699" s="242"/>
      <c r="AT699" s="243" t="s">
        <v>207</v>
      </c>
      <c r="AU699" s="243" t="s">
        <v>82</v>
      </c>
      <c r="AV699" s="12" t="s">
        <v>82</v>
      </c>
      <c r="AW699" s="12" t="s">
        <v>4</v>
      </c>
      <c r="AX699" s="12" t="s">
        <v>80</v>
      </c>
      <c r="AY699" s="243" t="s">
        <v>197</v>
      </c>
    </row>
    <row r="700" spans="2:65" s="1" customFormat="1" ht="16.5" customHeight="1">
      <c r="B700" s="39"/>
      <c r="C700" s="218" t="s">
        <v>936</v>
      </c>
      <c r="D700" s="218" t="s">
        <v>199</v>
      </c>
      <c r="E700" s="219" t="s">
        <v>937</v>
      </c>
      <c r="F700" s="220" t="s">
        <v>938</v>
      </c>
      <c r="G700" s="221" t="s">
        <v>116</v>
      </c>
      <c r="H700" s="222">
        <v>7.66</v>
      </c>
      <c r="I700" s="223"/>
      <c r="J700" s="224">
        <f>ROUND(I700*H700,2)</f>
        <v>0</v>
      </c>
      <c r="K700" s="220" t="s">
        <v>203</v>
      </c>
      <c r="L700" s="44"/>
      <c r="M700" s="225" t="s">
        <v>21</v>
      </c>
      <c r="N700" s="226" t="s">
        <v>44</v>
      </c>
      <c r="O700" s="80"/>
      <c r="P700" s="227">
        <f>O700*H700</f>
        <v>0</v>
      </c>
      <c r="Q700" s="227">
        <v>0</v>
      </c>
      <c r="R700" s="227">
        <f>Q700*H700</f>
        <v>0</v>
      </c>
      <c r="S700" s="227">
        <v>0</v>
      </c>
      <c r="T700" s="228">
        <f>S700*H700</f>
        <v>0</v>
      </c>
      <c r="AR700" s="18" t="s">
        <v>298</v>
      </c>
      <c r="AT700" s="18" t="s">
        <v>199</v>
      </c>
      <c r="AU700" s="18" t="s">
        <v>82</v>
      </c>
      <c r="AY700" s="18" t="s">
        <v>197</v>
      </c>
      <c r="BE700" s="229">
        <f>IF(N700="základní",J700,0)</f>
        <v>0</v>
      </c>
      <c r="BF700" s="229">
        <f>IF(N700="snížená",J700,0)</f>
        <v>0</v>
      </c>
      <c r="BG700" s="229">
        <f>IF(N700="zákl. přenesená",J700,0)</f>
        <v>0</v>
      </c>
      <c r="BH700" s="229">
        <f>IF(N700="sníž. přenesená",J700,0)</f>
        <v>0</v>
      </c>
      <c r="BI700" s="229">
        <f>IF(N700="nulová",J700,0)</f>
        <v>0</v>
      </c>
      <c r="BJ700" s="18" t="s">
        <v>80</v>
      </c>
      <c r="BK700" s="229">
        <f>ROUND(I700*H700,2)</f>
        <v>0</v>
      </c>
      <c r="BL700" s="18" t="s">
        <v>298</v>
      </c>
      <c r="BM700" s="18" t="s">
        <v>939</v>
      </c>
    </row>
    <row r="701" spans="2:47" s="1" customFormat="1" ht="12">
      <c r="B701" s="39"/>
      <c r="C701" s="40"/>
      <c r="D701" s="230" t="s">
        <v>205</v>
      </c>
      <c r="E701" s="40"/>
      <c r="F701" s="231" t="s">
        <v>929</v>
      </c>
      <c r="G701" s="40"/>
      <c r="H701" s="40"/>
      <c r="I701" s="145"/>
      <c r="J701" s="40"/>
      <c r="K701" s="40"/>
      <c r="L701" s="44"/>
      <c r="M701" s="232"/>
      <c r="N701" s="80"/>
      <c r="O701" s="80"/>
      <c r="P701" s="80"/>
      <c r="Q701" s="80"/>
      <c r="R701" s="80"/>
      <c r="S701" s="80"/>
      <c r="T701" s="81"/>
      <c r="AT701" s="18" t="s">
        <v>205</v>
      </c>
      <c r="AU701" s="18" t="s">
        <v>82</v>
      </c>
    </row>
    <row r="702" spans="2:51" s="12" customFormat="1" ht="12">
      <c r="B702" s="233"/>
      <c r="C702" s="234"/>
      <c r="D702" s="230" t="s">
        <v>207</v>
      </c>
      <c r="E702" s="235" t="s">
        <v>21</v>
      </c>
      <c r="F702" s="236" t="s">
        <v>940</v>
      </c>
      <c r="G702" s="234"/>
      <c r="H702" s="237">
        <v>7.66</v>
      </c>
      <c r="I702" s="238"/>
      <c r="J702" s="234"/>
      <c r="K702" s="234"/>
      <c r="L702" s="239"/>
      <c r="M702" s="240"/>
      <c r="N702" s="241"/>
      <c r="O702" s="241"/>
      <c r="P702" s="241"/>
      <c r="Q702" s="241"/>
      <c r="R702" s="241"/>
      <c r="S702" s="241"/>
      <c r="T702" s="242"/>
      <c r="AT702" s="243" t="s">
        <v>207</v>
      </c>
      <c r="AU702" s="243" t="s">
        <v>82</v>
      </c>
      <c r="AV702" s="12" t="s">
        <v>82</v>
      </c>
      <c r="AW702" s="12" t="s">
        <v>34</v>
      </c>
      <c r="AX702" s="12" t="s">
        <v>80</v>
      </c>
      <c r="AY702" s="243" t="s">
        <v>197</v>
      </c>
    </row>
    <row r="703" spans="2:65" s="1" customFormat="1" ht="16.5" customHeight="1">
      <c r="B703" s="39"/>
      <c r="C703" s="276" t="s">
        <v>941</v>
      </c>
      <c r="D703" s="276" t="s">
        <v>540</v>
      </c>
      <c r="E703" s="277" t="s">
        <v>932</v>
      </c>
      <c r="F703" s="278" t="s">
        <v>933</v>
      </c>
      <c r="G703" s="279" t="s">
        <v>259</v>
      </c>
      <c r="H703" s="280">
        <v>0.003</v>
      </c>
      <c r="I703" s="281"/>
      <c r="J703" s="282">
        <f>ROUND(I703*H703,2)</f>
        <v>0</v>
      </c>
      <c r="K703" s="278" t="s">
        <v>203</v>
      </c>
      <c r="L703" s="283"/>
      <c r="M703" s="284" t="s">
        <v>21</v>
      </c>
      <c r="N703" s="285" t="s">
        <v>44</v>
      </c>
      <c r="O703" s="80"/>
      <c r="P703" s="227">
        <f>O703*H703</f>
        <v>0</v>
      </c>
      <c r="Q703" s="227">
        <v>1</v>
      </c>
      <c r="R703" s="227">
        <f>Q703*H703</f>
        <v>0.003</v>
      </c>
      <c r="S703" s="227">
        <v>0</v>
      </c>
      <c r="T703" s="228">
        <f>S703*H703</f>
        <v>0</v>
      </c>
      <c r="AR703" s="18" t="s">
        <v>415</v>
      </c>
      <c r="AT703" s="18" t="s">
        <v>540</v>
      </c>
      <c r="AU703" s="18" t="s">
        <v>82</v>
      </c>
      <c r="AY703" s="18" t="s">
        <v>197</v>
      </c>
      <c r="BE703" s="229">
        <f>IF(N703="základní",J703,0)</f>
        <v>0</v>
      </c>
      <c r="BF703" s="229">
        <f>IF(N703="snížená",J703,0)</f>
        <v>0</v>
      </c>
      <c r="BG703" s="229">
        <f>IF(N703="zákl. přenesená",J703,0)</f>
        <v>0</v>
      </c>
      <c r="BH703" s="229">
        <f>IF(N703="sníž. přenesená",J703,0)</f>
        <v>0</v>
      </c>
      <c r="BI703" s="229">
        <f>IF(N703="nulová",J703,0)</f>
        <v>0</v>
      </c>
      <c r="BJ703" s="18" t="s">
        <v>80</v>
      </c>
      <c r="BK703" s="229">
        <f>ROUND(I703*H703,2)</f>
        <v>0</v>
      </c>
      <c r="BL703" s="18" t="s">
        <v>298</v>
      </c>
      <c r="BM703" s="18" t="s">
        <v>942</v>
      </c>
    </row>
    <row r="704" spans="2:51" s="12" customFormat="1" ht="12">
      <c r="B704" s="233"/>
      <c r="C704" s="234"/>
      <c r="D704" s="230" t="s">
        <v>207</v>
      </c>
      <c r="E704" s="234"/>
      <c r="F704" s="236" t="s">
        <v>943</v>
      </c>
      <c r="G704" s="234"/>
      <c r="H704" s="237">
        <v>0.003</v>
      </c>
      <c r="I704" s="238"/>
      <c r="J704" s="234"/>
      <c r="K704" s="234"/>
      <c r="L704" s="239"/>
      <c r="M704" s="240"/>
      <c r="N704" s="241"/>
      <c r="O704" s="241"/>
      <c r="P704" s="241"/>
      <c r="Q704" s="241"/>
      <c r="R704" s="241"/>
      <c r="S704" s="241"/>
      <c r="T704" s="242"/>
      <c r="AT704" s="243" t="s">
        <v>207</v>
      </c>
      <c r="AU704" s="243" t="s">
        <v>82</v>
      </c>
      <c r="AV704" s="12" t="s">
        <v>82</v>
      </c>
      <c r="AW704" s="12" t="s">
        <v>4</v>
      </c>
      <c r="AX704" s="12" t="s">
        <v>80</v>
      </c>
      <c r="AY704" s="243" t="s">
        <v>197</v>
      </c>
    </row>
    <row r="705" spans="2:65" s="1" customFormat="1" ht="16.5" customHeight="1">
      <c r="B705" s="39"/>
      <c r="C705" s="218" t="s">
        <v>944</v>
      </c>
      <c r="D705" s="218" t="s">
        <v>199</v>
      </c>
      <c r="E705" s="219" t="s">
        <v>945</v>
      </c>
      <c r="F705" s="220" t="s">
        <v>946</v>
      </c>
      <c r="G705" s="221" t="s">
        <v>116</v>
      </c>
      <c r="H705" s="222">
        <v>25.533</v>
      </c>
      <c r="I705" s="223"/>
      <c r="J705" s="224">
        <f>ROUND(I705*H705,2)</f>
        <v>0</v>
      </c>
      <c r="K705" s="220" t="s">
        <v>203</v>
      </c>
      <c r="L705" s="44"/>
      <c r="M705" s="225" t="s">
        <v>21</v>
      </c>
      <c r="N705" s="226" t="s">
        <v>44</v>
      </c>
      <c r="O705" s="80"/>
      <c r="P705" s="227">
        <f>O705*H705</f>
        <v>0</v>
      </c>
      <c r="Q705" s="227">
        <v>0.0004</v>
      </c>
      <c r="R705" s="227">
        <f>Q705*H705</f>
        <v>0.0102132</v>
      </c>
      <c r="S705" s="227">
        <v>0</v>
      </c>
      <c r="T705" s="228">
        <f>S705*H705</f>
        <v>0</v>
      </c>
      <c r="AR705" s="18" t="s">
        <v>298</v>
      </c>
      <c r="AT705" s="18" t="s">
        <v>199</v>
      </c>
      <c r="AU705" s="18" t="s">
        <v>82</v>
      </c>
      <c r="AY705" s="18" t="s">
        <v>197</v>
      </c>
      <c r="BE705" s="229">
        <f>IF(N705="základní",J705,0)</f>
        <v>0</v>
      </c>
      <c r="BF705" s="229">
        <f>IF(N705="snížená",J705,0)</f>
        <v>0</v>
      </c>
      <c r="BG705" s="229">
        <f>IF(N705="zákl. přenesená",J705,0)</f>
        <v>0</v>
      </c>
      <c r="BH705" s="229">
        <f>IF(N705="sníž. přenesená",J705,0)</f>
        <v>0</v>
      </c>
      <c r="BI705" s="229">
        <f>IF(N705="nulová",J705,0)</f>
        <v>0</v>
      </c>
      <c r="BJ705" s="18" t="s">
        <v>80</v>
      </c>
      <c r="BK705" s="229">
        <f>ROUND(I705*H705,2)</f>
        <v>0</v>
      </c>
      <c r="BL705" s="18" t="s">
        <v>298</v>
      </c>
      <c r="BM705" s="18" t="s">
        <v>947</v>
      </c>
    </row>
    <row r="706" spans="2:47" s="1" customFormat="1" ht="12">
      <c r="B706" s="39"/>
      <c r="C706" s="40"/>
      <c r="D706" s="230" t="s">
        <v>205</v>
      </c>
      <c r="E706" s="40"/>
      <c r="F706" s="231" t="s">
        <v>948</v>
      </c>
      <c r="G706" s="40"/>
      <c r="H706" s="40"/>
      <c r="I706" s="145"/>
      <c r="J706" s="40"/>
      <c r="K706" s="40"/>
      <c r="L706" s="44"/>
      <c r="M706" s="232"/>
      <c r="N706" s="80"/>
      <c r="O706" s="80"/>
      <c r="P706" s="80"/>
      <c r="Q706" s="80"/>
      <c r="R706" s="80"/>
      <c r="S706" s="80"/>
      <c r="T706" s="81"/>
      <c r="AT706" s="18" t="s">
        <v>205</v>
      </c>
      <c r="AU706" s="18" t="s">
        <v>82</v>
      </c>
    </row>
    <row r="707" spans="2:51" s="12" customFormat="1" ht="12">
      <c r="B707" s="233"/>
      <c r="C707" s="234"/>
      <c r="D707" s="230" t="s">
        <v>207</v>
      </c>
      <c r="E707" s="235" t="s">
        <v>21</v>
      </c>
      <c r="F707" s="236" t="s">
        <v>930</v>
      </c>
      <c r="G707" s="234"/>
      <c r="H707" s="237">
        <v>25.533</v>
      </c>
      <c r="I707" s="238"/>
      <c r="J707" s="234"/>
      <c r="K707" s="234"/>
      <c r="L707" s="239"/>
      <c r="M707" s="240"/>
      <c r="N707" s="241"/>
      <c r="O707" s="241"/>
      <c r="P707" s="241"/>
      <c r="Q707" s="241"/>
      <c r="R707" s="241"/>
      <c r="S707" s="241"/>
      <c r="T707" s="242"/>
      <c r="AT707" s="243" t="s">
        <v>207</v>
      </c>
      <c r="AU707" s="243" t="s">
        <v>82</v>
      </c>
      <c r="AV707" s="12" t="s">
        <v>82</v>
      </c>
      <c r="AW707" s="12" t="s">
        <v>34</v>
      </c>
      <c r="AX707" s="12" t="s">
        <v>80</v>
      </c>
      <c r="AY707" s="243" t="s">
        <v>197</v>
      </c>
    </row>
    <row r="708" spans="2:65" s="1" customFormat="1" ht="16.5" customHeight="1">
      <c r="B708" s="39"/>
      <c r="C708" s="276" t="s">
        <v>949</v>
      </c>
      <c r="D708" s="276" t="s">
        <v>540</v>
      </c>
      <c r="E708" s="277" t="s">
        <v>950</v>
      </c>
      <c r="F708" s="278" t="s">
        <v>951</v>
      </c>
      <c r="G708" s="279" t="s">
        <v>116</v>
      </c>
      <c r="H708" s="280">
        <v>29.363</v>
      </c>
      <c r="I708" s="281"/>
      <c r="J708" s="282">
        <f>ROUND(I708*H708,2)</f>
        <v>0</v>
      </c>
      <c r="K708" s="278" t="s">
        <v>203</v>
      </c>
      <c r="L708" s="283"/>
      <c r="M708" s="284" t="s">
        <v>21</v>
      </c>
      <c r="N708" s="285" t="s">
        <v>44</v>
      </c>
      <c r="O708" s="80"/>
      <c r="P708" s="227">
        <f>O708*H708</f>
        <v>0</v>
      </c>
      <c r="Q708" s="227">
        <v>0.005</v>
      </c>
      <c r="R708" s="227">
        <f>Q708*H708</f>
        <v>0.146815</v>
      </c>
      <c r="S708" s="227">
        <v>0</v>
      </c>
      <c r="T708" s="228">
        <f>S708*H708</f>
        <v>0</v>
      </c>
      <c r="AR708" s="18" t="s">
        <v>415</v>
      </c>
      <c r="AT708" s="18" t="s">
        <v>540</v>
      </c>
      <c r="AU708" s="18" t="s">
        <v>82</v>
      </c>
      <c r="AY708" s="18" t="s">
        <v>197</v>
      </c>
      <c r="BE708" s="229">
        <f>IF(N708="základní",J708,0)</f>
        <v>0</v>
      </c>
      <c r="BF708" s="229">
        <f>IF(N708="snížená",J708,0)</f>
        <v>0</v>
      </c>
      <c r="BG708" s="229">
        <f>IF(N708="zákl. přenesená",J708,0)</f>
        <v>0</v>
      </c>
      <c r="BH708" s="229">
        <f>IF(N708="sníž. přenesená",J708,0)</f>
        <v>0</v>
      </c>
      <c r="BI708" s="229">
        <f>IF(N708="nulová",J708,0)</f>
        <v>0</v>
      </c>
      <c r="BJ708" s="18" t="s">
        <v>80</v>
      </c>
      <c r="BK708" s="229">
        <f>ROUND(I708*H708,2)</f>
        <v>0</v>
      </c>
      <c r="BL708" s="18" t="s">
        <v>298</v>
      </c>
      <c r="BM708" s="18" t="s">
        <v>952</v>
      </c>
    </row>
    <row r="709" spans="2:51" s="12" customFormat="1" ht="12">
      <c r="B709" s="233"/>
      <c r="C709" s="234"/>
      <c r="D709" s="230" t="s">
        <v>207</v>
      </c>
      <c r="E709" s="234"/>
      <c r="F709" s="236" t="s">
        <v>953</v>
      </c>
      <c r="G709" s="234"/>
      <c r="H709" s="237">
        <v>29.363</v>
      </c>
      <c r="I709" s="238"/>
      <c r="J709" s="234"/>
      <c r="K709" s="234"/>
      <c r="L709" s="239"/>
      <c r="M709" s="240"/>
      <c r="N709" s="241"/>
      <c r="O709" s="241"/>
      <c r="P709" s="241"/>
      <c r="Q709" s="241"/>
      <c r="R709" s="241"/>
      <c r="S709" s="241"/>
      <c r="T709" s="242"/>
      <c r="AT709" s="243" t="s">
        <v>207</v>
      </c>
      <c r="AU709" s="243" t="s">
        <v>82</v>
      </c>
      <c r="AV709" s="12" t="s">
        <v>82</v>
      </c>
      <c r="AW709" s="12" t="s">
        <v>4</v>
      </c>
      <c r="AX709" s="12" t="s">
        <v>80</v>
      </c>
      <c r="AY709" s="243" t="s">
        <v>197</v>
      </c>
    </row>
    <row r="710" spans="2:65" s="1" customFormat="1" ht="16.5" customHeight="1">
      <c r="B710" s="39"/>
      <c r="C710" s="218" t="s">
        <v>954</v>
      </c>
      <c r="D710" s="218" t="s">
        <v>199</v>
      </c>
      <c r="E710" s="219" t="s">
        <v>955</v>
      </c>
      <c r="F710" s="220" t="s">
        <v>956</v>
      </c>
      <c r="G710" s="221" t="s">
        <v>116</v>
      </c>
      <c r="H710" s="222">
        <v>7.66</v>
      </c>
      <c r="I710" s="223"/>
      <c r="J710" s="224">
        <f>ROUND(I710*H710,2)</f>
        <v>0</v>
      </c>
      <c r="K710" s="220" t="s">
        <v>203</v>
      </c>
      <c r="L710" s="44"/>
      <c r="M710" s="225" t="s">
        <v>21</v>
      </c>
      <c r="N710" s="226" t="s">
        <v>44</v>
      </c>
      <c r="O710" s="80"/>
      <c r="P710" s="227">
        <f>O710*H710</f>
        <v>0</v>
      </c>
      <c r="Q710" s="227">
        <v>0.0004</v>
      </c>
      <c r="R710" s="227">
        <f>Q710*H710</f>
        <v>0.0030640000000000003</v>
      </c>
      <c r="S710" s="227">
        <v>0</v>
      </c>
      <c r="T710" s="228">
        <f>S710*H710</f>
        <v>0</v>
      </c>
      <c r="AR710" s="18" t="s">
        <v>298</v>
      </c>
      <c r="AT710" s="18" t="s">
        <v>199</v>
      </c>
      <c r="AU710" s="18" t="s">
        <v>82</v>
      </c>
      <c r="AY710" s="18" t="s">
        <v>197</v>
      </c>
      <c r="BE710" s="229">
        <f>IF(N710="základní",J710,0)</f>
        <v>0</v>
      </c>
      <c r="BF710" s="229">
        <f>IF(N710="snížená",J710,0)</f>
        <v>0</v>
      </c>
      <c r="BG710" s="229">
        <f>IF(N710="zákl. přenesená",J710,0)</f>
        <v>0</v>
      </c>
      <c r="BH710" s="229">
        <f>IF(N710="sníž. přenesená",J710,0)</f>
        <v>0</v>
      </c>
      <c r="BI710" s="229">
        <f>IF(N710="nulová",J710,0)</f>
        <v>0</v>
      </c>
      <c r="BJ710" s="18" t="s">
        <v>80</v>
      </c>
      <c r="BK710" s="229">
        <f>ROUND(I710*H710,2)</f>
        <v>0</v>
      </c>
      <c r="BL710" s="18" t="s">
        <v>298</v>
      </c>
      <c r="BM710" s="18" t="s">
        <v>957</v>
      </c>
    </row>
    <row r="711" spans="2:47" s="1" customFormat="1" ht="12">
      <c r="B711" s="39"/>
      <c r="C711" s="40"/>
      <c r="D711" s="230" t="s">
        <v>205</v>
      </c>
      <c r="E711" s="40"/>
      <c r="F711" s="231" t="s">
        <v>948</v>
      </c>
      <c r="G711" s="40"/>
      <c r="H711" s="40"/>
      <c r="I711" s="145"/>
      <c r="J711" s="40"/>
      <c r="K711" s="40"/>
      <c r="L711" s="44"/>
      <c r="M711" s="232"/>
      <c r="N711" s="80"/>
      <c r="O711" s="80"/>
      <c r="P711" s="80"/>
      <c r="Q711" s="80"/>
      <c r="R711" s="80"/>
      <c r="S711" s="80"/>
      <c r="T711" s="81"/>
      <c r="AT711" s="18" t="s">
        <v>205</v>
      </c>
      <c r="AU711" s="18" t="s">
        <v>82</v>
      </c>
    </row>
    <row r="712" spans="2:51" s="12" customFormat="1" ht="12">
      <c r="B712" s="233"/>
      <c r="C712" s="234"/>
      <c r="D712" s="230" t="s">
        <v>207</v>
      </c>
      <c r="E712" s="235" t="s">
        <v>21</v>
      </c>
      <c r="F712" s="236" t="s">
        <v>940</v>
      </c>
      <c r="G712" s="234"/>
      <c r="H712" s="237">
        <v>7.66</v>
      </c>
      <c r="I712" s="238"/>
      <c r="J712" s="234"/>
      <c r="K712" s="234"/>
      <c r="L712" s="239"/>
      <c r="M712" s="240"/>
      <c r="N712" s="241"/>
      <c r="O712" s="241"/>
      <c r="P712" s="241"/>
      <c r="Q712" s="241"/>
      <c r="R712" s="241"/>
      <c r="S712" s="241"/>
      <c r="T712" s="242"/>
      <c r="AT712" s="243" t="s">
        <v>207</v>
      </c>
      <c r="AU712" s="243" t="s">
        <v>82</v>
      </c>
      <c r="AV712" s="12" t="s">
        <v>82</v>
      </c>
      <c r="AW712" s="12" t="s">
        <v>34</v>
      </c>
      <c r="AX712" s="12" t="s">
        <v>80</v>
      </c>
      <c r="AY712" s="243" t="s">
        <v>197</v>
      </c>
    </row>
    <row r="713" spans="2:65" s="1" customFormat="1" ht="16.5" customHeight="1">
      <c r="B713" s="39"/>
      <c r="C713" s="276" t="s">
        <v>958</v>
      </c>
      <c r="D713" s="276" t="s">
        <v>540</v>
      </c>
      <c r="E713" s="277" t="s">
        <v>950</v>
      </c>
      <c r="F713" s="278" t="s">
        <v>951</v>
      </c>
      <c r="G713" s="279" t="s">
        <v>116</v>
      </c>
      <c r="H713" s="280">
        <v>9.192</v>
      </c>
      <c r="I713" s="281"/>
      <c r="J713" s="282">
        <f>ROUND(I713*H713,2)</f>
        <v>0</v>
      </c>
      <c r="K713" s="278" t="s">
        <v>203</v>
      </c>
      <c r="L713" s="283"/>
      <c r="M713" s="284" t="s">
        <v>21</v>
      </c>
      <c r="N713" s="285" t="s">
        <v>44</v>
      </c>
      <c r="O713" s="80"/>
      <c r="P713" s="227">
        <f>O713*H713</f>
        <v>0</v>
      </c>
      <c r="Q713" s="227">
        <v>0.005</v>
      </c>
      <c r="R713" s="227">
        <f>Q713*H713</f>
        <v>0.04596</v>
      </c>
      <c r="S713" s="227">
        <v>0</v>
      </c>
      <c r="T713" s="228">
        <f>S713*H713</f>
        <v>0</v>
      </c>
      <c r="AR713" s="18" t="s">
        <v>415</v>
      </c>
      <c r="AT713" s="18" t="s">
        <v>540</v>
      </c>
      <c r="AU713" s="18" t="s">
        <v>82</v>
      </c>
      <c r="AY713" s="18" t="s">
        <v>197</v>
      </c>
      <c r="BE713" s="229">
        <f>IF(N713="základní",J713,0)</f>
        <v>0</v>
      </c>
      <c r="BF713" s="229">
        <f>IF(N713="snížená",J713,0)</f>
        <v>0</v>
      </c>
      <c r="BG713" s="229">
        <f>IF(N713="zákl. přenesená",J713,0)</f>
        <v>0</v>
      </c>
      <c r="BH713" s="229">
        <f>IF(N713="sníž. přenesená",J713,0)</f>
        <v>0</v>
      </c>
      <c r="BI713" s="229">
        <f>IF(N713="nulová",J713,0)</f>
        <v>0</v>
      </c>
      <c r="BJ713" s="18" t="s">
        <v>80</v>
      </c>
      <c r="BK713" s="229">
        <f>ROUND(I713*H713,2)</f>
        <v>0</v>
      </c>
      <c r="BL713" s="18" t="s">
        <v>298</v>
      </c>
      <c r="BM713" s="18" t="s">
        <v>959</v>
      </c>
    </row>
    <row r="714" spans="2:51" s="12" customFormat="1" ht="12">
      <c r="B714" s="233"/>
      <c r="C714" s="234"/>
      <c r="D714" s="230" t="s">
        <v>207</v>
      </c>
      <c r="E714" s="234"/>
      <c r="F714" s="236" t="s">
        <v>960</v>
      </c>
      <c r="G714" s="234"/>
      <c r="H714" s="237">
        <v>9.192</v>
      </c>
      <c r="I714" s="238"/>
      <c r="J714" s="234"/>
      <c r="K714" s="234"/>
      <c r="L714" s="239"/>
      <c r="M714" s="240"/>
      <c r="N714" s="241"/>
      <c r="O714" s="241"/>
      <c r="P714" s="241"/>
      <c r="Q714" s="241"/>
      <c r="R714" s="241"/>
      <c r="S714" s="241"/>
      <c r="T714" s="242"/>
      <c r="AT714" s="243" t="s">
        <v>207</v>
      </c>
      <c r="AU714" s="243" t="s">
        <v>82</v>
      </c>
      <c r="AV714" s="12" t="s">
        <v>82</v>
      </c>
      <c r="AW714" s="12" t="s">
        <v>4</v>
      </c>
      <c r="AX714" s="12" t="s">
        <v>80</v>
      </c>
      <c r="AY714" s="243" t="s">
        <v>197</v>
      </c>
    </row>
    <row r="715" spans="2:65" s="1" customFormat="1" ht="16.5" customHeight="1">
      <c r="B715" s="39"/>
      <c r="C715" s="218" t="s">
        <v>961</v>
      </c>
      <c r="D715" s="218" t="s">
        <v>199</v>
      </c>
      <c r="E715" s="219" t="s">
        <v>962</v>
      </c>
      <c r="F715" s="220" t="s">
        <v>963</v>
      </c>
      <c r="G715" s="221" t="s">
        <v>116</v>
      </c>
      <c r="H715" s="222">
        <v>283.294</v>
      </c>
      <c r="I715" s="223"/>
      <c r="J715" s="224">
        <f>ROUND(I715*H715,2)</f>
        <v>0</v>
      </c>
      <c r="K715" s="220" t="s">
        <v>21</v>
      </c>
      <c r="L715" s="44"/>
      <c r="M715" s="225" t="s">
        <v>21</v>
      </c>
      <c r="N715" s="226" t="s">
        <v>44</v>
      </c>
      <c r="O715" s="80"/>
      <c r="P715" s="227">
        <f>O715*H715</f>
        <v>0</v>
      </c>
      <c r="Q715" s="227">
        <v>0.00458</v>
      </c>
      <c r="R715" s="227">
        <f>Q715*H715</f>
        <v>1.2974865199999999</v>
      </c>
      <c r="S715" s="227">
        <v>0</v>
      </c>
      <c r="T715" s="228">
        <f>S715*H715</f>
        <v>0</v>
      </c>
      <c r="AR715" s="18" t="s">
        <v>298</v>
      </c>
      <c r="AT715" s="18" t="s">
        <v>199</v>
      </c>
      <c r="AU715" s="18" t="s">
        <v>82</v>
      </c>
      <c r="AY715" s="18" t="s">
        <v>197</v>
      </c>
      <c r="BE715" s="229">
        <f>IF(N715="základní",J715,0)</f>
        <v>0</v>
      </c>
      <c r="BF715" s="229">
        <f>IF(N715="snížená",J715,0)</f>
        <v>0</v>
      </c>
      <c r="BG715" s="229">
        <f>IF(N715="zákl. přenesená",J715,0)</f>
        <v>0</v>
      </c>
      <c r="BH715" s="229">
        <f>IF(N715="sníž. přenesená",J715,0)</f>
        <v>0</v>
      </c>
      <c r="BI715" s="229">
        <f>IF(N715="nulová",J715,0)</f>
        <v>0</v>
      </c>
      <c r="BJ715" s="18" t="s">
        <v>80</v>
      </c>
      <c r="BK715" s="229">
        <f>ROUND(I715*H715,2)</f>
        <v>0</v>
      </c>
      <c r="BL715" s="18" t="s">
        <v>298</v>
      </c>
      <c r="BM715" s="18" t="s">
        <v>964</v>
      </c>
    </row>
    <row r="716" spans="2:51" s="12" customFormat="1" ht="12">
      <c r="B716" s="233"/>
      <c r="C716" s="234"/>
      <c r="D716" s="230" t="s">
        <v>207</v>
      </c>
      <c r="E716" s="235" t="s">
        <v>21</v>
      </c>
      <c r="F716" s="236" t="s">
        <v>965</v>
      </c>
      <c r="G716" s="234"/>
      <c r="H716" s="237">
        <v>257.54</v>
      </c>
      <c r="I716" s="238"/>
      <c r="J716" s="234"/>
      <c r="K716" s="234"/>
      <c r="L716" s="239"/>
      <c r="M716" s="240"/>
      <c r="N716" s="241"/>
      <c r="O716" s="241"/>
      <c r="P716" s="241"/>
      <c r="Q716" s="241"/>
      <c r="R716" s="241"/>
      <c r="S716" s="241"/>
      <c r="T716" s="242"/>
      <c r="AT716" s="243" t="s">
        <v>207</v>
      </c>
      <c r="AU716" s="243" t="s">
        <v>82</v>
      </c>
      <c r="AV716" s="12" t="s">
        <v>82</v>
      </c>
      <c r="AW716" s="12" t="s">
        <v>34</v>
      </c>
      <c r="AX716" s="12" t="s">
        <v>73</v>
      </c>
      <c r="AY716" s="243" t="s">
        <v>197</v>
      </c>
    </row>
    <row r="717" spans="2:51" s="13" customFormat="1" ht="12">
      <c r="B717" s="244"/>
      <c r="C717" s="245"/>
      <c r="D717" s="230" t="s">
        <v>207</v>
      </c>
      <c r="E717" s="246" t="s">
        <v>21</v>
      </c>
      <c r="F717" s="247" t="s">
        <v>219</v>
      </c>
      <c r="G717" s="245"/>
      <c r="H717" s="248">
        <v>257.54</v>
      </c>
      <c r="I717" s="249"/>
      <c r="J717" s="245"/>
      <c r="K717" s="245"/>
      <c r="L717" s="250"/>
      <c r="M717" s="251"/>
      <c r="N717" s="252"/>
      <c r="O717" s="252"/>
      <c r="P717" s="252"/>
      <c r="Q717" s="252"/>
      <c r="R717" s="252"/>
      <c r="S717" s="252"/>
      <c r="T717" s="253"/>
      <c r="AT717" s="254" t="s">
        <v>207</v>
      </c>
      <c r="AU717" s="254" t="s">
        <v>82</v>
      </c>
      <c r="AV717" s="13" t="s">
        <v>90</v>
      </c>
      <c r="AW717" s="13" t="s">
        <v>34</v>
      </c>
      <c r="AX717" s="13" t="s">
        <v>73</v>
      </c>
      <c r="AY717" s="254" t="s">
        <v>197</v>
      </c>
    </row>
    <row r="718" spans="2:51" s="12" customFormat="1" ht="12">
      <c r="B718" s="233"/>
      <c r="C718" s="234"/>
      <c r="D718" s="230" t="s">
        <v>207</v>
      </c>
      <c r="E718" s="235" t="s">
        <v>21</v>
      </c>
      <c r="F718" s="236" t="s">
        <v>966</v>
      </c>
      <c r="G718" s="234"/>
      <c r="H718" s="237">
        <v>25.754</v>
      </c>
      <c r="I718" s="238"/>
      <c r="J718" s="234"/>
      <c r="K718" s="234"/>
      <c r="L718" s="239"/>
      <c r="M718" s="240"/>
      <c r="N718" s="241"/>
      <c r="O718" s="241"/>
      <c r="P718" s="241"/>
      <c r="Q718" s="241"/>
      <c r="R718" s="241"/>
      <c r="S718" s="241"/>
      <c r="T718" s="242"/>
      <c r="AT718" s="243" t="s">
        <v>207</v>
      </c>
      <c r="AU718" s="243" t="s">
        <v>82</v>
      </c>
      <c r="AV718" s="12" t="s">
        <v>82</v>
      </c>
      <c r="AW718" s="12" t="s">
        <v>34</v>
      </c>
      <c r="AX718" s="12" t="s">
        <v>73</v>
      </c>
      <c r="AY718" s="243" t="s">
        <v>197</v>
      </c>
    </row>
    <row r="719" spans="2:51" s="14" customFormat="1" ht="12">
      <c r="B719" s="255"/>
      <c r="C719" s="256"/>
      <c r="D719" s="230" t="s">
        <v>207</v>
      </c>
      <c r="E719" s="257" t="s">
        <v>21</v>
      </c>
      <c r="F719" s="258" t="s">
        <v>221</v>
      </c>
      <c r="G719" s="256"/>
      <c r="H719" s="259">
        <v>283.294</v>
      </c>
      <c r="I719" s="260"/>
      <c r="J719" s="256"/>
      <c r="K719" s="256"/>
      <c r="L719" s="261"/>
      <c r="M719" s="262"/>
      <c r="N719" s="263"/>
      <c r="O719" s="263"/>
      <c r="P719" s="263"/>
      <c r="Q719" s="263"/>
      <c r="R719" s="263"/>
      <c r="S719" s="263"/>
      <c r="T719" s="264"/>
      <c r="AT719" s="265" t="s">
        <v>207</v>
      </c>
      <c r="AU719" s="265" t="s">
        <v>82</v>
      </c>
      <c r="AV719" s="14" t="s">
        <v>97</v>
      </c>
      <c r="AW719" s="14" t="s">
        <v>34</v>
      </c>
      <c r="AX719" s="14" t="s">
        <v>80</v>
      </c>
      <c r="AY719" s="265" t="s">
        <v>197</v>
      </c>
    </row>
    <row r="720" spans="2:65" s="1" customFormat="1" ht="16.5" customHeight="1">
      <c r="B720" s="39"/>
      <c r="C720" s="218" t="s">
        <v>967</v>
      </c>
      <c r="D720" s="218" t="s">
        <v>199</v>
      </c>
      <c r="E720" s="219" t="s">
        <v>968</v>
      </c>
      <c r="F720" s="220" t="s">
        <v>969</v>
      </c>
      <c r="G720" s="221" t="s">
        <v>116</v>
      </c>
      <c r="H720" s="222">
        <v>90.765</v>
      </c>
      <c r="I720" s="223"/>
      <c r="J720" s="224">
        <f>ROUND(I720*H720,2)</f>
        <v>0</v>
      </c>
      <c r="K720" s="220" t="s">
        <v>21</v>
      </c>
      <c r="L720" s="44"/>
      <c r="M720" s="225" t="s">
        <v>21</v>
      </c>
      <c r="N720" s="226" t="s">
        <v>44</v>
      </c>
      <c r="O720" s="80"/>
      <c r="P720" s="227">
        <f>O720*H720</f>
        <v>0</v>
      </c>
      <c r="Q720" s="227">
        <v>0.00458</v>
      </c>
      <c r="R720" s="227">
        <f>Q720*H720</f>
        <v>0.4157037</v>
      </c>
      <c r="S720" s="227">
        <v>0</v>
      </c>
      <c r="T720" s="228">
        <f>S720*H720</f>
        <v>0</v>
      </c>
      <c r="AR720" s="18" t="s">
        <v>298</v>
      </c>
      <c r="AT720" s="18" t="s">
        <v>199</v>
      </c>
      <c r="AU720" s="18" t="s">
        <v>82</v>
      </c>
      <c r="AY720" s="18" t="s">
        <v>197</v>
      </c>
      <c r="BE720" s="229">
        <f>IF(N720="základní",J720,0)</f>
        <v>0</v>
      </c>
      <c r="BF720" s="229">
        <f>IF(N720="snížená",J720,0)</f>
        <v>0</v>
      </c>
      <c r="BG720" s="229">
        <f>IF(N720="zákl. přenesená",J720,0)</f>
        <v>0</v>
      </c>
      <c r="BH720" s="229">
        <f>IF(N720="sníž. přenesená",J720,0)</f>
        <v>0</v>
      </c>
      <c r="BI720" s="229">
        <f>IF(N720="nulová",J720,0)</f>
        <v>0</v>
      </c>
      <c r="BJ720" s="18" t="s">
        <v>80</v>
      </c>
      <c r="BK720" s="229">
        <f>ROUND(I720*H720,2)</f>
        <v>0</v>
      </c>
      <c r="BL720" s="18" t="s">
        <v>298</v>
      </c>
      <c r="BM720" s="18" t="s">
        <v>970</v>
      </c>
    </row>
    <row r="721" spans="2:51" s="15" customFormat="1" ht="12">
      <c r="B721" s="266"/>
      <c r="C721" s="267"/>
      <c r="D721" s="230" t="s">
        <v>207</v>
      </c>
      <c r="E721" s="268" t="s">
        <v>21</v>
      </c>
      <c r="F721" s="269" t="s">
        <v>971</v>
      </c>
      <c r="G721" s="267"/>
      <c r="H721" s="268" t="s">
        <v>21</v>
      </c>
      <c r="I721" s="270"/>
      <c r="J721" s="267"/>
      <c r="K721" s="267"/>
      <c r="L721" s="271"/>
      <c r="M721" s="272"/>
      <c r="N721" s="273"/>
      <c r="O721" s="273"/>
      <c r="P721" s="273"/>
      <c r="Q721" s="273"/>
      <c r="R721" s="273"/>
      <c r="S721" s="273"/>
      <c r="T721" s="274"/>
      <c r="AT721" s="275" t="s">
        <v>207</v>
      </c>
      <c r="AU721" s="275" t="s">
        <v>82</v>
      </c>
      <c r="AV721" s="15" t="s">
        <v>80</v>
      </c>
      <c r="AW721" s="15" t="s">
        <v>34</v>
      </c>
      <c r="AX721" s="15" t="s">
        <v>73</v>
      </c>
      <c r="AY721" s="275" t="s">
        <v>197</v>
      </c>
    </row>
    <row r="722" spans="2:51" s="12" customFormat="1" ht="12">
      <c r="B722" s="233"/>
      <c r="C722" s="234"/>
      <c r="D722" s="230" t="s">
        <v>207</v>
      </c>
      <c r="E722" s="235" t="s">
        <v>21</v>
      </c>
      <c r="F722" s="236" t="s">
        <v>972</v>
      </c>
      <c r="G722" s="234"/>
      <c r="H722" s="237">
        <v>68.391</v>
      </c>
      <c r="I722" s="238"/>
      <c r="J722" s="234"/>
      <c r="K722" s="234"/>
      <c r="L722" s="239"/>
      <c r="M722" s="240"/>
      <c r="N722" s="241"/>
      <c r="O722" s="241"/>
      <c r="P722" s="241"/>
      <c r="Q722" s="241"/>
      <c r="R722" s="241"/>
      <c r="S722" s="241"/>
      <c r="T722" s="242"/>
      <c r="AT722" s="243" t="s">
        <v>207</v>
      </c>
      <c r="AU722" s="243" t="s">
        <v>82</v>
      </c>
      <c r="AV722" s="12" t="s">
        <v>82</v>
      </c>
      <c r="AW722" s="12" t="s">
        <v>34</v>
      </c>
      <c r="AX722" s="12" t="s">
        <v>73</v>
      </c>
      <c r="AY722" s="243" t="s">
        <v>197</v>
      </c>
    </row>
    <row r="723" spans="2:51" s="15" customFormat="1" ht="12">
      <c r="B723" s="266"/>
      <c r="C723" s="267"/>
      <c r="D723" s="230" t="s">
        <v>207</v>
      </c>
      <c r="E723" s="268" t="s">
        <v>21</v>
      </c>
      <c r="F723" s="269" t="s">
        <v>973</v>
      </c>
      <c r="G723" s="267"/>
      <c r="H723" s="268" t="s">
        <v>21</v>
      </c>
      <c r="I723" s="270"/>
      <c r="J723" s="267"/>
      <c r="K723" s="267"/>
      <c r="L723" s="271"/>
      <c r="M723" s="272"/>
      <c r="N723" s="273"/>
      <c r="O723" s="273"/>
      <c r="P723" s="273"/>
      <c r="Q723" s="273"/>
      <c r="R723" s="273"/>
      <c r="S723" s="273"/>
      <c r="T723" s="274"/>
      <c r="AT723" s="275" t="s">
        <v>207</v>
      </c>
      <c r="AU723" s="275" t="s">
        <v>82</v>
      </c>
      <c r="AV723" s="15" t="s">
        <v>80</v>
      </c>
      <c r="AW723" s="15" t="s">
        <v>34</v>
      </c>
      <c r="AX723" s="15" t="s">
        <v>73</v>
      </c>
      <c r="AY723" s="275" t="s">
        <v>197</v>
      </c>
    </row>
    <row r="724" spans="2:51" s="12" customFormat="1" ht="12">
      <c r="B724" s="233"/>
      <c r="C724" s="234"/>
      <c r="D724" s="230" t="s">
        <v>207</v>
      </c>
      <c r="E724" s="235" t="s">
        <v>21</v>
      </c>
      <c r="F724" s="236" t="s">
        <v>974</v>
      </c>
      <c r="G724" s="234"/>
      <c r="H724" s="237">
        <v>3.774</v>
      </c>
      <c r="I724" s="238"/>
      <c r="J724" s="234"/>
      <c r="K724" s="234"/>
      <c r="L724" s="239"/>
      <c r="M724" s="240"/>
      <c r="N724" s="241"/>
      <c r="O724" s="241"/>
      <c r="P724" s="241"/>
      <c r="Q724" s="241"/>
      <c r="R724" s="241"/>
      <c r="S724" s="241"/>
      <c r="T724" s="242"/>
      <c r="AT724" s="243" t="s">
        <v>207</v>
      </c>
      <c r="AU724" s="243" t="s">
        <v>82</v>
      </c>
      <c r="AV724" s="12" t="s">
        <v>82</v>
      </c>
      <c r="AW724" s="12" t="s">
        <v>34</v>
      </c>
      <c r="AX724" s="12" t="s">
        <v>73</v>
      </c>
      <c r="AY724" s="243" t="s">
        <v>197</v>
      </c>
    </row>
    <row r="725" spans="2:51" s="12" customFormat="1" ht="12">
      <c r="B725" s="233"/>
      <c r="C725" s="234"/>
      <c r="D725" s="230" t="s">
        <v>207</v>
      </c>
      <c r="E725" s="235" t="s">
        <v>21</v>
      </c>
      <c r="F725" s="236" t="s">
        <v>975</v>
      </c>
      <c r="G725" s="234"/>
      <c r="H725" s="237">
        <v>1.485</v>
      </c>
      <c r="I725" s="238"/>
      <c r="J725" s="234"/>
      <c r="K725" s="234"/>
      <c r="L725" s="239"/>
      <c r="M725" s="240"/>
      <c r="N725" s="241"/>
      <c r="O725" s="241"/>
      <c r="P725" s="241"/>
      <c r="Q725" s="241"/>
      <c r="R725" s="241"/>
      <c r="S725" s="241"/>
      <c r="T725" s="242"/>
      <c r="AT725" s="243" t="s">
        <v>207</v>
      </c>
      <c r="AU725" s="243" t="s">
        <v>82</v>
      </c>
      <c r="AV725" s="12" t="s">
        <v>82</v>
      </c>
      <c r="AW725" s="12" t="s">
        <v>34</v>
      </c>
      <c r="AX725" s="12" t="s">
        <v>73</v>
      </c>
      <c r="AY725" s="243" t="s">
        <v>197</v>
      </c>
    </row>
    <row r="726" spans="2:51" s="12" customFormat="1" ht="12">
      <c r="B726" s="233"/>
      <c r="C726" s="234"/>
      <c r="D726" s="230" t="s">
        <v>207</v>
      </c>
      <c r="E726" s="235" t="s">
        <v>21</v>
      </c>
      <c r="F726" s="236" t="s">
        <v>976</v>
      </c>
      <c r="G726" s="234"/>
      <c r="H726" s="237">
        <v>8.864</v>
      </c>
      <c r="I726" s="238"/>
      <c r="J726" s="234"/>
      <c r="K726" s="234"/>
      <c r="L726" s="239"/>
      <c r="M726" s="240"/>
      <c r="N726" s="241"/>
      <c r="O726" s="241"/>
      <c r="P726" s="241"/>
      <c r="Q726" s="241"/>
      <c r="R726" s="241"/>
      <c r="S726" s="241"/>
      <c r="T726" s="242"/>
      <c r="AT726" s="243" t="s">
        <v>207</v>
      </c>
      <c r="AU726" s="243" t="s">
        <v>82</v>
      </c>
      <c r="AV726" s="12" t="s">
        <v>82</v>
      </c>
      <c r="AW726" s="12" t="s">
        <v>34</v>
      </c>
      <c r="AX726" s="12" t="s">
        <v>73</v>
      </c>
      <c r="AY726" s="243" t="s">
        <v>197</v>
      </c>
    </row>
    <row r="727" spans="2:51" s="13" customFormat="1" ht="12">
      <c r="B727" s="244"/>
      <c r="C727" s="245"/>
      <c r="D727" s="230" t="s">
        <v>207</v>
      </c>
      <c r="E727" s="246" t="s">
        <v>21</v>
      </c>
      <c r="F727" s="247" t="s">
        <v>219</v>
      </c>
      <c r="G727" s="245"/>
      <c r="H727" s="248">
        <v>82.514</v>
      </c>
      <c r="I727" s="249"/>
      <c r="J727" s="245"/>
      <c r="K727" s="245"/>
      <c r="L727" s="250"/>
      <c r="M727" s="251"/>
      <c r="N727" s="252"/>
      <c r="O727" s="252"/>
      <c r="P727" s="252"/>
      <c r="Q727" s="252"/>
      <c r="R727" s="252"/>
      <c r="S727" s="252"/>
      <c r="T727" s="253"/>
      <c r="AT727" s="254" t="s">
        <v>207</v>
      </c>
      <c r="AU727" s="254" t="s">
        <v>82</v>
      </c>
      <c r="AV727" s="13" t="s">
        <v>90</v>
      </c>
      <c r="AW727" s="13" t="s">
        <v>34</v>
      </c>
      <c r="AX727" s="13" t="s">
        <v>73</v>
      </c>
      <c r="AY727" s="254" t="s">
        <v>197</v>
      </c>
    </row>
    <row r="728" spans="2:51" s="12" customFormat="1" ht="12">
      <c r="B728" s="233"/>
      <c r="C728" s="234"/>
      <c r="D728" s="230" t="s">
        <v>207</v>
      </c>
      <c r="E728" s="235" t="s">
        <v>21</v>
      </c>
      <c r="F728" s="236" t="s">
        <v>977</v>
      </c>
      <c r="G728" s="234"/>
      <c r="H728" s="237">
        <v>8.251</v>
      </c>
      <c r="I728" s="238"/>
      <c r="J728" s="234"/>
      <c r="K728" s="234"/>
      <c r="L728" s="239"/>
      <c r="M728" s="240"/>
      <c r="N728" s="241"/>
      <c r="O728" s="241"/>
      <c r="P728" s="241"/>
      <c r="Q728" s="241"/>
      <c r="R728" s="241"/>
      <c r="S728" s="241"/>
      <c r="T728" s="242"/>
      <c r="AT728" s="243" t="s">
        <v>207</v>
      </c>
      <c r="AU728" s="243" t="s">
        <v>82</v>
      </c>
      <c r="AV728" s="12" t="s">
        <v>82</v>
      </c>
      <c r="AW728" s="12" t="s">
        <v>34</v>
      </c>
      <c r="AX728" s="12" t="s">
        <v>73</v>
      </c>
      <c r="AY728" s="243" t="s">
        <v>197</v>
      </c>
    </row>
    <row r="729" spans="2:51" s="14" customFormat="1" ht="12">
      <c r="B729" s="255"/>
      <c r="C729" s="256"/>
      <c r="D729" s="230" t="s">
        <v>207</v>
      </c>
      <c r="E729" s="257" t="s">
        <v>21</v>
      </c>
      <c r="F729" s="258" t="s">
        <v>221</v>
      </c>
      <c r="G729" s="256"/>
      <c r="H729" s="259">
        <v>90.765</v>
      </c>
      <c r="I729" s="260"/>
      <c r="J729" s="256"/>
      <c r="K729" s="256"/>
      <c r="L729" s="261"/>
      <c r="M729" s="262"/>
      <c r="N729" s="263"/>
      <c r="O729" s="263"/>
      <c r="P729" s="263"/>
      <c r="Q729" s="263"/>
      <c r="R729" s="263"/>
      <c r="S729" s="263"/>
      <c r="T729" s="264"/>
      <c r="AT729" s="265" t="s">
        <v>207</v>
      </c>
      <c r="AU729" s="265" t="s">
        <v>82</v>
      </c>
      <c r="AV729" s="14" t="s">
        <v>97</v>
      </c>
      <c r="AW729" s="14" t="s">
        <v>34</v>
      </c>
      <c r="AX729" s="14" t="s">
        <v>80</v>
      </c>
      <c r="AY729" s="265" t="s">
        <v>197</v>
      </c>
    </row>
    <row r="730" spans="2:65" s="1" customFormat="1" ht="22.5" customHeight="1">
      <c r="B730" s="39"/>
      <c r="C730" s="218" t="s">
        <v>978</v>
      </c>
      <c r="D730" s="218" t="s">
        <v>199</v>
      </c>
      <c r="E730" s="219" t="s">
        <v>979</v>
      </c>
      <c r="F730" s="220" t="s">
        <v>980</v>
      </c>
      <c r="G730" s="221" t="s">
        <v>259</v>
      </c>
      <c r="H730" s="222">
        <v>1.93</v>
      </c>
      <c r="I730" s="223"/>
      <c r="J730" s="224">
        <f>ROUND(I730*H730,2)</f>
        <v>0</v>
      </c>
      <c r="K730" s="220" t="s">
        <v>203</v>
      </c>
      <c r="L730" s="44"/>
      <c r="M730" s="225" t="s">
        <v>21</v>
      </c>
      <c r="N730" s="226" t="s">
        <v>44</v>
      </c>
      <c r="O730" s="80"/>
      <c r="P730" s="227">
        <f>O730*H730</f>
        <v>0</v>
      </c>
      <c r="Q730" s="227">
        <v>0</v>
      </c>
      <c r="R730" s="227">
        <f>Q730*H730</f>
        <v>0</v>
      </c>
      <c r="S730" s="227">
        <v>0</v>
      </c>
      <c r="T730" s="228">
        <f>S730*H730</f>
        <v>0</v>
      </c>
      <c r="AR730" s="18" t="s">
        <v>298</v>
      </c>
      <c r="AT730" s="18" t="s">
        <v>199</v>
      </c>
      <c r="AU730" s="18" t="s">
        <v>82</v>
      </c>
      <c r="AY730" s="18" t="s">
        <v>197</v>
      </c>
      <c r="BE730" s="229">
        <f>IF(N730="základní",J730,0)</f>
        <v>0</v>
      </c>
      <c r="BF730" s="229">
        <f>IF(N730="snížená",J730,0)</f>
        <v>0</v>
      </c>
      <c r="BG730" s="229">
        <f>IF(N730="zákl. přenesená",J730,0)</f>
        <v>0</v>
      </c>
      <c r="BH730" s="229">
        <f>IF(N730="sníž. přenesená",J730,0)</f>
        <v>0</v>
      </c>
      <c r="BI730" s="229">
        <f>IF(N730="nulová",J730,0)</f>
        <v>0</v>
      </c>
      <c r="BJ730" s="18" t="s">
        <v>80</v>
      </c>
      <c r="BK730" s="229">
        <f>ROUND(I730*H730,2)</f>
        <v>0</v>
      </c>
      <c r="BL730" s="18" t="s">
        <v>298</v>
      </c>
      <c r="BM730" s="18" t="s">
        <v>981</v>
      </c>
    </row>
    <row r="731" spans="2:47" s="1" customFormat="1" ht="12">
      <c r="B731" s="39"/>
      <c r="C731" s="40"/>
      <c r="D731" s="230" t="s">
        <v>205</v>
      </c>
      <c r="E731" s="40"/>
      <c r="F731" s="231" t="s">
        <v>982</v>
      </c>
      <c r="G731" s="40"/>
      <c r="H731" s="40"/>
      <c r="I731" s="145"/>
      <c r="J731" s="40"/>
      <c r="K731" s="40"/>
      <c r="L731" s="44"/>
      <c r="M731" s="232"/>
      <c r="N731" s="80"/>
      <c r="O731" s="80"/>
      <c r="P731" s="80"/>
      <c r="Q731" s="80"/>
      <c r="R731" s="80"/>
      <c r="S731" s="80"/>
      <c r="T731" s="81"/>
      <c r="AT731" s="18" t="s">
        <v>205</v>
      </c>
      <c r="AU731" s="18" t="s">
        <v>82</v>
      </c>
    </row>
    <row r="732" spans="2:65" s="1" customFormat="1" ht="22.5" customHeight="1">
      <c r="B732" s="39"/>
      <c r="C732" s="218" t="s">
        <v>983</v>
      </c>
      <c r="D732" s="218" t="s">
        <v>199</v>
      </c>
      <c r="E732" s="219" t="s">
        <v>984</v>
      </c>
      <c r="F732" s="220" t="s">
        <v>985</v>
      </c>
      <c r="G732" s="221" t="s">
        <v>259</v>
      </c>
      <c r="H732" s="222">
        <v>1.93</v>
      </c>
      <c r="I732" s="223"/>
      <c r="J732" s="224">
        <f>ROUND(I732*H732,2)</f>
        <v>0</v>
      </c>
      <c r="K732" s="220" t="s">
        <v>203</v>
      </c>
      <c r="L732" s="44"/>
      <c r="M732" s="225" t="s">
        <v>21</v>
      </c>
      <c r="N732" s="226" t="s">
        <v>44</v>
      </c>
      <c r="O732" s="80"/>
      <c r="P732" s="227">
        <f>O732*H732</f>
        <v>0</v>
      </c>
      <c r="Q732" s="227">
        <v>0</v>
      </c>
      <c r="R732" s="227">
        <f>Q732*H732</f>
        <v>0</v>
      </c>
      <c r="S732" s="227">
        <v>0</v>
      </c>
      <c r="T732" s="228">
        <f>S732*H732</f>
        <v>0</v>
      </c>
      <c r="AR732" s="18" t="s">
        <v>298</v>
      </c>
      <c r="AT732" s="18" t="s">
        <v>199</v>
      </c>
      <c r="AU732" s="18" t="s">
        <v>82</v>
      </c>
      <c r="AY732" s="18" t="s">
        <v>197</v>
      </c>
      <c r="BE732" s="229">
        <f>IF(N732="základní",J732,0)</f>
        <v>0</v>
      </c>
      <c r="BF732" s="229">
        <f>IF(N732="snížená",J732,0)</f>
        <v>0</v>
      </c>
      <c r="BG732" s="229">
        <f>IF(N732="zákl. přenesená",J732,0)</f>
        <v>0</v>
      </c>
      <c r="BH732" s="229">
        <f>IF(N732="sníž. přenesená",J732,0)</f>
        <v>0</v>
      </c>
      <c r="BI732" s="229">
        <f>IF(N732="nulová",J732,0)</f>
        <v>0</v>
      </c>
      <c r="BJ732" s="18" t="s">
        <v>80</v>
      </c>
      <c r="BK732" s="229">
        <f>ROUND(I732*H732,2)</f>
        <v>0</v>
      </c>
      <c r="BL732" s="18" t="s">
        <v>298</v>
      </c>
      <c r="BM732" s="18" t="s">
        <v>986</v>
      </c>
    </row>
    <row r="733" spans="2:47" s="1" customFormat="1" ht="12">
      <c r="B733" s="39"/>
      <c r="C733" s="40"/>
      <c r="D733" s="230" t="s">
        <v>205</v>
      </c>
      <c r="E733" s="40"/>
      <c r="F733" s="231" t="s">
        <v>982</v>
      </c>
      <c r="G733" s="40"/>
      <c r="H733" s="40"/>
      <c r="I733" s="145"/>
      <c r="J733" s="40"/>
      <c r="K733" s="40"/>
      <c r="L733" s="44"/>
      <c r="M733" s="232"/>
      <c r="N733" s="80"/>
      <c r="O733" s="80"/>
      <c r="P733" s="80"/>
      <c r="Q733" s="80"/>
      <c r="R733" s="80"/>
      <c r="S733" s="80"/>
      <c r="T733" s="81"/>
      <c r="AT733" s="18" t="s">
        <v>205</v>
      </c>
      <c r="AU733" s="18" t="s">
        <v>82</v>
      </c>
    </row>
    <row r="734" spans="2:63" s="11" customFormat="1" ht="22.8" customHeight="1">
      <c r="B734" s="202"/>
      <c r="C734" s="203"/>
      <c r="D734" s="204" t="s">
        <v>72</v>
      </c>
      <c r="E734" s="216" t="s">
        <v>987</v>
      </c>
      <c r="F734" s="216" t="s">
        <v>988</v>
      </c>
      <c r="G734" s="203"/>
      <c r="H734" s="203"/>
      <c r="I734" s="206"/>
      <c r="J734" s="217">
        <f>BK734</f>
        <v>0</v>
      </c>
      <c r="K734" s="203"/>
      <c r="L734" s="208"/>
      <c r="M734" s="209"/>
      <c r="N734" s="210"/>
      <c r="O734" s="210"/>
      <c r="P734" s="211">
        <f>SUM(P735:P756)</f>
        <v>0</v>
      </c>
      <c r="Q734" s="210"/>
      <c r="R734" s="211">
        <f>SUM(R735:R756)</f>
        <v>0.0510475</v>
      </c>
      <c r="S734" s="210"/>
      <c r="T734" s="212">
        <f>SUM(T735:T756)</f>
        <v>0.0412965</v>
      </c>
      <c r="AR734" s="213" t="s">
        <v>82</v>
      </c>
      <c r="AT734" s="214" t="s">
        <v>72</v>
      </c>
      <c r="AU734" s="214" t="s">
        <v>80</v>
      </c>
      <c r="AY734" s="213" t="s">
        <v>197</v>
      </c>
      <c r="BK734" s="215">
        <f>SUM(BK735:BK756)</f>
        <v>0</v>
      </c>
    </row>
    <row r="735" spans="2:65" s="1" customFormat="1" ht="22.5" customHeight="1">
      <c r="B735" s="39"/>
      <c r="C735" s="218" t="s">
        <v>989</v>
      </c>
      <c r="D735" s="218" t="s">
        <v>199</v>
      </c>
      <c r="E735" s="219" t="s">
        <v>990</v>
      </c>
      <c r="F735" s="220" t="s">
        <v>991</v>
      </c>
      <c r="G735" s="221" t="s">
        <v>116</v>
      </c>
      <c r="H735" s="222">
        <v>98.325</v>
      </c>
      <c r="I735" s="223"/>
      <c r="J735" s="224">
        <f>ROUND(I735*H735,2)</f>
        <v>0</v>
      </c>
      <c r="K735" s="220" t="s">
        <v>203</v>
      </c>
      <c r="L735" s="44"/>
      <c r="M735" s="225" t="s">
        <v>21</v>
      </c>
      <c r="N735" s="226" t="s">
        <v>44</v>
      </c>
      <c r="O735" s="80"/>
      <c r="P735" s="227">
        <f>O735*H735</f>
        <v>0</v>
      </c>
      <c r="Q735" s="227">
        <v>0</v>
      </c>
      <c r="R735" s="227">
        <f>Q735*H735</f>
        <v>0</v>
      </c>
      <c r="S735" s="227">
        <v>0.00042</v>
      </c>
      <c r="T735" s="228">
        <f>S735*H735</f>
        <v>0.0412965</v>
      </c>
      <c r="AR735" s="18" t="s">
        <v>298</v>
      </c>
      <c r="AT735" s="18" t="s">
        <v>199</v>
      </c>
      <c r="AU735" s="18" t="s">
        <v>82</v>
      </c>
      <c r="AY735" s="18" t="s">
        <v>197</v>
      </c>
      <c r="BE735" s="229">
        <f>IF(N735="základní",J735,0)</f>
        <v>0</v>
      </c>
      <c r="BF735" s="229">
        <f>IF(N735="snížená",J735,0)</f>
        <v>0</v>
      </c>
      <c r="BG735" s="229">
        <f>IF(N735="zákl. přenesená",J735,0)</f>
        <v>0</v>
      </c>
      <c r="BH735" s="229">
        <f>IF(N735="sníž. přenesená",J735,0)</f>
        <v>0</v>
      </c>
      <c r="BI735" s="229">
        <f>IF(N735="nulová",J735,0)</f>
        <v>0</v>
      </c>
      <c r="BJ735" s="18" t="s">
        <v>80</v>
      </c>
      <c r="BK735" s="229">
        <f>ROUND(I735*H735,2)</f>
        <v>0</v>
      </c>
      <c r="BL735" s="18" t="s">
        <v>298</v>
      </c>
      <c r="BM735" s="18" t="s">
        <v>992</v>
      </c>
    </row>
    <row r="736" spans="2:47" s="1" customFormat="1" ht="12">
      <c r="B736" s="39"/>
      <c r="C736" s="40"/>
      <c r="D736" s="230" t="s">
        <v>205</v>
      </c>
      <c r="E736" s="40"/>
      <c r="F736" s="231" t="s">
        <v>993</v>
      </c>
      <c r="G736" s="40"/>
      <c r="H736" s="40"/>
      <c r="I736" s="145"/>
      <c r="J736" s="40"/>
      <c r="K736" s="40"/>
      <c r="L736" s="44"/>
      <c r="M736" s="232"/>
      <c r="N736" s="80"/>
      <c r="O736" s="80"/>
      <c r="P736" s="80"/>
      <c r="Q736" s="80"/>
      <c r="R736" s="80"/>
      <c r="S736" s="80"/>
      <c r="T736" s="81"/>
      <c r="AT736" s="18" t="s">
        <v>205</v>
      </c>
      <c r="AU736" s="18" t="s">
        <v>82</v>
      </c>
    </row>
    <row r="737" spans="2:51" s="15" customFormat="1" ht="12">
      <c r="B737" s="266"/>
      <c r="C737" s="267"/>
      <c r="D737" s="230" t="s">
        <v>207</v>
      </c>
      <c r="E737" s="268" t="s">
        <v>21</v>
      </c>
      <c r="F737" s="269" t="s">
        <v>743</v>
      </c>
      <c r="G737" s="267"/>
      <c r="H737" s="268" t="s">
        <v>21</v>
      </c>
      <c r="I737" s="270"/>
      <c r="J737" s="267"/>
      <c r="K737" s="267"/>
      <c r="L737" s="271"/>
      <c r="M737" s="272"/>
      <c r="N737" s="273"/>
      <c r="O737" s="273"/>
      <c r="P737" s="273"/>
      <c r="Q737" s="273"/>
      <c r="R737" s="273"/>
      <c r="S737" s="273"/>
      <c r="T737" s="274"/>
      <c r="AT737" s="275" t="s">
        <v>207</v>
      </c>
      <c r="AU737" s="275" t="s">
        <v>82</v>
      </c>
      <c r="AV737" s="15" t="s">
        <v>80</v>
      </c>
      <c r="AW737" s="15" t="s">
        <v>34</v>
      </c>
      <c r="AX737" s="15" t="s">
        <v>73</v>
      </c>
      <c r="AY737" s="275" t="s">
        <v>197</v>
      </c>
    </row>
    <row r="738" spans="2:51" s="12" customFormat="1" ht="12">
      <c r="B738" s="233"/>
      <c r="C738" s="234"/>
      <c r="D738" s="230" t="s">
        <v>207</v>
      </c>
      <c r="E738" s="235" t="s">
        <v>21</v>
      </c>
      <c r="F738" s="236" t="s">
        <v>994</v>
      </c>
      <c r="G738" s="234"/>
      <c r="H738" s="237">
        <v>21.525</v>
      </c>
      <c r="I738" s="238"/>
      <c r="J738" s="234"/>
      <c r="K738" s="234"/>
      <c r="L738" s="239"/>
      <c r="M738" s="240"/>
      <c r="N738" s="241"/>
      <c r="O738" s="241"/>
      <c r="P738" s="241"/>
      <c r="Q738" s="241"/>
      <c r="R738" s="241"/>
      <c r="S738" s="241"/>
      <c r="T738" s="242"/>
      <c r="AT738" s="243" t="s">
        <v>207</v>
      </c>
      <c r="AU738" s="243" t="s">
        <v>82</v>
      </c>
      <c r="AV738" s="12" t="s">
        <v>82</v>
      </c>
      <c r="AW738" s="12" t="s">
        <v>34</v>
      </c>
      <c r="AX738" s="12" t="s">
        <v>73</v>
      </c>
      <c r="AY738" s="243" t="s">
        <v>197</v>
      </c>
    </row>
    <row r="739" spans="2:51" s="13" customFormat="1" ht="12">
      <c r="B739" s="244"/>
      <c r="C739" s="245"/>
      <c r="D739" s="230" t="s">
        <v>207</v>
      </c>
      <c r="E739" s="246" t="s">
        <v>21</v>
      </c>
      <c r="F739" s="247" t="s">
        <v>219</v>
      </c>
      <c r="G739" s="245"/>
      <c r="H739" s="248">
        <v>21.525</v>
      </c>
      <c r="I739" s="249"/>
      <c r="J739" s="245"/>
      <c r="K739" s="245"/>
      <c r="L739" s="250"/>
      <c r="M739" s="251"/>
      <c r="N739" s="252"/>
      <c r="O739" s="252"/>
      <c r="P739" s="252"/>
      <c r="Q739" s="252"/>
      <c r="R739" s="252"/>
      <c r="S739" s="252"/>
      <c r="T739" s="253"/>
      <c r="AT739" s="254" t="s">
        <v>207</v>
      </c>
      <c r="AU739" s="254" t="s">
        <v>82</v>
      </c>
      <c r="AV739" s="13" t="s">
        <v>90</v>
      </c>
      <c r="AW739" s="13" t="s">
        <v>34</v>
      </c>
      <c r="AX739" s="13" t="s">
        <v>73</v>
      </c>
      <c r="AY739" s="254" t="s">
        <v>197</v>
      </c>
    </row>
    <row r="740" spans="2:51" s="12" customFormat="1" ht="12">
      <c r="B740" s="233"/>
      <c r="C740" s="234"/>
      <c r="D740" s="230" t="s">
        <v>207</v>
      </c>
      <c r="E740" s="235" t="s">
        <v>21</v>
      </c>
      <c r="F740" s="236" t="s">
        <v>995</v>
      </c>
      <c r="G740" s="234"/>
      <c r="H740" s="237">
        <v>76.8</v>
      </c>
      <c r="I740" s="238"/>
      <c r="J740" s="234"/>
      <c r="K740" s="234"/>
      <c r="L740" s="239"/>
      <c r="M740" s="240"/>
      <c r="N740" s="241"/>
      <c r="O740" s="241"/>
      <c r="P740" s="241"/>
      <c r="Q740" s="241"/>
      <c r="R740" s="241"/>
      <c r="S740" s="241"/>
      <c r="T740" s="242"/>
      <c r="AT740" s="243" t="s">
        <v>207</v>
      </c>
      <c r="AU740" s="243" t="s">
        <v>82</v>
      </c>
      <c r="AV740" s="12" t="s">
        <v>82</v>
      </c>
      <c r="AW740" s="12" t="s">
        <v>34</v>
      </c>
      <c r="AX740" s="12" t="s">
        <v>73</v>
      </c>
      <c r="AY740" s="243" t="s">
        <v>197</v>
      </c>
    </row>
    <row r="741" spans="2:51" s="13" customFormat="1" ht="12">
      <c r="B741" s="244"/>
      <c r="C741" s="245"/>
      <c r="D741" s="230" t="s">
        <v>207</v>
      </c>
      <c r="E741" s="246" t="s">
        <v>21</v>
      </c>
      <c r="F741" s="247" t="s">
        <v>219</v>
      </c>
      <c r="G741" s="245"/>
      <c r="H741" s="248">
        <v>76.8</v>
      </c>
      <c r="I741" s="249"/>
      <c r="J741" s="245"/>
      <c r="K741" s="245"/>
      <c r="L741" s="250"/>
      <c r="M741" s="251"/>
      <c r="N741" s="252"/>
      <c r="O741" s="252"/>
      <c r="P741" s="252"/>
      <c r="Q741" s="252"/>
      <c r="R741" s="252"/>
      <c r="S741" s="252"/>
      <c r="T741" s="253"/>
      <c r="AT741" s="254" t="s">
        <v>207</v>
      </c>
      <c r="AU741" s="254" t="s">
        <v>82</v>
      </c>
      <c r="AV741" s="13" t="s">
        <v>90</v>
      </c>
      <c r="AW741" s="13" t="s">
        <v>34</v>
      </c>
      <c r="AX741" s="13" t="s">
        <v>73</v>
      </c>
      <c r="AY741" s="254" t="s">
        <v>197</v>
      </c>
    </row>
    <row r="742" spans="2:51" s="14" customFormat="1" ht="12">
      <c r="B742" s="255"/>
      <c r="C742" s="256"/>
      <c r="D742" s="230" t="s">
        <v>207</v>
      </c>
      <c r="E742" s="257" t="s">
        <v>21</v>
      </c>
      <c r="F742" s="258" t="s">
        <v>221</v>
      </c>
      <c r="G742" s="256"/>
      <c r="H742" s="259">
        <v>98.325</v>
      </c>
      <c r="I742" s="260"/>
      <c r="J742" s="256"/>
      <c r="K742" s="256"/>
      <c r="L742" s="261"/>
      <c r="M742" s="262"/>
      <c r="N742" s="263"/>
      <c r="O742" s="263"/>
      <c r="P742" s="263"/>
      <c r="Q742" s="263"/>
      <c r="R742" s="263"/>
      <c r="S742" s="263"/>
      <c r="T742" s="264"/>
      <c r="AT742" s="265" t="s">
        <v>207</v>
      </c>
      <c r="AU742" s="265" t="s">
        <v>82</v>
      </c>
      <c r="AV742" s="14" t="s">
        <v>97</v>
      </c>
      <c r="AW742" s="14" t="s">
        <v>34</v>
      </c>
      <c r="AX742" s="14" t="s">
        <v>80</v>
      </c>
      <c r="AY742" s="265" t="s">
        <v>197</v>
      </c>
    </row>
    <row r="743" spans="2:65" s="1" customFormat="1" ht="22.5" customHeight="1">
      <c r="B743" s="39"/>
      <c r="C743" s="218" t="s">
        <v>996</v>
      </c>
      <c r="D743" s="218" t="s">
        <v>199</v>
      </c>
      <c r="E743" s="219" t="s">
        <v>997</v>
      </c>
      <c r="F743" s="220" t="s">
        <v>998</v>
      </c>
      <c r="G743" s="221" t="s">
        <v>116</v>
      </c>
      <c r="H743" s="222">
        <v>97.233</v>
      </c>
      <c r="I743" s="223"/>
      <c r="J743" s="224">
        <f>ROUND(I743*H743,2)</f>
        <v>0</v>
      </c>
      <c r="K743" s="220" t="s">
        <v>203</v>
      </c>
      <c r="L743" s="44"/>
      <c r="M743" s="225" t="s">
        <v>21</v>
      </c>
      <c r="N743" s="226" t="s">
        <v>44</v>
      </c>
      <c r="O743" s="80"/>
      <c r="P743" s="227">
        <f>O743*H743</f>
        <v>0</v>
      </c>
      <c r="Q743" s="227">
        <v>0</v>
      </c>
      <c r="R743" s="227">
        <f>Q743*H743</f>
        <v>0</v>
      </c>
      <c r="S743" s="227">
        <v>0</v>
      </c>
      <c r="T743" s="228">
        <f>S743*H743</f>
        <v>0</v>
      </c>
      <c r="AR743" s="18" t="s">
        <v>298</v>
      </c>
      <c r="AT743" s="18" t="s">
        <v>199</v>
      </c>
      <c r="AU743" s="18" t="s">
        <v>82</v>
      </c>
      <c r="AY743" s="18" t="s">
        <v>197</v>
      </c>
      <c r="BE743" s="229">
        <f>IF(N743="základní",J743,0)</f>
        <v>0</v>
      </c>
      <c r="BF743" s="229">
        <f>IF(N743="snížená",J743,0)</f>
        <v>0</v>
      </c>
      <c r="BG743" s="229">
        <f>IF(N743="zákl. přenesená",J743,0)</f>
        <v>0</v>
      </c>
      <c r="BH743" s="229">
        <f>IF(N743="sníž. přenesená",J743,0)</f>
        <v>0</v>
      </c>
      <c r="BI743" s="229">
        <f>IF(N743="nulová",J743,0)</f>
        <v>0</v>
      </c>
      <c r="BJ743" s="18" t="s">
        <v>80</v>
      </c>
      <c r="BK743" s="229">
        <f>ROUND(I743*H743,2)</f>
        <v>0</v>
      </c>
      <c r="BL743" s="18" t="s">
        <v>298</v>
      </c>
      <c r="BM743" s="18" t="s">
        <v>999</v>
      </c>
    </row>
    <row r="744" spans="2:47" s="1" customFormat="1" ht="12">
      <c r="B744" s="39"/>
      <c r="C744" s="40"/>
      <c r="D744" s="230" t="s">
        <v>205</v>
      </c>
      <c r="E744" s="40"/>
      <c r="F744" s="231" t="s">
        <v>1000</v>
      </c>
      <c r="G744" s="40"/>
      <c r="H744" s="40"/>
      <c r="I744" s="145"/>
      <c r="J744" s="40"/>
      <c r="K744" s="40"/>
      <c r="L744" s="44"/>
      <c r="M744" s="232"/>
      <c r="N744" s="80"/>
      <c r="O744" s="80"/>
      <c r="P744" s="80"/>
      <c r="Q744" s="80"/>
      <c r="R744" s="80"/>
      <c r="S744" s="80"/>
      <c r="T744" s="81"/>
      <c r="AT744" s="18" t="s">
        <v>205</v>
      </c>
      <c r="AU744" s="18" t="s">
        <v>82</v>
      </c>
    </row>
    <row r="745" spans="2:51" s="15" customFormat="1" ht="12">
      <c r="B745" s="266"/>
      <c r="C745" s="267"/>
      <c r="D745" s="230" t="s">
        <v>207</v>
      </c>
      <c r="E745" s="268" t="s">
        <v>21</v>
      </c>
      <c r="F745" s="269" t="s">
        <v>1001</v>
      </c>
      <c r="G745" s="267"/>
      <c r="H745" s="268" t="s">
        <v>21</v>
      </c>
      <c r="I745" s="270"/>
      <c r="J745" s="267"/>
      <c r="K745" s="267"/>
      <c r="L745" s="271"/>
      <c r="M745" s="272"/>
      <c r="N745" s="273"/>
      <c r="O745" s="273"/>
      <c r="P745" s="273"/>
      <c r="Q745" s="273"/>
      <c r="R745" s="273"/>
      <c r="S745" s="273"/>
      <c r="T745" s="274"/>
      <c r="AT745" s="275" t="s">
        <v>207</v>
      </c>
      <c r="AU745" s="275" t="s">
        <v>82</v>
      </c>
      <c r="AV745" s="15" t="s">
        <v>80</v>
      </c>
      <c r="AW745" s="15" t="s">
        <v>34</v>
      </c>
      <c r="AX745" s="15" t="s">
        <v>73</v>
      </c>
      <c r="AY745" s="275" t="s">
        <v>197</v>
      </c>
    </row>
    <row r="746" spans="2:51" s="12" customFormat="1" ht="12">
      <c r="B746" s="233"/>
      <c r="C746" s="234"/>
      <c r="D746" s="230" t="s">
        <v>207</v>
      </c>
      <c r="E746" s="235" t="s">
        <v>21</v>
      </c>
      <c r="F746" s="236" t="s">
        <v>1002</v>
      </c>
      <c r="G746" s="234"/>
      <c r="H746" s="237">
        <v>20.433</v>
      </c>
      <c r="I746" s="238"/>
      <c r="J746" s="234"/>
      <c r="K746" s="234"/>
      <c r="L746" s="239"/>
      <c r="M746" s="240"/>
      <c r="N746" s="241"/>
      <c r="O746" s="241"/>
      <c r="P746" s="241"/>
      <c r="Q746" s="241"/>
      <c r="R746" s="241"/>
      <c r="S746" s="241"/>
      <c r="T746" s="242"/>
      <c r="AT746" s="243" t="s">
        <v>207</v>
      </c>
      <c r="AU746" s="243" t="s">
        <v>82</v>
      </c>
      <c r="AV746" s="12" t="s">
        <v>82</v>
      </c>
      <c r="AW746" s="12" t="s">
        <v>34</v>
      </c>
      <c r="AX746" s="12" t="s">
        <v>73</v>
      </c>
      <c r="AY746" s="243" t="s">
        <v>197</v>
      </c>
    </row>
    <row r="747" spans="2:51" s="13" customFormat="1" ht="12">
      <c r="B747" s="244"/>
      <c r="C747" s="245"/>
      <c r="D747" s="230" t="s">
        <v>207</v>
      </c>
      <c r="E747" s="246" t="s">
        <v>21</v>
      </c>
      <c r="F747" s="247" t="s">
        <v>219</v>
      </c>
      <c r="G747" s="245"/>
      <c r="H747" s="248">
        <v>20.433</v>
      </c>
      <c r="I747" s="249"/>
      <c r="J747" s="245"/>
      <c r="K747" s="245"/>
      <c r="L747" s="250"/>
      <c r="M747" s="251"/>
      <c r="N747" s="252"/>
      <c r="O747" s="252"/>
      <c r="P747" s="252"/>
      <c r="Q747" s="252"/>
      <c r="R747" s="252"/>
      <c r="S747" s="252"/>
      <c r="T747" s="253"/>
      <c r="AT747" s="254" t="s">
        <v>207</v>
      </c>
      <c r="AU747" s="254" t="s">
        <v>82</v>
      </c>
      <c r="AV747" s="13" t="s">
        <v>90</v>
      </c>
      <c r="AW747" s="13" t="s">
        <v>34</v>
      </c>
      <c r="AX747" s="13" t="s">
        <v>73</v>
      </c>
      <c r="AY747" s="254" t="s">
        <v>197</v>
      </c>
    </row>
    <row r="748" spans="2:51" s="12" customFormat="1" ht="12">
      <c r="B748" s="233"/>
      <c r="C748" s="234"/>
      <c r="D748" s="230" t="s">
        <v>207</v>
      </c>
      <c r="E748" s="235" t="s">
        <v>21</v>
      </c>
      <c r="F748" s="236" t="s">
        <v>618</v>
      </c>
      <c r="G748" s="234"/>
      <c r="H748" s="237">
        <v>76.8</v>
      </c>
      <c r="I748" s="238"/>
      <c r="J748" s="234"/>
      <c r="K748" s="234"/>
      <c r="L748" s="239"/>
      <c r="M748" s="240"/>
      <c r="N748" s="241"/>
      <c r="O748" s="241"/>
      <c r="P748" s="241"/>
      <c r="Q748" s="241"/>
      <c r="R748" s="241"/>
      <c r="S748" s="241"/>
      <c r="T748" s="242"/>
      <c r="AT748" s="243" t="s">
        <v>207</v>
      </c>
      <c r="AU748" s="243" t="s">
        <v>82</v>
      </c>
      <c r="AV748" s="12" t="s">
        <v>82</v>
      </c>
      <c r="AW748" s="12" t="s">
        <v>34</v>
      </c>
      <c r="AX748" s="12" t="s">
        <v>73</v>
      </c>
      <c r="AY748" s="243" t="s">
        <v>197</v>
      </c>
    </row>
    <row r="749" spans="2:51" s="13" customFormat="1" ht="12">
      <c r="B749" s="244"/>
      <c r="C749" s="245"/>
      <c r="D749" s="230" t="s">
        <v>207</v>
      </c>
      <c r="E749" s="246" t="s">
        <v>21</v>
      </c>
      <c r="F749" s="247" t="s">
        <v>219</v>
      </c>
      <c r="G749" s="245"/>
      <c r="H749" s="248">
        <v>76.8</v>
      </c>
      <c r="I749" s="249"/>
      <c r="J749" s="245"/>
      <c r="K749" s="245"/>
      <c r="L749" s="250"/>
      <c r="M749" s="251"/>
      <c r="N749" s="252"/>
      <c r="O749" s="252"/>
      <c r="P749" s="252"/>
      <c r="Q749" s="252"/>
      <c r="R749" s="252"/>
      <c r="S749" s="252"/>
      <c r="T749" s="253"/>
      <c r="AT749" s="254" t="s">
        <v>207</v>
      </c>
      <c r="AU749" s="254" t="s">
        <v>82</v>
      </c>
      <c r="AV749" s="13" t="s">
        <v>90</v>
      </c>
      <c r="AW749" s="13" t="s">
        <v>34</v>
      </c>
      <c r="AX749" s="13" t="s">
        <v>73</v>
      </c>
      <c r="AY749" s="254" t="s">
        <v>197</v>
      </c>
    </row>
    <row r="750" spans="2:51" s="14" customFormat="1" ht="12">
      <c r="B750" s="255"/>
      <c r="C750" s="256"/>
      <c r="D750" s="230" t="s">
        <v>207</v>
      </c>
      <c r="E750" s="257" t="s">
        <v>21</v>
      </c>
      <c r="F750" s="258" t="s">
        <v>221</v>
      </c>
      <c r="G750" s="256"/>
      <c r="H750" s="259">
        <v>97.233</v>
      </c>
      <c r="I750" s="260"/>
      <c r="J750" s="256"/>
      <c r="K750" s="256"/>
      <c r="L750" s="261"/>
      <c r="M750" s="262"/>
      <c r="N750" s="263"/>
      <c r="O750" s="263"/>
      <c r="P750" s="263"/>
      <c r="Q750" s="263"/>
      <c r="R750" s="263"/>
      <c r="S750" s="263"/>
      <c r="T750" s="264"/>
      <c r="AT750" s="265" t="s">
        <v>207</v>
      </c>
      <c r="AU750" s="265" t="s">
        <v>82</v>
      </c>
      <c r="AV750" s="14" t="s">
        <v>97</v>
      </c>
      <c r="AW750" s="14" t="s">
        <v>34</v>
      </c>
      <c r="AX750" s="14" t="s">
        <v>80</v>
      </c>
      <c r="AY750" s="265" t="s">
        <v>197</v>
      </c>
    </row>
    <row r="751" spans="2:65" s="1" customFormat="1" ht="16.5" customHeight="1">
      <c r="B751" s="39"/>
      <c r="C751" s="276" t="s">
        <v>1003</v>
      </c>
      <c r="D751" s="276" t="s">
        <v>540</v>
      </c>
      <c r="E751" s="277" t="s">
        <v>1004</v>
      </c>
      <c r="F751" s="278" t="s">
        <v>1005</v>
      </c>
      <c r="G751" s="279" t="s">
        <v>116</v>
      </c>
      <c r="H751" s="280">
        <v>102.095</v>
      </c>
      <c r="I751" s="281"/>
      <c r="J751" s="282">
        <f>ROUND(I751*H751,2)</f>
        <v>0</v>
      </c>
      <c r="K751" s="278" t="s">
        <v>203</v>
      </c>
      <c r="L751" s="283"/>
      <c r="M751" s="284" t="s">
        <v>21</v>
      </c>
      <c r="N751" s="285" t="s">
        <v>44</v>
      </c>
      <c r="O751" s="80"/>
      <c r="P751" s="227">
        <f>O751*H751</f>
        <v>0</v>
      </c>
      <c r="Q751" s="227">
        <v>0.0005</v>
      </c>
      <c r="R751" s="227">
        <f>Q751*H751</f>
        <v>0.0510475</v>
      </c>
      <c r="S751" s="227">
        <v>0</v>
      </c>
      <c r="T751" s="228">
        <f>S751*H751</f>
        <v>0</v>
      </c>
      <c r="AR751" s="18" t="s">
        <v>415</v>
      </c>
      <c r="AT751" s="18" t="s">
        <v>540</v>
      </c>
      <c r="AU751" s="18" t="s">
        <v>82</v>
      </c>
      <c r="AY751" s="18" t="s">
        <v>197</v>
      </c>
      <c r="BE751" s="229">
        <f>IF(N751="základní",J751,0)</f>
        <v>0</v>
      </c>
      <c r="BF751" s="229">
        <f>IF(N751="snížená",J751,0)</f>
        <v>0</v>
      </c>
      <c r="BG751" s="229">
        <f>IF(N751="zákl. přenesená",J751,0)</f>
        <v>0</v>
      </c>
      <c r="BH751" s="229">
        <f>IF(N751="sníž. přenesená",J751,0)</f>
        <v>0</v>
      </c>
      <c r="BI751" s="229">
        <f>IF(N751="nulová",J751,0)</f>
        <v>0</v>
      </c>
      <c r="BJ751" s="18" t="s">
        <v>80</v>
      </c>
      <c r="BK751" s="229">
        <f>ROUND(I751*H751,2)</f>
        <v>0</v>
      </c>
      <c r="BL751" s="18" t="s">
        <v>298</v>
      </c>
      <c r="BM751" s="18" t="s">
        <v>1006</v>
      </c>
    </row>
    <row r="752" spans="2:51" s="12" customFormat="1" ht="12">
      <c r="B752" s="233"/>
      <c r="C752" s="234"/>
      <c r="D752" s="230" t="s">
        <v>207</v>
      </c>
      <c r="E752" s="234"/>
      <c r="F752" s="236" t="s">
        <v>1007</v>
      </c>
      <c r="G752" s="234"/>
      <c r="H752" s="237">
        <v>102.095</v>
      </c>
      <c r="I752" s="238"/>
      <c r="J752" s="234"/>
      <c r="K752" s="234"/>
      <c r="L752" s="239"/>
      <c r="M752" s="240"/>
      <c r="N752" s="241"/>
      <c r="O752" s="241"/>
      <c r="P752" s="241"/>
      <c r="Q752" s="241"/>
      <c r="R752" s="241"/>
      <c r="S752" s="241"/>
      <c r="T752" s="242"/>
      <c r="AT752" s="243" t="s">
        <v>207</v>
      </c>
      <c r="AU752" s="243" t="s">
        <v>82</v>
      </c>
      <c r="AV752" s="12" t="s">
        <v>82</v>
      </c>
      <c r="AW752" s="12" t="s">
        <v>4</v>
      </c>
      <c r="AX752" s="12" t="s">
        <v>80</v>
      </c>
      <c r="AY752" s="243" t="s">
        <v>197</v>
      </c>
    </row>
    <row r="753" spans="2:65" s="1" customFormat="1" ht="22.5" customHeight="1">
      <c r="B753" s="39"/>
      <c r="C753" s="218" t="s">
        <v>1008</v>
      </c>
      <c r="D753" s="218" t="s">
        <v>199</v>
      </c>
      <c r="E753" s="219" t="s">
        <v>1009</v>
      </c>
      <c r="F753" s="220" t="s">
        <v>1010</v>
      </c>
      <c r="G753" s="221" t="s">
        <v>259</v>
      </c>
      <c r="H753" s="222">
        <v>0.051</v>
      </c>
      <c r="I753" s="223"/>
      <c r="J753" s="224">
        <f>ROUND(I753*H753,2)</f>
        <v>0</v>
      </c>
      <c r="K753" s="220" t="s">
        <v>203</v>
      </c>
      <c r="L753" s="44"/>
      <c r="M753" s="225" t="s">
        <v>21</v>
      </c>
      <c r="N753" s="226" t="s">
        <v>44</v>
      </c>
      <c r="O753" s="80"/>
      <c r="P753" s="227">
        <f>O753*H753</f>
        <v>0</v>
      </c>
      <c r="Q753" s="227">
        <v>0</v>
      </c>
      <c r="R753" s="227">
        <f>Q753*H753</f>
        <v>0</v>
      </c>
      <c r="S753" s="227">
        <v>0</v>
      </c>
      <c r="T753" s="228">
        <f>S753*H753</f>
        <v>0</v>
      </c>
      <c r="AR753" s="18" t="s">
        <v>298</v>
      </c>
      <c r="AT753" s="18" t="s">
        <v>199</v>
      </c>
      <c r="AU753" s="18" t="s">
        <v>82</v>
      </c>
      <c r="AY753" s="18" t="s">
        <v>197</v>
      </c>
      <c r="BE753" s="229">
        <f>IF(N753="základní",J753,0)</f>
        <v>0</v>
      </c>
      <c r="BF753" s="229">
        <f>IF(N753="snížená",J753,0)</f>
        <v>0</v>
      </c>
      <c r="BG753" s="229">
        <f>IF(N753="zákl. přenesená",J753,0)</f>
        <v>0</v>
      </c>
      <c r="BH753" s="229">
        <f>IF(N753="sníž. přenesená",J753,0)</f>
        <v>0</v>
      </c>
      <c r="BI753" s="229">
        <f>IF(N753="nulová",J753,0)</f>
        <v>0</v>
      </c>
      <c r="BJ753" s="18" t="s">
        <v>80</v>
      </c>
      <c r="BK753" s="229">
        <f>ROUND(I753*H753,2)</f>
        <v>0</v>
      </c>
      <c r="BL753" s="18" t="s">
        <v>298</v>
      </c>
      <c r="BM753" s="18" t="s">
        <v>1011</v>
      </c>
    </row>
    <row r="754" spans="2:47" s="1" customFormat="1" ht="12">
      <c r="B754" s="39"/>
      <c r="C754" s="40"/>
      <c r="D754" s="230" t="s">
        <v>205</v>
      </c>
      <c r="E754" s="40"/>
      <c r="F754" s="231" t="s">
        <v>1012</v>
      </c>
      <c r="G754" s="40"/>
      <c r="H754" s="40"/>
      <c r="I754" s="145"/>
      <c r="J754" s="40"/>
      <c r="K754" s="40"/>
      <c r="L754" s="44"/>
      <c r="M754" s="232"/>
      <c r="N754" s="80"/>
      <c r="O754" s="80"/>
      <c r="P754" s="80"/>
      <c r="Q754" s="80"/>
      <c r="R754" s="80"/>
      <c r="S754" s="80"/>
      <c r="T754" s="81"/>
      <c r="AT754" s="18" t="s">
        <v>205</v>
      </c>
      <c r="AU754" s="18" t="s">
        <v>82</v>
      </c>
    </row>
    <row r="755" spans="2:65" s="1" customFormat="1" ht="22.5" customHeight="1">
      <c r="B755" s="39"/>
      <c r="C755" s="218" t="s">
        <v>1013</v>
      </c>
      <c r="D755" s="218" t="s">
        <v>199</v>
      </c>
      <c r="E755" s="219" t="s">
        <v>1014</v>
      </c>
      <c r="F755" s="220" t="s">
        <v>1015</v>
      </c>
      <c r="G755" s="221" t="s">
        <v>259</v>
      </c>
      <c r="H755" s="222">
        <v>0.051</v>
      </c>
      <c r="I755" s="223"/>
      <c r="J755" s="224">
        <f>ROUND(I755*H755,2)</f>
        <v>0</v>
      </c>
      <c r="K755" s="220" t="s">
        <v>203</v>
      </c>
      <c r="L755" s="44"/>
      <c r="M755" s="225" t="s">
        <v>21</v>
      </c>
      <c r="N755" s="226" t="s">
        <v>44</v>
      </c>
      <c r="O755" s="80"/>
      <c r="P755" s="227">
        <f>O755*H755</f>
        <v>0</v>
      </c>
      <c r="Q755" s="227">
        <v>0</v>
      </c>
      <c r="R755" s="227">
        <f>Q755*H755</f>
        <v>0</v>
      </c>
      <c r="S755" s="227">
        <v>0</v>
      </c>
      <c r="T755" s="228">
        <f>S755*H755</f>
        <v>0</v>
      </c>
      <c r="AR755" s="18" t="s">
        <v>298</v>
      </c>
      <c r="AT755" s="18" t="s">
        <v>199</v>
      </c>
      <c r="AU755" s="18" t="s">
        <v>82</v>
      </c>
      <c r="AY755" s="18" t="s">
        <v>197</v>
      </c>
      <c r="BE755" s="229">
        <f>IF(N755="základní",J755,0)</f>
        <v>0</v>
      </c>
      <c r="BF755" s="229">
        <f>IF(N755="snížená",J755,0)</f>
        <v>0</v>
      </c>
      <c r="BG755" s="229">
        <f>IF(N755="zákl. přenesená",J755,0)</f>
        <v>0</v>
      </c>
      <c r="BH755" s="229">
        <f>IF(N755="sníž. přenesená",J755,0)</f>
        <v>0</v>
      </c>
      <c r="BI755" s="229">
        <f>IF(N755="nulová",J755,0)</f>
        <v>0</v>
      </c>
      <c r="BJ755" s="18" t="s">
        <v>80</v>
      </c>
      <c r="BK755" s="229">
        <f>ROUND(I755*H755,2)</f>
        <v>0</v>
      </c>
      <c r="BL755" s="18" t="s">
        <v>298</v>
      </c>
      <c r="BM755" s="18" t="s">
        <v>1016</v>
      </c>
    </row>
    <row r="756" spans="2:47" s="1" customFormat="1" ht="12">
      <c r="B756" s="39"/>
      <c r="C756" s="40"/>
      <c r="D756" s="230" t="s">
        <v>205</v>
      </c>
      <c r="E756" s="40"/>
      <c r="F756" s="231" t="s">
        <v>1012</v>
      </c>
      <c r="G756" s="40"/>
      <c r="H756" s="40"/>
      <c r="I756" s="145"/>
      <c r="J756" s="40"/>
      <c r="K756" s="40"/>
      <c r="L756" s="44"/>
      <c r="M756" s="232"/>
      <c r="N756" s="80"/>
      <c r="O756" s="80"/>
      <c r="P756" s="80"/>
      <c r="Q756" s="80"/>
      <c r="R756" s="80"/>
      <c r="S756" s="80"/>
      <c r="T756" s="81"/>
      <c r="AT756" s="18" t="s">
        <v>205</v>
      </c>
      <c r="AU756" s="18" t="s">
        <v>82</v>
      </c>
    </row>
    <row r="757" spans="2:63" s="11" customFormat="1" ht="22.8" customHeight="1">
      <c r="B757" s="202"/>
      <c r="C757" s="203"/>
      <c r="D757" s="204" t="s">
        <v>72</v>
      </c>
      <c r="E757" s="216" t="s">
        <v>1017</v>
      </c>
      <c r="F757" s="216" t="s">
        <v>1018</v>
      </c>
      <c r="G757" s="203"/>
      <c r="H757" s="203"/>
      <c r="I757" s="206"/>
      <c r="J757" s="217">
        <f>BK757</f>
        <v>0</v>
      </c>
      <c r="K757" s="203"/>
      <c r="L757" s="208"/>
      <c r="M757" s="209"/>
      <c r="N757" s="210"/>
      <c r="O757" s="210"/>
      <c r="P757" s="211">
        <f>SUM(P758:P835)</f>
        <v>0</v>
      </c>
      <c r="Q757" s="210"/>
      <c r="R757" s="211">
        <f>SUM(R758:R835)</f>
        <v>4.11384007</v>
      </c>
      <c r="S757" s="210"/>
      <c r="T757" s="212">
        <f>SUM(T758:T835)</f>
        <v>0</v>
      </c>
      <c r="AR757" s="213" t="s">
        <v>82</v>
      </c>
      <c r="AT757" s="214" t="s">
        <v>72</v>
      </c>
      <c r="AU757" s="214" t="s">
        <v>80</v>
      </c>
      <c r="AY757" s="213" t="s">
        <v>197</v>
      </c>
      <c r="BK757" s="215">
        <f>SUM(BK758:BK835)</f>
        <v>0</v>
      </c>
    </row>
    <row r="758" spans="2:65" s="1" customFormat="1" ht="16.5" customHeight="1">
      <c r="B758" s="39"/>
      <c r="C758" s="218" t="s">
        <v>1019</v>
      </c>
      <c r="D758" s="218" t="s">
        <v>199</v>
      </c>
      <c r="E758" s="219" t="s">
        <v>1020</v>
      </c>
      <c r="F758" s="220" t="s">
        <v>1021</v>
      </c>
      <c r="G758" s="221" t="s">
        <v>116</v>
      </c>
      <c r="H758" s="222">
        <v>471.47</v>
      </c>
      <c r="I758" s="223"/>
      <c r="J758" s="224">
        <f>ROUND(I758*H758,2)</f>
        <v>0</v>
      </c>
      <c r="K758" s="220" t="s">
        <v>203</v>
      </c>
      <c r="L758" s="44"/>
      <c r="M758" s="225" t="s">
        <v>21</v>
      </c>
      <c r="N758" s="226" t="s">
        <v>44</v>
      </c>
      <c r="O758" s="80"/>
      <c r="P758" s="227">
        <f>O758*H758</f>
        <v>0</v>
      </c>
      <c r="Q758" s="227">
        <v>0.00118</v>
      </c>
      <c r="R758" s="227">
        <f>Q758*H758</f>
        <v>0.5563346</v>
      </c>
      <c r="S758" s="227">
        <v>0</v>
      </c>
      <c r="T758" s="228">
        <f>S758*H758</f>
        <v>0</v>
      </c>
      <c r="AR758" s="18" t="s">
        <v>298</v>
      </c>
      <c r="AT758" s="18" t="s">
        <v>199</v>
      </c>
      <c r="AU758" s="18" t="s">
        <v>82</v>
      </c>
      <c r="AY758" s="18" t="s">
        <v>197</v>
      </c>
      <c r="BE758" s="229">
        <f>IF(N758="základní",J758,0)</f>
        <v>0</v>
      </c>
      <c r="BF758" s="229">
        <f>IF(N758="snížená",J758,0)</f>
        <v>0</v>
      </c>
      <c r="BG758" s="229">
        <f>IF(N758="zákl. přenesená",J758,0)</f>
        <v>0</v>
      </c>
      <c r="BH758" s="229">
        <f>IF(N758="sníž. přenesená",J758,0)</f>
        <v>0</v>
      </c>
      <c r="BI758" s="229">
        <f>IF(N758="nulová",J758,0)</f>
        <v>0</v>
      </c>
      <c r="BJ758" s="18" t="s">
        <v>80</v>
      </c>
      <c r="BK758" s="229">
        <f>ROUND(I758*H758,2)</f>
        <v>0</v>
      </c>
      <c r="BL758" s="18" t="s">
        <v>298</v>
      </c>
      <c r="BM758" s="18" t="s">
        <v>1022</v>
      </c>
    </row>
    <row r="759" spans="2:47" s="1" customFormat="1" ht="12">
      <c r="B759" s="39"/>
      <c r="C759" s="40"/>
      <c r="D759" s="230" t="s">
        <v>205</v>
      </c>
      <c r="E759" s="40"/>
      <c r="F759" s="231" t="s">
        <v>1023</v>
      </c>
      <c r="G759" s="40"/>
      <c r="H759" s="40"/>
      <c r="I759" s="145"/>
      <c r="J759" s="40"/>
      <c r="K759" s="40"/>
      <c r="L759" s="44"/>
      <c r="M759" s="232"/>
      <c r="N759" s="80"/>
      <c r="O759" s="80"/>
      <c r="P759" s="80"/>
      <c r="Q759" s="80"/>
      <c r="R759" s="80"/>
      <c r="S759" s="80"/>
      <c r="T759" s="81"/>
      <c r="AT759" s="18" t="s">
        <v>205</v>
      </c>
      <c r="AU759" s="18" t="s">
        <v>82</v>
      </c>
    </row>
    <row r="760" spans="2:51" s="15" customFormat="1" ht="12">
      <c r="B760" s="266"/>
      <c r="C760" s="267"/>
      <c r="D760" s="230" t="s">
        <v>207</v>
      </c>
      <c r="E760" s="268" t="s">
        <v>21</v>
      </c>
      <c r="F760" s="269" t="s">
        <v>1024</v>
      </c>
      <c r="G760" s="267"/>
      <c r="H760" s="268" t="s">
        <v>21</v>
      </c>
      <c r="I760" s="270"/>
      <c r="J760" s="267"/>
      <c r="K760" s="267"/>
      <c r="L760" s="271"/>
      <c r="M760" s="272"/>
      <c r="N760" s="273"/>
      <c r="O760" s="273"/>
      <c r="P760" s="273"/>
      <c r="Q760" s="273"/>
      <c r="R760" s="273"/>
      <c r="S760" s="273"/>
      <c r="T760" s="274"/>
      <c r="AT760" s="275" t="s">
        <v>207</v>
      </c>
      <c r="AU760" s="275" t="s">
        <v>82</v>
      </c>
      <c r="AV760" s="15" t="s">
        <v>80</v>
      </c>
      <c r="AW760" s="15" t="s">
        <v>34</v>
      </c>
      <c r="AX760" s="15" t="s">
        <v>73</v>
      </c>
      <c r="AY760" s="275" t="s">
        <v>197</v>
      </c>
    </row>
    <row r="761" spans="2:51" s="15" customFormat="1" ht="12">
      <c r="B761" s="266"/>
      <c r="C761" s="267"/>
      <c r="D761" s="230" t="s">
        <v>207</v>
      </c>
      <c r="E761" s="268" t="s">
        <v>21</v>
      </c>
      <c r="F761" s="269" t="s">
        <v>382</v>
      </c>
      <c r="G761" s="267"/>
      <c r="H761" s="268" t="s">
        <v>21</v>
      </c>
      <c r="I761" s="270"/>
      <c r="J761" s="267"/>
      <c r="K761" s="267"/>
      <c r="L761" s="271"/>
      <c r="M761" s="272"/>
      <c r="N761" s="273"/>
      <c r="O761" s="273"/>
      <c r="P761" s="273"/>
      <c r="Q761" s="273"/>
      <c r="R761" s="273"/>
      <c r="S761" s="273"/>
      <c r="T761" s="274"/>
      <c r="AT761" s="275" t="s">
        <v>207</v>
      </c>
      <c r="AU761" s="275" t="s">
        <v>82</v>
      </c>
      <c r="AV761" s="15" t="s">
        <v>80</v>
      </c>
      <c r="AW761" s="15" t="s">
        <v>34</v>
      </c>
      <c r="AX761" s="15" t="s">
        <v>73</v>
      </c>
      <c r="AY761" s="275" t="s">
        <v>197</v>
      </c>
    </row>
    <row r="762" spans="2:51" s="15" customFormat="1" ht="12">
      <c r="B762" s="266"/>
      <c r="C762" s="267"/>
      <c r="D762" s="230" t="s">
        <v>207</v>
      </c>
      <c r="E762" s="268" t="s">
        <v>21</v>
      </c>
      <c r="F762" s="269" t="s">
        <v>1025</v>
      </c>
      <c r="G762" s="267"/>
      <c r="H762" s="268" t="s">
        <v>21</v>
      </c>
      <c r="I762" s="270"/>
      <c r="J762" s="267"/>
      <c r="K762" s="267"/>
      <c r="L762" s="271"/>
      <c r="M762" s="272"/>
      <c r="N762" s="273"/>
      <c r="O762" s="273"/>
      <c r="P762" s="273"/>
      <c r="Q762" s="273"/>
      <c r="R762" s="273"/>
      <c r="S762" s="273"/>
      <c r="T762" s="274"/>
      <c r="AT762" s="275" t="s">
        <v>207</v>
      </c>
      <c r="AU762" s="275" t="s">
        <v>82</v>
      </c>
      <c r="AV762" s="15" t="s">
        <v>80</v>
      </c>
      <c r="AW762" s="15" t="s">
        <v>34</v>
      </c>
      <c r="AX762" s="15" t="s">
        <v>73</v>
      </c>
      <c r="AY762" s="275" t="s">
        <v>197</v>
      </c>
    </row>
    <row r="763" spans="2:51" s="12" customFormat="1" ht="12">
      <c r="B763" s="233"/>
      <c r="C763" s="234"/>
      <c r="D763" s="230" t="s">
        <v>207</v>
      </c>
      <c r="E763" s="235" t="s">
        <v>21</v>
      </c>
      <c r="F763" s="236" t="s">
        <v>1026</v>
      </c>
      <c r="G763" s="234"/>
      <c r="H763" s="237">
        <v>70.8</v>
      </c>
      <c r="I763" s="238"/>
      <c r="J763" s="234"/>
      <c r="K763" s="234"/>
      <c r="L763" s="239"/>
      <c r="M763" s="240"/>
      <c r="N763" s="241"/>
      <c r="O763" s="241"/>
      <c r="P763" s="241"/>
      <c r="Q763" s="241"/>
      <c r="R763" s="241"/>
      <c r="S763" s="241"/>
      <c r="T763" s="242"/>
      <c r="AT763" s="243" t="s">
        <v>207</v>
      </c>
      <c r="AU763" s="243" t="s">
        <v>82</v>
      </c>
      <c r="AV763" s="12" t="s">
        <v>82</v>
      </c>
      <c r="AW763" s="12" t="s">
        <v>34</v>
      </c>
      <c r="AX763" s="12" t="s">
        <v>73</v>
      </c>
      <c r="AY763" s="243" t="s">
        <v>197</v>
      </c>
    </row>
    <row r="764" spans="2:51" s="12" customFormat="1" ht="12">
      <c r="B764" s="233"/>
      <c r="C764" s="234"/>
      <c r="D764" s="230" t="s">
        <v>207</v>
      </c>
      <c r="E764" s="235" t="s">
        <v>21</v>
      </c>
      <c r="F764" s="236" t="s">
        <v>1027</v>
      </c>
      <c r="G764" s="234"/>
      <c r="H764" s="237">
        <v>45.36</v>
      </c>
      <c r="I764" s="238"/>
      <c r="J764" s="234"/>
      <c r="K764" s="234"/>
      <c r="L764" s="239"/>
      <c r="M764" s="240"/>
      <c r="N764" s="241"/>
      <c r="O764" s="241"/>
      <c r="P764" s="241"/>
      <c r="Q764" s="241"/>
      <c r="R764" s="241"/>
      <c r="S764" s="241"/>
      <c r="T764" s="242"/>
      <c r="AT764" s="243" t="s">
        <v>207</v>
      </c>
      <c r="AU764" s="243" t="s">
        <v>82</v>
      </c>
      <c r="AV764" s="12" t="s">
        <v>82</v>
      </c>
      <c r="AW764" s="12" t="s">
        <v>34</v>
      </c>
      <c r="AX764" s="12" t="s">
        <v>73</v>
      </c>
      <c r="AY764" s="243" t="s">
        <v>197</v>
      </c>
    </row>
    <row r="765" spans="2:51" s="12" customFormat="1" ht="12">
      <c r="B765" s="233"/>
      <c r="C765" s="234"/>
      <c r="D765" s="230" t="s">
        <v>207</v>
      </c>
      <c r="E765" s="235" t="s">
        <v>21</v>
      </c>
      <c r="F765" s="236" t="s">
        <v>1028</v>
      </c>
      <c r="G765" s="234"/>
      <c r="H765" s="237">
        <v>47.6</v>
      </c>
      <c r="I765" s="238"/>
      <c r="J765" s="234"/>
      <c r="K765" s="234"/>
      <c r="L765" s="239"/>
      <c r="M765" s="240"/>
      <c r="N765" s="241"/>
      <c r="O765" s="241"/>
      <c r="P765" s="241"/>
      <c r="Q765" s="241"/>
      <c r="R765" s="241"/>
      <c r="S765" s="241"/>
      <c r="T765" s="242"/>
      <c r="AT765" s="243" t="s">
        <v>207</v>
      </c>
      <c r="AU765" s="243" t="s">
        <v>82</v>
      </c>
      <c r="AV765" s="12" t="s">
        <v>82</v>
      </c>
      <c r="AW765" s="12" t="s">
        <v>34</v>
      </c>
      <c r="AX765" s="12" t="s">
        <v>73</v>
      </c>
      <c r="AY765" s="243" t="s">
        <v>197</v>
      </c>
    </row>
    <row r="766" spans="2:51" s="13" customFormat="1" ht="12">
      <c r="B766" s="244"/>
      <c r="C766" s="245"/>
      <c r="D766" s="230" t="s">
        <v>207</v>
      </c>
      <c r="E766" s="246" t="s">
        <v>1029</v>
      </c>
      <c r="F766" s="247" t="s">
        <v>219</v>
      </c>
      <c r="G766" s="245"/>
      <c r="H766" s="248">
        <v>163.76</v>
      </c>
      <c r="I766" s="249"/>
      <c r="J766" s="245"/>
      <c r="K766" s="245"/>
      <c r="L766" s="250"/>
      <c r="M766" s="251"/>
      <c r="N766" s="252"/>
      <c r="O766" s="252"/>
      <c r="P766" s="252"/>
      <c r="Q766" s="252"/>
      <c r="R766" s="252"/>
      <c r="S766" s="252"/>
      <c r="T766" s="253"/>
      <c r="AT766" s="254" t="s">
        <v>207</v>
      </c>
      <c r="AU766" s="254" t="s">
        <v>82</v>
      </c>
      <c r="AV766" s="13" t="s">
        <v>90</v>
      </c>
      <c r="AW766" s="13" t="s">
        <v>34</v>
      </c>
      <c r="AX766" s="13" t="s">
        <v>73</v>
      </c>
      <c r="AY766" s="254" t="s">
        <v>197</v>
      </c>
    </row>
    <row r="767" spans="2:51" s="15" customFormat="1" ht="12">
      <c r="B767" s="266"/>
      <c r="C767" s="267"/>
      <c r="D767" s="230" t="s">
        <v>207</v>
      </c>
      <c r="E767" s="268" t="s">
        <v>21</v>
      </c>
      <c r="F767" s="269" t="s">
        <v>1030</v>
      </c>
      <c r="G767" s="267"/>
      <c r="H767" s="268" t="s">
        <v>21</v>
      </c>
      <c r="I767" s="270"/>
      <c r="J767" s="267"/>
      <c r="K767" s="267"/>
      <c r="L767" s="271"/>
      <c r="M767" s="272"/>
      <c r="N767" s="273"/>
      <c r="O767" s="273"/>
      <c r="P767" s="273"/>
      <c r="Q767" s="273"/>
      <c r="R767" s="273"/>
      <c r="S767" s="273"/>
      <c r="T767" s="274"/>
      <c r="AT767" s="275" t="s">
        <v>207</v>
      </c>
      <c r="AU767" s="275" t="s">
        <v>82</v>
      </c>
      <c r="AV767" s="15" t="s">
        <v>80</v>
      </c>
      <c r="AW767" s="15" t="s">
        <v>34</v>
      </c>
      <c r="AX767" s="15" t="s">
        <v>73</v>
      </c>
      <c r="AY767" s="275" t="s">
        <v>197</v>
      </c>
    </row>
    <row r="768" spans="2:51" s="12" customFormat="1" ht="12">
      <c r="B768" s="233"/>
      <c r="C768" s="234"/>
      <c r="D768" s="230" t="s">
        <v>207</v>
      </c>
      <c r="E768" s="235" t="s">
        <v>21</v>
      </c>
      <c r="F768" s="236" t="s">
        <v>1031</v>
      </c>
      <c r="G768" s="234"/>
      <c r="H768" s="237">
        <v>203.02</v>
      </c>
      <c r="I768" s="238"/>
      <c r="J768" s="234"/>
      <c r="K768" s="234"/>
      <c r="L768" s="239"/>
      <c r="M768" s="240"/>
      <c r="N768" s="241"/>
      <c r="O768" s="241"/>
      <c r="P768" s="241"/>
      <c r="Q768" s="241"/>
      <c r="R768" s="241"/>
      <c r="S768" s="241"/>
      <c r="T768" s="242"/>
      <c r="AT768" s="243" t="s">
        <v>207</v>
      </c>
      <c r="AU768" s="243" t="s">
        <v>82</v>
      </c>
      <c r="AV768" s="12" t="s">
        <v>82</v>
      </c>
      <c r="AW768" s="12" t="s">
        <v>34</v>
      </c>
      <c r="AX768" s="12" t="s">
        <v>73</v>
      </c>
      <c r="AY768" s="243" t="s">
        <v>197</v>
      </c>
    </row>
    <row r="769" spans="2:51" s="12" customFormat="1" ht="12">
      <c r="B769" s="233"/>
      <c r="C769" s="234"/>
      <c r="D769" s="230" t="s">
        <v>207</v>
      </c>
      <c r="E769" s="235" t="s">
        <v>21</v>
      </c>
      <c r="F769" s="236" t="s">
        <v>1032</v>
      </c>
      <c r="G769" s="234"/>
      <c r="H769" s="237">
        <v>48.42</v>
      </c>
      <c r="I769" s="238"/>
      <c r="J769" s="234"/>
      <c r="K769" s="234"/>
      <c r="L769" s="239"/>
      <c r="M769" s="240"/>
      <c r="N769" s="241"/>
      <c r="O769" s="241"/>
      <c r="P769" s="241"/>
      <c r="Q769" s="241"/>
      <c r="R769" s="241"/>
      <c r="S769" s="241"/>
      <c r="T769" s="242"/>
      <c r="AT769" s="243" t="s">
        <v>207</v>
      </c>
      <c r="AU769" s="243" t="s">
        <v>82</v>
      </c>
      <c r="AV769" s="12" t="s">
        <v>82</v>
      </c>
      <c r="AW769" s="12" t="s">
        <v>34</v>
      </c>
      <c r="AX769" s="12" t="s">
        <v>73</v>
      </c>
      <c r="AY769" s="243" t="s">
        <v>197</v>
      </c>
    </row>
    <row r="770" spans="2:51" s="12" customFormat="1" ht="12">
      <c r="B770" s="233"/>
      <c r="C770" s="234"/>
      <c r="D770" s="230" t="s">
        <v>207</v>
      </c>
      <c r="E770" s="235" t="s">
        <v>21</v>
      </c>
      <c r="F770" s="236" t="s">
        <v>1033</v>
      </c>
      <c r="G770" s="234"/>
      <c r="H770" s="237">
        <v>31.79</v>
      </c>
      <c r="I770" s="238"/>
      <c r="J770" s="234"/>
      <c r="K770" s="234"/>
      <c r="L770" s="239"/>
      <c r="M770" s="240"/>
      <c r="N770" s="241"/>
      <c r="O770" s="241"/>
      <c r="P770" s="241"/>
      <c r="Q770" s="241"/>
      <c r="R770" s="241"/>
      <c r="S770" s="241"/>
      <c r="T770" s="242"/>
      <c r="AT770" s="243" t="s">
        <v>207</v>
      </c>
      <c r="AU770" s="243" t="s">
        <v>82</v>
      </c>
      <c r="AV770" s="12" t="s">
        <v>82</v>
      </c>
      <c r="AW770" s="12" t="s">
        <v>34</v>
      </c>
      <c r="AX770" s="12" t="s">
        <v>73</v>
      </c>
      <c r="AY770" s="243" t="s">
        <v>197</v>
      </c>
    </row>
    <row r="771" spans="2:51" s="13" customFormat="1" ht="12">
      <c r="B771" s="244"/>
      <c r="C771" s="245"/>
      <c r="D771" s="230" t="s">
        <v>207</v>
      </c>
      <c r="E771" s="246" t="s">
        <v>1034</v>
      </c>
      <c r="F771" s="247" t="s">
        <v>219</v>
      </c>
      <c r="G771" s="245"/>
      <c r="H771" s="248">
        <v>283.23</v>
      </c>
      <c r="I771" s="249"/>
      <c r="J771" s="245"/>
      <c r="K771" s="245"/>
      <c r="L771" s="250"/>
      <c r="M771" s="251"/>
      <c r="N771" s="252"/>
      <c r="O771" s="252"/>
      <c r="P771" s="252"/>
      <c r="Q771" s="252"/>
      <c r="R771" s="252"/>
      <c r="S771" s="252"/>
      <c r="T771" s="253"/>
      <c r="AT771" s="254" t="s">
        <v>207</v>
      </c>
      <c r="AU771" s="254" t="s">
        <v>82</v>
      </c>
      <c r="AV771" s="13" t="s">
        <v>90</v>
      </c>
      <c r="AW771" s="13" t="s">
        <v>34</v>
      </c>
      <c r="AX771" s="13" t="s">
        <v>73</v>
      </c>
      <c r="AY771" s="254" t="s">
        <v>197</v>
      </c>
    </row>
    <row r="772" spans="2:51" s="15" customFormat="1" ht="12">
      <c r="B772" s="266"/>
      <c r="C772" s="267"/>
      <c r="D772" s="230" t="s">
        <v>207</v>
      </c>
      <c r="E772" s="268" t="s">
        <v>21</v>
      </c>
      <c r="F772" s="269" t="s">
        <v>1035</v>
      </c>
      <c r="G772" s="267"/>
      <c r="H772" s="268" t="s">
        <v>21</v>
      </c>
      <c r="I772" s="270"/>
      <c r="J772" s="267"/>
      <c r="K772" s="267"/>
      <c r="L772" s="271"/>
      <c r="M772" s="272"/>
      <c r="N772" s="273"/>
      <c r="O772" s="273"/>
      <c r="P772" s="273"/>
      <c r="Q772" s="273"/>
      <c r="R772" s="273"/>
      <c r="S772" s="273"/>
      <c r="T772" s="274"/>
      <c r="AT772" s="275" t="s">
        <v>207</v>
      </c>
      <c r="AU772" s="275" t="s">
        <v>82</v>
      </c>
      <c r="AV772" s="15" t="s">
        <v>80</v>
      </c>
      <c r="AW772" s="15" t="s">
        <v>34</v>
      </c>
      <c r="AX772" s="15" t="s">
        <v>73</v>
      </c>
      <c r="AY772" s="275" t="s">
        <v>197</v>
      </c>
    </row>
    <row r="773" spans="2:51" s="12" customFormat="1" ht="12">
      <c r="B773" s="233"/>
      <c r="C773" s="234"/>
      <c r="D773" s="230" t="s">
        <v>207</v>
      </c>
      <c r="E773" s="235" t="s">
        <v>21</v>
      </c>
      <c r="F773" s="236" t="s">
        <v>1036</v>
      </c>
      <c r="G773" s="234"/>
      <c r="H773" s="237">
        <v>24.48</v>
      </c>
      <c r="I773" s="238"/>
      <c r="J773" s="234"/>
      <c r="K773" s="234"/>
      <c r="L773" s="239"/>
      <c r="M773" s="240"/>
      <c r="N773" s="241"/>
      <c r="O773" s="241"/>
      <c r="P773" s="241"/>
      <c r="Q773" s="241"/>
      <c r="R773" s="241"/>
      <c r="S773" s="241"/>
      <c r="T773" s="242"/>
      <c r="AT773" s="243" t="s">
        <v>207</v>
      </c>
      <c r="AU773" s="243" t="s">
        <v>82</v>
      </c>
      <c r="AV773" s="12" t="s">
        <v>82</v>
      </c>
      <c r="AW773" s="12" t="s">
        <v>34</v>
      </c>
      <c r="AX773" s="12" t="s">
        <v>73</v>
      </c>
      <c r="AY773" s="243" t="s">
        <v>197</v>
      </c>
    </row>
    <row r="774" spans="2:51" s="13" customFormat="1" ht="12">
      <c r="B774" s="244"/>
      <c r="C774" s="245"/>
      <c r="D774" s="230" t="s">
        <v>207</v>
      </c>
      <c r="E774" s="246" t="s">
        <v>1037</v>
      </c>
      <c r="F774" s="247" t="s">
        <v>219</v>
      </c>
      <c r="G774" s="245"/>
      <c r="H774" s="248">
        <v>24.48</v>
      </c>
      <c r="I774" s="249"/>
      <c r="J774" s="245"/>
      <c r="K774" s="245"/>
      <c r="L774" s="250"/>
      <c r="M774" s="251"/>
      <c r="N774" s="252"/>
      <c r="O774" s="252"/>
      <c r="P774" s="252"/>
      <c r="Q774" s="252"/>
      <c r="R774" s="252"/>
      <c r="S774" s="252"/>
      <c r="T774" s="253"/>
      <c r="AT774" s="254" t="s">
        <v>207</v>
      </c>
      <c r="AU774" s="254" t="s">
        <v>82</v>
      </c>
      <c r="AV774" s="13" t="s">
        <v>90</v>
      </c>
      <c r="AW774" s="13" t="s">
        <v>34</v>
      </c>
      <c r="AX774" s="13" t="s">
        <v>73</v>
      </c>
      <c r="AY774" s="254" t="s">
        <v>197</v>
      </c>
    </row>
    <row r="775" spans="2:51" s="14" customFormat="1" ht="12">
      <c r="B775" s="255"/>
      <c r="C775" s="256"/>
      <c r="D775" s="230" t="s">
        <v>207</v>
      </c>
      <c r="E775" s="257" t="s">
        <v>21</v>
      </c>
      <c r="F775" s="258" t="s">
        <v>221</v>
      </c>
      <c r="G775" s="256"/>
      <c r="H775" s="259">
        <v>471.47</v>
      </c>
      <c r="I775" s="260"/>
      <c r="J775" s="256"/>
      <c r="K775" s="256"/>
      <c r="L775" s="261"/>
      <c r="M775" s="262"/>
      <c r="N775" s="263"/>
      <c r="O775" s="263"/>
      <c r="P775" s="263"/>
      <c r="Q775" s="263"/>
      <c r="R775" s="263"/>
      <c r="S775" s="263"/>
      <c r="T775" s="264"/>
      <c r="AT775" s="265" t="s">
        <v>207</v>
      </c>
      <c r="AU775" s="265" t="s">
        <v>82</v>
      </c>
      <c r="AV775" s="14" t="s">
        <v>97</v>
      </c>
      <c r="AW775" s="14" t="s">
        <v>34</v>
      </c>
      <c r="AX775" s="14" t="s">
        <v>80</v>
      </c>
      <c r="AY775" s="265" t="s">
        <v>197</v>
      </c>
    </row>
    <row r="776" spans="2:65" s="1" customFormat="1" ht="16.5" customHeight="1">
      <c r="B776" s="39"/>
      <c r="C776" s="276" t="s">
        <v>1038</v>
      </c>
      <c r="D776" s="276" t="s">
        <v>540</v>
      </c>
      <c r="E776" s="277" t="s">
        <v>1039</v>
      </c>
      <c r="F776" s="278" t="s">
        <v>1040</v>
      </c>
      <c r="G776" s="279" t="s">
        <v>116</v>
      </c>
      <c r="H776" s="280">
        <v>171.948</v>
      </c>
      <c r="I776" s="281"/>
      <c r="J776" s="282">
        <f>ROUND(I776*H776,2)</f>
        <v>0</v>
      </c>
      <c r="K776" s="278" t="s">
        <v>21</v>
      </c>
      <c r="L776" s="283"/>
      <c r="M776" s="284" t="s">
        <v>21</v>
      </c>
      <c r="N776" s="285" t="s">
        <v>44</v>
      </c>
      <c r="O776" s="80"/>
      <c r="P776" s="227">
        <f>O776*H776</f>
        <v>0</v>
      </c>
      <c r="Q776" s="227">
        <v>0.0035</v>
      </c>
      <c r="R776" s="227">
        <f>Q776*H776</f>
        <v>0.6018180000000001</v>
      </c>
      <c r="S776" s="227">
        <v>0</v>
      </c>
      <c r="T776" s="228">
        <f>S776*H776</f>
        <v>0</v>
      </c>
      <c r="AR776" s="18" t="s">
        <v>415</v>
      </c>
      <c r="AT776" s="18" t="s">
        <v>540</v>
      </c>
      <c r="AU776" s="18" t="s">
        <v>82</v>
      </c>
      <c r="AY776" s="18" t="s">
        <v>197</v>
      </c>
      <c r="BE776" s="229">
        <f>IF(N776="základní",J776,0)</f>
        <v>0</v>
      </c>
      <c r="BF776" s="229">
        <f>IF(N776="snížená",J776,0)</f>
        <v>0</v>
      </c>
      <c r="BG776" s="229">
        <f>IF(N776="zákl. přenesená",J776,0)</f>
        <v>0</v>
      </c>
      <c r="BH776" s="229">
        <f>IF(N776="sníž. přenesená",J776,0)</f>
        <v>0</v>
      </c>
      <c r="BI776" s="229">
        <f>IF(N776="nulová",J776,0)</f>
        <v>0</v>
      </c>
      <c r="BJ776" s="18" t="s">
        <v>80</v>
      </c>
      <c r="BK776" s="229">
        <f>ROUND(I776*H776,2)</f>
        <v>0</v>
      </c>
      <c r="BL776" s="18" t="s">
        <v>298</v>
      </c>
      <c r="BM776" s="18" t="s">
        <v>1041</v>
      </c>
    </row>
    <row r="777" spans="2:47" s="1" customFormat="1" ht="12">
      <c r="B777" s="39"/>
      <c r="C777" s="40"/>
      <c r="D777" s="230" t="s">
        <v>262</v>
      </c>
      <c r="E777" s="40"/>
      <c r="F777" s="231" t="s">
        <v>1042</v>
      </c>
      <c r="G777" s="40"/>
      <c r="H777" s="40"/>
      <c r="I777" s="145"/>
      <c r="J777" s="40"/>
      <c r="K777" s="40"/>
      <c r="L777" s="44"/>
      <c r="M777" s="232"/>
      <c r="N777" s="80"/>
      <c r="O777" s="80"/>
      <c r="P777" s="80"/>
      <c r="Q777" s="80"/>
      <c r="R777" s="80"/>
      <c r="S777" s="80"/>
      <c r="T777" s="81"/>
      <c r="AT777" s="18" t="s">
        <v>262</v>
      </c>
      <c r="AU777" s="18" t="s">
        <v>82</v>
      </c>
    </row>
    <row r="778" spans="2:51" s="12" customFormat="1" ht="12">
      <c r="B778" s="233"/>
      <c r="C778" s="234"/>
      <c r="D778" s="230" t="s">
        <v>207</v>
      </c>
      <c r="E778" s="235" t="s">
        <v>21</v>
      </c>
      <c r="F778" s="236" t="s">
        <v>1043</v>
      </c>
      <c r="G778" s="234"/>
      <c r="H778" s="237">
        <v>163.76</v>
      </c>
      <c r="I778" s="238"/>
      <c r="J778" s="234"/>
      <c r="K778" s="234"/>
      <c r="L778" s="239"/>
      <c r="M778" s="240"/>
      <c r="N778" s="241"/>
      <c r="O778" s="241"/>
      <c r="P778" s="241"/>
      <c r="Q778" s="241"/>
      <c r="R778" s="241"/>
      <c r="S778" s="241"/>
      <c r="T778" s="242"/>
      <c r="AT778" s="243" t="s">
        <v>207</v>
      </c>
      <c r="AU778" s="243" t="s">
        <v>82</v>
      </c>
      <c r="AV778" s="12" t="s">
        <v>82</v>
      </c>
      <c r="AW778" s="12" t="s">
        <v>34</v>
      </c>
      <c r="AX778" s="12" t="s">
        <v>80</v>
      </c>
      <c r="AY778" s="243" t="s">
        <v>197</v>
      </c>
    </row>
    <row r="779" spans="2:51" s="12" customFormat="1" ht="12">
      <c r="B779" s="233"/>
      <c r="C779" s="234"/>
      <c r="D779" s="230" t="s">
        <v>207</v>
      </c>
      <c r="E779" s="234"/>
      <c r="F779" s="236" t="s">
        <v>1044</v>
      </c>
      <c r="G779" s="234"/>
      <c r="H779" s="237">
        <v>171.948</v>
      </c>
      <c r="I779" s="238"/>
      <c r="J779" s="234"/>
      <c r="K779" s="234"/>
      <c r="L779" s="239"/>
      <c r="M779" s="240"/>
      <c r="N779" s="241"/>
      <c r="O779" s="241"/>
      <c r="P779" s="241"/>
      <c r="Q779" s="241"/>
      <c r="R779" s="241"/>
      <c r="S779" s="241"/>
      <c r="T779" s="242"/>
      <c r="AT779" s="243" t="s">
        <v>207</v>
      </c>
      <c r="AU779" s="243" t="s">
        <v>82</v>
      </c>
      <c r="AV779" s="12" t="s">
        <v>82</v>
      </c>
      <c r="AW779" s="12" t="s">
        <v>4</v>
      </c>
      <c r="AX779" s="12" t="s">
        <v>80</v>
      </c>
      <c r="AY779" s="243" t="s">
        <v>197</v>
      </c>
    </row>
    <row r="780" spans="2:65" s="1" customFormat="1" ht="16.5" customHeight="1">
      <c r="B780" s="39"/>
      <c r="C780" s="276" t="s">
        <v>1045</v>
      </c>
      <c r="D780" s="276" t="s">
        <v>540</v>
      </c>
      <c r="E780" s="277" t="s">
        <v>1046</v>
      </c>
      <c r="F780" s="278" t="s">
        <v>1047</v>
      </c>
      <c r="G780" s="279" t="s">
        <v>116</v>
      </c>
      <c r="H780" s="280">
        <v>297.392</v>
      </c>
      <c r="I780" s="281"/>
      <c r="J780" s="282">
        <f>ROUND(I780*H780,2)</f>
        <v>0</v>
      </c>
      <c r="K780" s="278" t="s">
        <v>21</v>
      </c>
      <c r="L780" s="283"/>
      <c r="M780" s="284" t="s">
        <v>21</v>
      </c>
      <c r="N780" s="285" t="s">
        <v>44</v>
      </c>
      <c r="O780" s="80"/>
      <c r="P780" s="227">
        <f>O780*H780</f>
        <v>0</v>
      </c>
      <c r="Q780" s="227">
        <v>0.0052</v>
      </c>
      <c r="R780" s="227">
        <f>Q780*H780</f>
        <v>1.5464384</v>
      </c>
      <c r="S780" s="227">
        <v>0</v>
      </c>
      <c r="T780" s="228">
        <f>S780*H780</f>
        <v>0</v>
      </c>
      <c r="AR780" s="18" t="s">
        <v>415</v>
      </c>
      <c r="AT780" s="18" t="s">
        <v>540</v>
      </c>
      <c r="AU780" s="18" t="s">
        <v>82</v>
      </c>
      <c r="AY780" s="18" t="s">
        <v>197</v>
      </c>
      <c r="BE780" s="229">
        <f>IF(N780="základní",J780,0)</f>
        <v>0</v>
      </c>
      <c r="BF780" s="229">
        <f>IF(N780="snížená",J780,0)</f>
        <v>0</v>
      </c>
      <c r="BG780" s="229">
        <f>IF(N780="zákl. přenesená",J780,0)</f>
        <v>0</v>
      </c>
      <c r="BH780" s="229">
        <f>IF(N780="sníž. přenesená",J780,0)</f>
        <v>0</v>
      </c>
      <c r="BI780" s="229">
        <f>IF(N780="nulová",J780,0)</f>
        <v>0</v>
      </c>
      <c r="BJ780" s="18" t="s">
        <v>80</v>
      </c>
      <c r="BK780" s="229">
        <f>ROUND(I780*H780,2)</f>
        <v>0</v>
      </c>
      <c r="BL780" s="18" t="s">
        <v>298</v>
      </c>
      <c r="BM780" s="18" t="s">
        <v>1048</v>
      </c>
    </row>
    <row r="781" spans="2:47" s="1" customFormat="1" ht="12">
      <c r="B781" s="39"/>
      <c r="C781" s="40"/>
      <c r="D781" s="230" t="s">
        <v>262</v>
      </c>
      <c r="E781" s="40"/>
      <c r="F781" s="231" t="s">
        <v>1049</v>
      </c>
      <c r="G781" s="40"/>
      <c r="H781" s="40"/>
      <c r="I781" s="145"/>
      <c r="J781" s="40"/>
      <c r="K781" s="40"/>
      <c r="L781" s="44"/>
      <c r="M781" s="232"/>
      <c r="N781" s="80"/>
      <c r="O781" s="80"/>
      <c r="P781" s="80"/>
      <c r="Q781" s="80"/>
      <c r="R781" s="80"/>
      <c r="S781" s="80"/>
      <c r="T781" s="81"/>
      <c r="AT781" s="18" t="s">
        <v>262</v>
      </c>
      <c r="AU781" s="18" t="s">
        <v>82</v>
      </c>
    </row>
    <row r="782" spans="2:51" s="12" customFormat="1" ht="12">
      <c r="B782" s="233"/>
      <c r="C782" s="234"/>
      <c r="D782" s="230" t="s">
        <v>207</v>
      </c>
      <c r="E782" s="235" t="s">
        <v>21</v>
      </c>
      <c r="F782" s="236" t="s">
        <v>1050</v>
      </c>
      <c r="G782" s="234"/>
      <c r="H782" s="237">
        <v>283.23</v>
      </c>
      <c r="I782" s="238"/>
      <c r="J782" s="234"/>
      <c r="K782" s="234"/>
      <c r="L782" s="239"/>
      <c r="M782" s="240"/>
      <c r="N782" s="241"/>
      <c r="O782" s="241"/>
      <c r="P782" s="241"/>
      <c r="Q782" s="241"/>
      <c r="R782" s="241"/>
      <c r="S782" s="241"/>
      <c r="T782" s="242"/>
      <c r="AT782" s="243" t="s">
        <v>207</v>
      </c>
      <c r="AU782" s="243" t="s">
        <v>82</v>
      </c>
      <c r="AV782" s="12" t="s">
        <v>82</v>
      </c>
      <c r="AW782" s="12" t="s">
        <v>34</v>
      </c>
      <c r="AX782" s="12" t="s">
        <v>80</v>
      </c>
      <c r="AY782" s="243" t="s">
        <v>197</v>
      </c>
    </row>
    <row r="783" spans="2:51" s="12" customFormat="1" ht="12">
      <c r="B783" s="233"/>
      <c r="C783" s="234"/>
      <c r="D783" s="230" t="s">
        <v>207</v>
      </c>
      <c r="E783" s="234"/>
      <c r="F783" s="236" t="s">
        <v>1051</v>
      </c>
      <c r="G783" s="234"/>
      <c r="H783" s="237">
        <v>297.392</v>
      </c>
      <c r="I783" s="238"/>
      <c r="J783" s="234"/>
      <c r="K783" s="234"/>
      <c r="L783" s="239"/>
      <c r="M783" s="240"/>
      <c r="N783" s="241"/>
      <c r="O783" s="241"/>
      <c r="P783" s="241"/>
      <c r="Q783" s="241"/>
      <c r="R783" s="241"/>
      <c r="S783" s="241"/>
      <c r="T783" s="242"/>
      <c r="AT783" s="243" t="s">
        <v>207</v>
      </c>
      <c r="AU783" s="243" t="s">
        <v>82</v>
      </c>
      <c r="AV783" s="12" t="s">
        <v>82</v>
      </c>
      <c r="AW783" s="12" t="s">
        <v>4</v>
      </c>
      <c r="AX783" s="12" t="s">
        <v>80</v>
      </c>
      <c r="AY783" s="243" t="s">
        <v>197</v>
      </c>
    </row>
    <row r="784" spans="2:65" s="1" customFormat="1" ht="16.5" customHeight="1">
      <c r="B784" s="39"/>
      <c r="C784" s="276" t="s">
        <v>1052</v>
      </c>
      <c r="D784" s="276" t="s">
        <v>540</v>
      </c>
      <c r="E784" s="277" t="s">
        <v>1053</v>
      </c>
      <c r="F784" s="278" t="s">
        <v>1054</v>
      </c>
      <c r="G784" s="279" t="s">
        <v>116</v>
      </c>
      <c r="H784" s="280">
        <v>25.704</v>
      </c>
      <c r="I784" s="281"/>
      <c r="J784" s="282">
        <f>ROUND(I784*H784,2)</f>
        <v>0</v>
      </c>
      <c r="K784" s="278" t="s">
        <v>21</v>
      </c>
      <c r="L784" s="283"/>
      <c r="M784" s="284" t="s">
        <v>21</v>
      </c>
      <c r="N784" s="285" t="s">
        <v>44</v>
      </c>
      <c r="O784" s="80"/>
      <c r="P784" s="227">
        <f>O784*H784</f>
        <v>0</v>
      </c>
      <c r="Q784" s="227">
        <v>0.0052</v>
      </c>
      <c r="R784" s="227">
        <f>Q784*H784</f>
        <v>0.1336608</v>
      </c>
      <c r="S784" s="227">
        <v>0</v>
      </c>
      <c r="T784" s="228">
        <f>S784*H784</f>
        <v>0</v>
      </c>
      <c r="AR784" s="18" t="s">
        <v>415</v>
      </c>
      <c r="AT784" s="18" t="s">
        <v>540</v>
      </c>
      <c r="AU784" s="18" t="s">
        <v>82</v>
      </c>
      <c r="AY784" s="18" t="s">
        <v>197</v>
      </c>
      <c r="BE784" s="229">
        <f>IF(N784="základní",J784,0)</f>
        <v>0</v>
      </c>
      <c r="BF784" s="229">
        <f>IF(N784="snížená",J784,0)</f>
        <v>0</v>
      </c>
      <c r="BG784" s="229">
        <f>IF(N784="zákl. přenesená",J784,0)</f>
        <v>0</v>
      </c>
      <c r="BH784" s="229">
        <f>IF(N784="sníž. přenesená",J784,0)</f>
        <v>0</v>
      </c>
      <c r="BI784" s="229">
        <f>IF(N784="nulová",J784,0)</f>
        <v>0</v>
      </c>
      <c r="BJ784" s="18" t="s">
        <v>80</v>
      </c>
      <c r="BK784" s="229">
        <f>ROUND(I784*H784,2)</f>
        <v>0</v>
      </c>
      <c r="BL784" s="18" t="s">
        <v>298</v>
      </c>
      <c r="BM784" s="18" t="s">
        <v>1055</v>
      </c>
    </row>
    <row r="785" spans="2:47" s="1" customFormat="1" ht="12">
      <c r="B785" s="39"/>
      <c r="C785" s="40"/>
      <c r="D785" s="230" t="s">
        <v>262</v>
      </c>
      <c r="E785" s="40"/>
      <c r="F785" s="231" t="s">
        <v>1056</v>
      </c>
      <c r="G785" s="40"/>
      <c r="H785" s="40"/>
      <c r="I785" s="145"/>
      <c r="J785" s="40"/>
      <c r="K785" s="40"/>
      <c r="L785" s="44"/>
      <c r="M785" s="232"/>
      <c r="N785" s="80"/>
      <c r="O785" s="80"/>
      <c r="P785" s="80"/>
      <c r="Q785" s="80"/>
      <c r="R785" s="80"/>
      <c r="S785" s="80"/>
      <c r="T785" s="81"/>
      <c r="AT785" s="18" t="s">
        <v>262</v>
      </c>
      <c r="AU785" s="18" t="s">
        <v>82</v>
      </c>
    </row>
    <row r="786" spans="2:51" s="12" customFormat="1" ht="12">
      <c r="B786" s="233"/>
      <c r="C786" s="234"/>
      <c r="D786" s="230" t="s">
        <v>207</v>
      </c>
      <c r="E786" s="235" t="s">
        <v>21</v>
      </c>
      <c r="F786" s="236" t="s">
        <v>1057</v>
      </c>
      <c r="G786" s="234"/>
      <c r="H786" s="237">
        <v>24.48</v>
      </c>
      <c r="I786" s="238"/>
      <c r="J786" s="234"/>
      <c r="K786" s="234"/>
      <c r="L786" s="239"/>
      <c r="M786" s="240"/>
      <c r="N786" s="241"/>
      <c r="O786" s="241"/>
      <c r="P786" s="241"/>
      <c r="Q786" s="241"/>
      <c r="R786" s="241"/>
      <c r="S786" s="241"/>
      <c r="T786" s="242"/>
      <c r="AT786" s="243" t="s">
        <v>207</v>
      </c>
      <c r="AU786" s="243" t="s">
        <v>82</v>
      </c>
      <c r="AV786" s="12" t="s">
        <v>82</v>
      </c>
      <c r="AW786" s="12" t="s">
        <v>34</v>
      </c>
      <c r="AX786" s="12" t="s">
        <v>80</v>
      </c>
      <c r="AY786" s="243" t="s">
        <v>197</v>
      </c>
    </row>
    <row r="787" spans="2:51" s="12" customFormat="1" ht="12">
      <c r="B787" s="233"/>
      <c r="C787" s="234"/>
      <c r="D787" s="230" t="s">
        <v>207</v>
      </c>
      <c r="E787" s="234"/>
      <c r="F787" s="236" t="s">
        <v>1058</v>
      </c>
      <c r="G787" s="234"/>
      <c r="H787" s="237">
        <v>25.704</v>
      </c>
      <c r="I787" s="238"/>
      <c r="J787" s="234"/>
      <c r="K787" s="234"/>
      <c r="L787" s="239"/>
      <c r="M787" s="240"/>
      <c r="N787" s="241"/>
      <c r="O787" s="241"/>
      <c r="P787" s="241"/>
      <c r="Q787" s="241"/>
      <c r="R787" s="241"/>
      <c r="S787" s="241"/>
      <c r="T787" s="242"/>
      <c r="AT787" s="243" t="s">
        <v>207</v>
      </c>
      <c r="AU787" s="243" t="s">
        <v>82</v>
      </c>
      <c r="AV787" s="12" t="s">
        <v>82</v>
      </c>
      <c r="AW787" s="12" t="s">
        <v>4</v>
      </c>
      <c r="AX787" s="12" t="s">
        <v>80</v>
      </c>
      <c r="AY787" s="243" t="s">
        <v>197</v>
      </c>
    </row>
    <row r="788" spans="2:65" s="1" customFormat="1" ht="16.5" customHeight="1">
      <c r="B788" s="39"/>
      <c r="C788" s="218" t="s">
        <v>1059</v>
      </c>
      <c r="D788" s="218" t="s">
        <v>199</v>
      </c>
      <c r="E788" s="219" t="s">
        <v>1060</v>
      </c>
      <c r="F788" s="220" t="s">
        <v>1061</v>
      </c>
      <c r="G788" s="221" t="s">
        <v>116</v>
      </c>
      <c r="H788" s="222">
        <v>155.72</v>
      </c>
      <c r="I788" s="223"/>
      <c r="J788" s="224">
        <f>ROUND(I788*H788,2)</f>
        <v>0</v>
      </c>
      <c r="K788" s="220" t="s">
        <v>203</v>
      </c>
      <c r="L788" s="44"/>
      <c r="M788" s="225" t="s">
        <v>21</v>
      </c>
      <c r="N788" s="226" t="s">
        <v>44</v>
      </c>
      <c r="O788" s="80"/>
      <c r="P788" s="227">
        <f>O788*H788</f>
        <v>0</v>
      </c>
      <c r="Q788" s="227">
        <v>0.00132</v>
      </c>
      <c r="R788" s="227">
        <f>Q788*H788</f>
        <v>0.2055504</v>
      </c>
      <c r="S788" s="227">
        <v>0</v>
      </c>
      <c r="T788" s="228">
        <f>S788*H788</f>
        <v>0</v>
      </c>
      <c r="AR788" s="18" t="s">
        <v>298</v>
      </c>
      <c r="AT788" s="18" t="s">
        <v>199</v>
      </c>
      <c r="AU788" s="18" t="s">
        <v>82</v>
      </c>
      <c r="AY788" s="18" t="s">
        <v>197</v>
      </c>
      <c r="BE788" s="229">
        <f>IF(N788="základní",J788,0)</f>
        <v>0</v>
      </c>
      <c r="BF788" s="229">
        <f>IF(N788="snížená",J788,0)</f>
        <v>0</v>
      </c>
      <c r="BG788" s="229">
        <f>IF(N788="zákl. přenesená",J788,0)</f>
        <v>0</v>
      </c>
      <c r="BH788" s="229">
        <f>IF(N788="sníž. přenesená",J788,0)</f>
        <v>0</v>
      </c>
      <c r="BI788" s="229">
        <f>IF(N788="nulová",J788,0)</f>
        <v>0</v>
      </c>
      <c r="BJ788" s="18" t="s">
        <v>80</v>
      </c>
      <c r="BK788" s="229">
        <f>ROUND(I788*H788,2)</f>
        <v>0</v>
      </c>
      <c r="BL788" s="18" t="s">
        <v>298</v>
      </c>
      <c r="BM788" s="18" t="s">
        <v>1062</v>
      </c>
    </row>
    <row r="789" spans="2:47" s="1" customFormat="1" ht="12">
      <c r="B789" s="39"/>
      <c r="C789" s="40"/>
      <c r="D789" s="230" t="s">
        <v>205</v>
      </c>
      <c r="E789" s="40"/>
      <c r="F789" s="231" t="s">
        <v>1023</v>
      </c>
      <c r="G789" s="40"/>
      <c r="H789" s="40"/>
      <c r="I789" s="145"/>
      <c r="J789" s="40"/>
      <c r="K789" s="40"/>
      <c r="L789" s="44"/>
      <c r="M789" s="232"/>
      <c r="N789" s="80"/>
      <c r="O789" s="80"/>
      <c r="P789" s="80"/>
      <c r="Q789" s="80"/>
      <c r="R789" s="80"/>
      <c r="S789" s="80"/>
      <c r="T789" s="81"/>
      <c r="AT789" s="18" t="s">
        <v>205</v>
      </c>
      <c r="AU789" s="18" t="s">
        <v>82</v>
      </c>
    </row>
    <row r="790" spans="2:51" s="15" customFormat="1" ht="12">
      <c r="B790" s="266"/>
      <c r="C790" s="267"/>
      <c r="D790" s="230" t="s">
        <v>207</v>
      </c>
      <c r="E790" s="268" t="s">
        <v>21</v>
      </c>
      <c r="F790" s="269" t="s">
        <v>1024</v>
      </c>
      <c r="G790" s="267"/>
      <c r="H790" s="268" t="s">
        <v>21</v>
      </c>
      <c r="I790" s="270"/>
      <c r="J790" s="267"/>
      <c r="K790" s="267"/>
      <c r="L790" s="271"/>
      <c r="M790" s="272"/>
      <c r="N790" s="273"/>
      <c r="O790" s="273"/>
      <c r="P790" s="273"/>
      <c r="Q790" s="273"/>
      <c r="R790" s="273"/>
      <c r="S790" s="273"/>
      <c r="T790" s="274"/>
      <c r="AT790" s="275" t="s">
        <v>207</v>
      </c>
      <c r="AU790" s="275" t="s">
        <v>82</v>
      </c>
      <c r="AV790" s="15" t="s">
        <v>80</v>
      </c>
      <c r="AW790" s="15" t="s">
        <v>34</v>
      </c>
      <c r="AX790" s="15" t="s">
        <v>73</v>
      </c>
      <c r="AY790" s="275" t="s">
        <v>197</v>
      </c>
    </row>
    <row r="791" spans="2:51" s="15" customFormat="1" ht="12">
      <c r="B791" s="266"/>
      <c r="C791" s="267"/>
      <c r="D791" s="230" t="s">
        <v>207</v>
      </c>
      <c r="E791" s="268" t="s">
        <v>21</v>
      </c>
      <c r="F791" s="269" t="s">
        <v>382</v>
      </c>
      <c r="G791" s="267"/>
      <c r="H791" s="268" t="s">
        <v>21</v>
      </c>
      <c r="I791" s="270"/>
      <c r="J791" s="267"/>
      <c r="K791" s="267"/>
      <c r="L791" s="271"/>
      <c r="M791" s="272"/>
      <c r="N791" s="273"/>
      <c r="O791" s="273"/>
      <c r="P791" s="273"/>
      <c r="Q791" s="273"/>
      <c r="R791" s="273"/>
      <c r="S791" s="273"/>
      <c r="T791" s="274"/>
      <c r="AT791" s="275" t="s">
        <v>207</v>
      </c>
      <c r="AU791" s="275" t="s">
        <v>82</v>
      </c>
      <c r="AV791" s="15" t="s">
        <v>80</v>
      </c>
      <c r="AW791" s="15" t="s">
        <v>34</v>
      </c>
      <c r="AX791" s="15" t="s">
        <v>73</v>
      </c>
      <c r="AY791" s="275" t="s">
        <v>197</v>
      </c>
    </row>
    <row r="792" spans="2:51" s="15" customFormat="1" ht="12">
      <c r="B792" s="266"/>
      <c r="C792" s="267"/>
      <c r="D792" s="230" t="s">
        <v>207</v>
      </c>
      <c r="E792" s="268" t="s">
        <v>21</v>
      </c>
      <c r="F792" s="269" t="s">
        <v>1063</v>
      </c>
      <c r="G792" s="267"/>
      <c r="H792" s="268" t="s">
        <v>21</v>
      </c>
      <c r="I792" s="270"/>
      <c r="J792" s="267"/>
      <c r="K792" s="267"/>
      <c r="L792" s="271"/>
      <c r="M792" s="272"/>
      <c r="N792" s="273"/>
      <c r="O792" s="273"/>
      <c r="P792" s="273"/>
      <c r="Q792" s="273"/>
      <c r="R792" s="273"/>
      <c r="S792" s="273"/>
      <c r="T792" s="274"/>
      <c r="AT792" s="275" t="s">
        <v>207</v>
      </c>
      <c r="AU792" s="275" t="s">
        <v>82</v>
      </c>
      <c r="AV792" s="15" t="s">
        <v>80</v>
      </c>
      <c r="AW792" s="15" t="s">
        <v>34</v>
      </c>
      <c r="AX792" s="15" t="s">
        <v>73</v>
      </c>
      <c r="AY792" s="275" t="s">
        <v>197</v>
      </c>
    </row>
    <row r="793" spans="2:51" s="12" customFormat="1" ht="12">
      <c r="B793" s="233"/>
      <c r="C793" s="234"/>
      <c r="D793" s="230" t="s">
        <v>207</v>
      </c>
      <c r="E793" s="235" t="s">
        <v>21</v>
      </c>
      <c r="F793" s="236" t="s">
        <v>1064</v>
      </c>
      <c r="G793" s="234"/>
      <c r="H793" s="237">
        <v>82.105</v>
      </c>
      <c r="I793" s="238"/>
      <c r="J793" s="234"/>
      <c r="K793" s="234"/>
      <c r="L793" s="239"/>
      <c r="M793" s="240"/>
      <c r="N793" s="241"/>
      <c r="O793" s="241"/>
      <c r="P793" s="241"/>
      <c r="Q793" s="241"/>
      <c r="R793" s="241"/>
      <c r="S793" s="241"/>
      <c r="T793" s="242"/>
      <c r="AT793" s="243" t="s">
        <v>207</v>
      </c>
      <c r="AU793" s="243" t="s">
        <v>82</v>
      </c>
      <c r="AV793" s="12" t="s">
        <v>82</v>
      </c>
      <c r="AW793" s="12" t="s">
        <v>34</v>
      </c>
      <c r="AX793" s="12" t="s">
        <v>73</v>
      </c>
      <c r="AY793" s="243" t="s">
        <v>197</v>
      </c>
    </row>
    <row r="794" spans="2:51" s="12" customFormat="1" ht="12">
      <c r="B794" s="233"/>
      <c r="C794" s="234"/>
      <c r="D794" s="230" t="s">
        <v>207</v>
      </c>
      <c r="E794" s="235" t="s">
        <v>21</v>
      </c>
      <c r="F794" s="236" t="s">
        <v>1065</v>
      </c>
      <c r="G794" s="234"/>
      <c r="H794" s="237">
        <v>27.67</v>
      </c>
      <c r="I794" s="238"/>
      <c r="J794" s="234"/>
      <c r="K794" s="234"/>
      <c r="L794" s="239"/>
      <c r="M794" s="240"/>
      <c r="N794" s="241"/>
      <c r="O794" s="241"/>
      <c r="P794" s="241"/>
      <c r="Q794" s="241"/>
      <c r="R794" s="241"/>
      <c r="S794" s="241"/>
      <c r="T794" s="242"/>
      <c r="AT794" s="243" t="s">
        <v>207</v>
      </c>
      <c r="AU794" s="243" t="s">
        <v>82</v>
      </c>
      <c r="AV794" s="12" t="s">
        <v>82</v>
      </c>
      <c r="AW794" s="12" t="s">
        <v>34</v>
      </c>
      <c r="AX794" s="12" t="s">
        <v>73</v>
      </c>
      <c r="AY794" s="243" t="s">
        <v>197</v>
      </c>
    </row>
    <row r="795" spans="2:51" s="12" customFormat="1" ht="12">
      <c r="B795" s="233"/>
      <c r="C795" s="234"/>
      <c r="D795" s="230" t="s">
        <v>207</v>
      </c>
      <c r="E795" s="235" t="s">
        <v>21</v>
      </c>
      <c r="F795" s="236" t="s">
        <v>1066</v>
      </c>
      <c r="G795" s="234"/>
      <c r="H795" s="237">
        <v>45.945</v>
      </c>
      <c r="I795" s="238"/>
      <c r="J795" s="234"/>
      <c r="K795" s="234"/>
      <c r="L795" s="239"/>
      <c r="M795" s="240"/>
      <c r="N795" s="241"/>
      <c r="O795" s="241"/>
      <c r="P795" s="241"/>
      <c r="Q795" s="241"/>
      <c r="R795" s="241"/>
      <c r="S795" s="241"/>
      <c r="T795" s="242"/>
      <c r="AT795" s="243" t="s">
        <v>207</v>
      </c>
      <c r="AU795" s="243" t="s">
        <v>82</v>
      </c>
      <c r="AV795" s="12" t="s">
        <v>82</v>
      </c>
      <c r="AW795" s="12" t="s">
        <v>34</v>
      </c>
      <c r="AX795" s="12" t="s">
        <v>73</v>
      </c>
      <c r="AY795" s="243" t="s">
        <v>197</v>
      </c>
    </row>
    <row r="796" spans="2:51" s="13" customFormat="1" ht="12">
      <c r="B796" s="244"/>
      <c r="C796" s="245"/>
      <c r="D796" s="230" t="s">
        <v>207</v>
      </c>
      <c r="E796" s="246" t="s">
        <v>1067</v>
      </c>
      <c r="F796" s="247" t="s">
        <v>219</v>
      </c>
      <c r="G796" s="245"/>
      <c r="H796" s="248">
        <v>155.72</v>
      </c>
      <c r="I796" s="249"/>
      <c r="J796" s="245"/>
      <c r="K796" s="245"/>
      <c r="L796" s="250"/>
      <c r="M796" s="251"/>
      <c r="N796" s="252"/>
      <c r="O796" s="252"/>
      <c r="P796" s="252"/>
      <c r="Q796" s="252"/>
      <c r="R796" s="252"/>
      <c r="S796" s="252"/>
      <c r="T796" s="253"/>
      <c r="AT796" s="254" t="s">
        <v>207</v>
      </c>
      <c r="AU796" s="254" t="s">
        <v>82</v>
      </c>
      <c r="AV796" s="13" t="s">
        <v>90</v>
      </c>
      <c r="AW796" s="13" t="s">
        <v>34</v>
      </c>
      <c r="AX796" s="13" t="s">
        <v>80</v>
      </c>
      <c r="AY796" s="254" t="s">
        <v>197</v>
      </c>
    </row>
    <row r="797" spans="2:65" s="1" customFormat="1" ht="16.5" customHeight="1">
      <c r="B797" s="39"/>
      <c r="C797" s="276" t="s">
        <v>1068</v>
      </c>
      <c r="D797" s="276" t="s">
        <v>540</v>
      </c>
      <c r="E797" s="277" t="s">
        <v>1069</v>
      </c>
      <c r="F797" s="278" t="s">
        <v>1070</v>
      </c>
      <c r="G797" s="279" t="s">
        <v>116</v>
      </c>
      <c r="H797" s="280">
        <v>163.506</v>
      </c>
      <c r="I797" s="281"/>
      <c r="J797" s="282">
        <f>ROUND(I797*H797,2)</f>
        <v>0</v>
      </c>
      <c r="K797" s="278" t="s">
        <v>21</v>
      </c>
      <c r="L797" s="283"/>
      <c r="M797" s="284" t="s">
        <v>21</v>
      </c>
      <c r="N797" s="285" t="s">
        <v>44</v>
      </c>
      <c r="O797" s="80"/>
      <c r="P797" s="227">
        <f>O797*H797</f>
        <v>0</v>
      </c>
      <c r="Q797" s="227">
        <v>0.0045</v>
      </c>
      <c r="R797" s="227">
        <f>Q797*H797</f>
        <v>0.7357769999999999</v>
      </c>
      <c r="S797" s="227">
        <v>0</v>
      </c>
      <c r="T797" s="228">
        <f>S797*H797</f>
        <v>0</v>
      </c>
      <c r="AR797" s="18" t="s">
        <v>415</v>
      </c>
      <c r="AT797" s="18" t="s">
        <v>540</v>
      </c>
      <c r="AU797" s="18" t="s">
        <v>82</v>
      </c>
      <c r="AY797" s="18" t="s">
        <v>197</v>
      </c>
      <c r="BE797" s="229">
        <f>IF(N797="základní",J797,0)</f>
        <v>0</v>
      </c>
      <c r="BF797" s="229">
        <f>IF(N797="snížená",J797,0)</f>
        <v>0</v>
      </c>
      <c r="BG797" s="229">
        <f>IF(N797="zákl. přenesená",J797,0)</f>
        <v>0</v>
      </c>
      <c r="BH797" s="229">
        <f>IF(N797="sníž. přenesená",J797,0)</f>
        <v>0</v>
      </c>
      <c r="BI797" s="229">
        <f>IF(N797="nulová",J797,0)</f>
        <v>0</v>
      </c>
      <c r="BJ797" s="18" t="s">
        <v>80</v>
      </c>
      <c r="BK797" s="229">
        <f>ROUND(I797*H797,2)</f>
        <v>0</v>
      </c>
      <c r="BL797" s="18" t="s">
        <v>298</v>
      </c>
      <c r="BM797" s="18" t="s">
        <v>1071</v>
      </c>
    </row>
    <row r="798" spans="2:47" s="1" customFormat="1" ht="12">
      <c r="B798" s="39"/>
      <c r="C798" s="40"/>
      <c r="D798" s="230" t="s">
        <v>262</v>
      </c>
      <c r="E798" s="40"/>
      <c r="F798" s="231" t="s">
        <v>1072</v>
      </c>
      <c r="G798" s="40"/>
      <c r="H798" s="40"/>
      <c r="I798" s="145"/>
      <c r="J798" s="40"/>
      <c r="K798" s="40"/>
      <c r="L798" s="44"/>
      <c r="M798" s="232"/>
      <c r="N798" s="80"/>
      <c r="O798" s="80"/>
      <c r="P798" s="80"/>
      <c r="Q798" s="80"/>
      <c r="R798" s="80"/>
      <c r="S798" s="80"/>
      <c r="T798" s="81"/>
      <c r="AT798" s="18" t="s">
        <v>262</v>
      </c>
      <c r="AU798" s="18" t="s">
        <v>82</v>
      </c>
    </row>
    <row r="799" spans="2:51" s="12" customFormat="1" ht="12">
      <c r="B799" s="233"/>
      <c r="C799" s="234"/>
      <c r="D799" s="230" t="s">
        <v>207</v>
      </c>
      <c r="E799" s="234"/>
      <c r="F799" s="236" t="s">
        <v>1073</v>
      </c>
      <c r="G799" s="234"/>
      <c r="H799" s="237">
        <v>163.506</v>
      </c>
      <c r="I799" s="238"/>
      <c r="J799" s="234"/>
      <c r="K799" s="234"/>
      <c r="L799" s="239"/>
      <c r="M799" s="240"/>
      <c r="N799" s="241"/>
      <c r="O799" s="241"/>
      <c r="P799" s="241"/>
      <c r="Q799" s="241"/>
      <c r="R799" s="241"/>
      <c r="S799" s="241"/>
      <c r="T799" s="242"/>
      <c r="AT799" s="243" t="s">
        <v>207</v>
      </c>
      <c r="AU799" s="243" t="s">
        <v>82</v>
      </c>
      <c r="AV799" s="12" t="s">
        <v>82</v>
      </c>
      <c r="AW799" s="12" t="s">
        <v>4</v>
      </c>
      <c r="AX799" s="12" t="s">
        <v>80</v>
      </c>
      <c r="AY799" s="243" t="s">
        <v>197</v>
      </c>
    </row>
    <row r="800" spans="2:65" s="1" customFormat="1" ht="16.5" customHeight="1">
      <c r="B800" s="39"/>
      <c r="C800" s="218" t="s">
        <v>1074</v>
      </c>
      <c r="D800" s="218" t="s">
        <v>199</v>
      </c>
      <c r="E800" s="219" t="s">
        <v>1075</v>
      </c>
      <c r="F800" s="220" t="s">
        <v>1076</v>
      </c>
      <c r="G800" s="221" t="s">
        <v>132</v>
      </c>
      <c r="H800" s="222">
        <v>836.698</v>
      </c>
      <c r="I800" s="223"/>
      <c r="J800" s="224">
        <f>ROUND(I800*H800,2)</f>
        <v>0</v>
      </c>
      <c r="K800" s="220" t="s">
        <v>203</v>
      </c>
      <c r="L800" s="44"/>
      <c r="M800" s="225" t="s">
        <v>21</v>
      </c>
      <c r="N800" s="226" t="s">
        <v>44</v>
      </c>
      <c r="O800" s="80"/>
      <c r="P800" s="227">
        <f>O800*H800</f>
        <v>0</v>
      </c>
      <c r="Q800" s="227">
        <v>0.0002</v>
      </c>
      <c r="R800" s="227">
        <f>Q800*H800</f>
        <v>0.1673396</v>
      </c>
      <c r="S800" s="227">
        <v>0</v>
      </c>
      <c r="T800" s="228">
        <f>S800*H800</f>
        <v>0</v>
      </c>
      <c r="AR800" s="18" t="s">
        <v>298</v>
      </c>
      <c r="AT800" s="18" t="s">
        <v>199</v>
      </c>
      <c r="AU800" s="18" t="s">
        <v>82</v>
      </c>
      <c r="AY800" s="18" t="s">
        <v>197</v>
      </c>
      <c r="BE800" s="229">
        <f>IF(N800="základní",J800,0)</f>
        <v>0</v>
      </c>
      <c r="BF800" s="229">
        <f>IF(N800="snížená",J800,0)</f>
        <v>0</v>
      </c>
      <c r="BG800" s="229">
        <f>IF(N800="zákl. přenesená",J800,0)</f>
        <v>0</v>
      </c>
      <c r="BH800" s="229">
        <f>IF(N800="sníž. přenesená",J800,0)</f>
        <v>0</v>
      </c>
      <c r="BI800" s="229">
        <f>IF(N800="nulová",J800,0)</f>
        <v>0</v>
      </c>
      <c r="BJ800" s="18" t="s">
        <v>80</v>
      </c>
      <c r="BK800" s="229">
        <f>ROUND(I800*H800,2)</f>
        <v>0</v>
      </c>
      <c r="BL800" s="18" t="s">
        <v>298</v>
      </c>
      <c r="BM800" s="18" t="s">
        <v>1077</v>
      </c>
    </row>
    <row r="801" spans="2:47" s="1" customFormat="1" ht="12">
      <c r="B801" s="39"/>
      <c r="C801" s="40"/>
      <c r="D801" s="230" t="s">
        <v>205</v>
      </c>
      <c r="E801" s="40"/>
      <c r="F801" s="231" t="s">
        <v>1023</v>
      </c>
      <c r="G801" s="40"/>
      <c r="H801" s="40"/>
      <c r="I801" s="145"/>
      <c r="J801" s="40"/>
      <c r="K801" s="40"/>
      <c r="L801" s="44"/>
      <c r="M801" s="232"/>
      <c r="N801" s="80"/>
      <c r="O801" s="80"/>
      <c r="P801" s="80"/>
      <c r="Q801" s="80"/>
      <c r="R801" s="80"/>
      <c r="S801" s="80"/>
      <c r="T801" s="81"/>
      <c r="AT801" s="18" t="s">
        <v>205</v>
      </c>
      <c r="AU801" s="18" t="s">
        <v>82</v>
      </c>
    </row>
    <row r="802" spans="2:51" s="15" customFormat="1" ht="12">
      <c r="B802" s="266"/>
      <c r="C802" s="267"/>
      <c r="D802" s="230" t="s">
        <v>207</v>
      </c>
      <c r="E802" s="268" t="s">
        <v>21</v>
      </c>
      <c r="F802" s="269" t="s">
        <v>1078</v>
      </c>
      <c r="G802" s="267"/>
      <c r="H802" s="268" t="s">
        <v>21</v>
      </c>
      <c r="I802" s="270"/>
      <c r="J802" s="267"/>
      <c r="K802" s="267"/>
      <c r="L802" s="271"/>
      <c r="M802" s="272"/>
      <c r="N802" s="273"/>
      <c r="O802" s="273"/>
      <c r="P802" s="273"/>
      <c r="Q802" s="273"/>
      <c r="R802" s="273"/>
      <c r="S802" s="273"/>
      <c r="T802" s="274"/>
      <c r="AT802" s="275" t="s">
        <v>207</v>
      </c>
      <c r="AU802" s="275" t="s">
        <v>82</v>
      </c>
      <c r="AV802" s="15" t="s">
        <v>80</v>
      </c>
      <c r="AW802" s="15" t="s">
        <v>34</v>
      </c>
      <c r="AX802" s="15" t="s">
        <v>73</v>
      </c>
      <c r="AY802" s="275" t="s">
        <v>197</v>
      </c>
    </row>
    <row r="803" spans="2:51" s="15" customFormat="1" ht="12">
      <c r="B803" s="266"/>
      <c r="C803" s="267"/>
      <c r="D803" s="230" t="s">
        <v>207</v>
      </c>
      <c r="E803" s="268" t="s">
        <v>21</v>
      </c>
      <c r="F803" s="269" t="s">
        <v>382</v>
      </c>
      <c r="G803" s="267"/>
      <c r="H803" s="268" t="s">
        <v>21</v>
      </c>
      <c r="I803" s="270"/>
      <c r="J803" s="267"/>
      <c r="K803" s="267"/>
      <c r="L803" s="271"/>
      <c r="M803" s="272"/>
      <c r="N803" s="273"/>
      <c r="O803" s="273"/>
      <c r="P803" s="273"/>
      <c r="Q803" s="273"/>
      <c r="R803" s="273"/>
      <c r="S803" s="273"/>
      <c r="T803" s="274"/>
      <c r="AT803" s="275" t="s">
        <v>207</v>
      </c>
      <c r="AU803" s="275" t="s">
        <v>82</v>
      </c>
      <c r="AV803" s="15" t="s">
        <v>80</v>
      </c>
      <c r="AW803" s="15" t="s">
        <v>34</v>
      </c>
      <c r="AX803" s="15" t="s">
        <v>73</v>
      </c>
      <c r="AY803" s="275" t="s">
        <v>197</v>
      </c>
    </row>
    <row r="804" spans="2:51" s="12" customFormat="1" ht="12">
      <c r="B804" s="233"/>
      <c r="C804" s="234"/>
      <c r="D804" s="230" t="s">
        <v>207</v>
      </c>
      <c r="E804" s="235" t="s">
        <v>21</v>
      </c>
      <c r="F804" s="236" t="s">
        <v>1079</v>
      </c>
      <c r="G804" s="234"/>
      <c r="H804" s="237">
        <v>19.36</v>
      </c>
      <c r="I804" s="238"/>
      <c r="J804" s="234"/>
      <c r="K804" s="234"/>
      <c r="L804" s="239"/>
      <c r="M804" s="240"/>
      <c r="N804" s="241"/>
      <c r="O804" s="241"/>
      <c r="P804" s="241"/>
      <c r="Q804" s="241"/>
      <c r="R804" s="241"/>
      <c r="S804" s="241"/>
      <c r="T804" s="242"/>
      <c r="AT804" s="243" t="s">
        <v>207</v>
      </c>
      <c r="AU804" s="243" t="s">
        <v>82</v>
      </c>
      <c r="AV804" s="12" t="s">
        <v>82</v>
      </c>
      <c r="AW804" s="12" t="s">
        <v>34</v>
      </c>
      <c r="AX804" s="12" t="s">
        <v>73</v>
      </c>
      <c r="AY804" s="243" t="s">
        <v>197</v>
      </c>
    </row>
    <row r="805" spans="2:51" s="12" customFormat="1" ht="12">
      <c r="B805" s="233"/>
      <c r="C805" s="234"/>
      <c r="D805" s="230" t="s">
        <v>207</v>
      </c>
      <c r="E805" s="235" t="s">
        <v>21</v>
      </c>
      <c r="F805" s="236" t="s">
        <v>1080</v>
      </c>
      <c r="G805" s="234"/>
      <c r="H805" s="237">
        <v>29.08</v>
      </c>
      <c r="I805" s="238"/>
      <c r="J805" s="234"/>
      <c r="K805" s="234"/>
      <c r="L805" s="239"/>
      <c r="M805" s="240"/>
      <c r="N805" s="241"/>
      <c r="O805" s="241"/>
      <c r="P805" s="241"/>
      <c r="Q805" s="241"/>
      <c r="R805" s="241"/>
      <c r="S805" s="241"/>
      <c r="T805" s="242"/>
      <c r="AT805" s="243" t="s">
        <v>207</v>
      </c>
      <c r="AU805" s="243" t="s">
        <v>82</v>
      </c>
      <c r="AV805" s="12" t="s">
        <v>82</v>
      </c>
      <c r="AW805" s="12" t="s">
        <v>34</v>
      </c>
      <c r="AX805" s="12" t="s">
        <v>73</v>
      </c>
      <c r="AY805" s="243" t="s">
        <v>197</v>
      </c>
    </row>
    <row r="806" spans="2:51" s="12" customFormat="1" ht="12">
      <c r="B806" s="233"/>
      <c r="C806" s="234"/>
      <c r="D806" s="230" t="s">
        <v>207</v>
      </c>
      <c r="E806" s="235" t="s">
        <v>21</v>
      </c>
      <c r="F806" s="236" t="s">
        <v>1081</v>
      </c>
      <c r="G806" s="234"/>
      <c r="H806" s="237">
        <v>21.18</v>
      </c>
      <c r="I806" s="238"/>
      <c r="J806" s="234"/>
      <c r="K806" s="234"/>
      <c r="L806" s="239"/>
      <c r="M806" s="240"/>
      <c r="N806" s="241"/>
      <c r="O806" s="241"/>
      <c r="P806" s="241"/>
      <c r="Q806" s="241"/>
      <c r="R806" s="241"/>
      <c r="S806" s="241"/>
      <c r="T806" s="242"/>
      <c r="AT806" s="243" t="s">
        <v>207</v>
      </c>
      <c r="AU806" s="243" t="s">
        <v>82</v>
      </c>
      <c r="AV806" s="12" t="s">
        <v>82</v>
      </c>
      <c r="AW806" s="12" t="s">
        <v>34</v>
      </c>
      <c r="AX806" s="12" t="s">
        <v>73</v>
      </c>
      <c r="AY806" s="243" t="s">
        <v>197</v>
      </c>
    </row>
    <row r="807" spans="2:51" s="12" customFormat="1" ht="12">
      <c r="B807" s="233"/>
      <c r="C807" s="234"/>
      <c r="D807" s="230" t="s">
        <v>207</v>
      </c>
      <c r="E807" s="235" t="s">
        <v>21</v>
      </c>
      <c r="F807" s="236" t="s">
        <v>1082</v>
      </c>
      <c r="G807" s="234"/>
      <c r="H807" s="237">
        <v>46.8</v>
      </c>
      <c r="I807" s="238"/>
      <c r="J807" s="234"/>
      <c r="K807" s="234"/>
      <c r="L807" s="239"/>
      <c r="M807" s="240"/>
      <c r="N807" s="241"/>
      <c r="O807" s="241"/>
      <c r="P807" s="241"/>
      <c r="Q807" s="241"/>
      <c r="R807" s="241"/>
      <c r="S807" s="241"/>
      <c r="T807" s="242"/>
      <c r="AT807" s="243" t="s">
        <v>207</v>
      </c>
      <c r="AU807" s="243" t="s">
        <v>82</v>
      </c>
      <c r="AV807" s="12" t="s">
        <v>82</v>
      </c>
      <c r="AW807" s="12" t="s">
        <v>34</v>
      </c>
      <c r="AX807" s="12" t="s">
        <v>73</v>
      </c>
      <c r="AY807" s="243" t="s">
        <v>197</v>
      </c>
    </row>
    <row r="808" spans="2:51" s="12" customFormat="1" ht="12">
      <c r="B808" s="233"/>
      <c r="C808" s="234"/>
      <c r="D808" s="230" t="s">
        <v>207</v>
      </c>
      <c r="E808" s="235" t="s">
        <v>21</v>
      </c>
      <c r="F808" s="236" t="s">
        <v>1083</v>
      </c>
      <c r="G808" s="234"/>
      <c r="H808" s="237">
        <v>18.45</v>
      </c>
      <c r="I808" s="238"/>
      <c r="J808" s="234"/>
      <c r="K808" s="234"/>
      <c r="L808" s="239"/>
      <c r="M808" s="240"/>
      <c r="N808" s="241"/>
      <c r="O808" s="241"/>
      <c r="P808" s="241"/>
      <c r="Q808" s="241"/>
      <c r="R808" s="241"/>
      <c r="S808" s="241"/>
      <c r="T808" s="242"/>
      <c r="AT808" s="243" t="s">
        <v>207</v>
      </c>
      <c r="AU808" s="243" t="s">
        <v>82</v>
      </c>
      <c r="AV808" s="12" t="s">
        <v>82</v>
      </c>
      <c r="AW808" s="12" t="s">
        <v>34</v>
      </c>
      <c r="AX808" s="12" t="s">
        <v>73</v>
      </c>
      <c r="AY808" s="243" t="s">
        <v>197</v>
      </c>
    </row>
    <row r="809" spans="2:51" s="12" customFormat="1" ht="12">
      <c r="B809" s="233"/>
      <c r="C809" s="234"/>
      <c r="D809" s="230" t="s">
        <v>207</v>
      </c>
      <c r="E809" s="235" t="s">
        <v>21</v>
      </c>
      <c r="F809" s="236" t="s">
        <v>1084</v>
      </c>
      <c r="G809" s="234"/>
      <c r="H809" s="237">
        <v>20.35</v>
      </c>
      <c r="I809" s="238"/>
      <c r="J809" s="234"/>
      <c r="K809" s="234"/>
      <c r="L809" s="239"/>
      <c r="M809" s="240"/>
      <c r="N809" s="241"/>
      <c r="O809" s="241"/>
      <c r="P809" s="241"/>
      <c r="Q809" s="241"/>
      <c r="R809" s="241"/>
      <c r="S809" s="241"/>
      <c r="T809" s="242"/>
      <c r="AT809" s="243" t="s">
        <v>207</v>
      </c>
      <c r="AU809" s="243" t="s">
        <v>82</v>
      </c>
      <c r="AV809" s="12" t="s">
        <v>82</v>
      </c>
      <c r="AW809" s="12" t="s">
        <v>34</v>
      </c>
      <c r="AX809" s="12" t="s">
        <v>73</v>
      </c>
      <c r="AY809" s="243" t="s">
        <v>197</v>
      </c>
    </row>
    <row r="810" spans="2:51" s="12" customFormat="1" ht="12">
      <c r="B810" s="233"/>
      <c r="C810" s="234"/>
      <c r="D810" s="230" t="s">
        <v>207</v>
      </c>
      <c r="E810" s="235" t="s">
        <v>21</v>
      </c>
      <c r="F810" s="236" t="s">
        <v>1085</v>
      </c>
      <c r="G810" s="234"/>
      <c r="H810" s="237">
        <v>16.2</v>
      </c>
      <c r="I810" s="238"/>
      <c r="J810" s="234"/>
      <c r="K810" s="234"/>
      <c r="L810" s="239"/>
      <c r="M810" s="240"/>
      <c r="N810" s="241"/>
      <c r="O810" s="241"/>
      <c r="P810" s="241"/>
      <c r="Q810" s="241"/>
      <c r="R810" s="241"/>
      <c r="S810" s="241"/>
      <c r="T810" s="242"/>
      <c r="AT810" s="243" t="s">
        <v>207</v>
      </c>
      <c r="AU810" s="243" t="s">
        <v>82</v>
      </c>
      <c r="AV810" s="12" t="s">
        <v>82</v>
      </c>
      <c r="AW810" s="12" t="s">
        <v>34</v>
      </c>
      <c r="AX810" s="12" t="s">
        <v>73</v>
      </c>
      <c r="AY810" s="243" t="s">
        <v>197</v>
      </c>
    </row>
    <row r="811" spans="2:51" s="12" customFormat="1" ht="12">
      <c r="B811" s="233"/>
      <c r="C811" s="234"/>
      <c r="D811" s="230" t="s">
        <v>207</v>
      </c>
      <c r="E811" s="235" t="s">
        <v>21</v>
      </c>
      <c r="F811" s="236" t="s">
        <v>1086</v>
      </c>
      <c r="G811" s="234"/>
      <c r="H811" s="237">
        <v>18.65</v>
      </c>
      <c r="I811" s="238"/>
      <c r="J811" s="234"/>
      <c r="K811" s="234"/>
      <c r="L811" s="239"/>
      <c r="M811" s="240"/>
      <c r="N811" s="241"/>
      <c r="O811" s="241"/>
      <c r="P811" s="241"/>
      <c r="Q811" s="241"/>
      <c r="R811" s="241"/>
      <c r="S811" s="241"/>
      <c r="T811" s="242"/>
      <c r="AT811" s="243" t="s">
        <v>207</v>
      </c>
      <c r="AU811" s="243" t="s">
        <v>82</v>
      </c>
      <c r="AV811" s="12" t="s">
        <v>82</v>
      </c>
      <c r="AW811" s="12" t="s">
        <v>34</v>
      </c>
      <c r="AX811" s="12" t="s">
        <v>73</v>
      </c>
      <c r="AY811" s="243" t="s">
        <v>197</v>
      </c>
    </row>
    <row r="812" spans="2:51" s="12" customFormat="1" ht="12">
      <c r="B812" s="233"/>
      <c r="C812" s="234"/>
      <c r="D812" s="230" t="s">
        <v>207</v>
      </c>
      <c r="E812" s="235" t="s">
        <v>21</v>
      </c>
      <c r="F812" s="236" t="s">
        <v>1087</v>
      </c>
      <c r="G812" s="234"/>
      <c r="H812" s="237">
        <v>19.12</v>
      </c>
      <c r="I812" s="238"/>
      <c r="J812" s="234"/>
      <c r="K812" s="234"/>
      <c r="L812" s="239"/>
      <c r="M812" s="240"/>
      <c r="N812" s="241"/>
      <c r="O812" s="241"/>
      <c r="P812" s="241"/>
      <c r="Q812" s="241"/>
      <c r="R812" s="241"/>
      <c r="S812" s="241"/>
      <c r="T812" s="242"/>
      <c r="AT812" s="243" t="s">
        <v>207</v>
      </c>
      <c r="AU812" s="243" t="s">
        <v>82</v>
      </c>
      <c r="AV812" s="12" t="s">
        <v>82</v>
      </c>
      <c r="AW812" s="12" t="s">
        <v>34</v>
      </c>
      <c r="AX812" s="12" t="s">
        <v>73</v>
      </c>
      <c r="AY812" s="243" t="s">
        <v>197</v>
      </c>
    </row>
    <row r="813" spans="2:51" s="12" customFormat="1" ht="12">
      <c r="B813" s="233"/>
      <c r="C813" s="234"/>
      <c r="D813" s="230" t="s">
        <v>207</v>
      </c>
      <c r="E813" s="235" t="s">
        <v>21</v>
      </c>
      <c r="F813" s="236" t="s">
        <v>1088</v>
      </c>
      <c r="G813" s="234"/>
      <c r="H813" s="237">
        <v>297.248</v>
      </c>
      <c r="I813" s="238"/>
      <c r="J813" s="234"/>
      <c r="K813" s="234"/>
      <c r="L813" s="239"/>
      <c r="M813" s="240"/>
      <c r="N813" s="241"/>
      <c r="O813" s="241"/>
      <c r="P813" s="241"/>
      <c r="Q813" s="241"/>
      <c r="R813" s="241"/>
      <c r="S813" s="241"/>
      <c r="T813" s="242"/>
      <c r="AT813" s="243" t="s">
        <v>207</v>
      </c>
      <c r="AU813" s="243" t="s">
        <v>82</v>
      </c>
      <c r="AV813" s="12" t="s">
        <v>82</v>
      </c>
      <c r="AW813" s="12" t="s">
        <v>34</v>
      </c>
      <c r="AX813" s="12" t="s">
        <v>73</v>
      </c>
      <c r="AY813" s="243" t="s">
        <v>197</v>
      </c>
    </row>
    <row r="814" spans="2:51" s="12" customFormat="1" ht="12">
      <c r="B814" s="233"/>
      <c r="C814" s="234"/>
      <c r="D814" s="230" t="s">
        <v>207</v>
      </c>
      <c r="E814" s="235" t="s">
        <v>21</v>
      </c>
      <c r="F814" s="236" t="s">
        <v>1089</v>
      </c>
      <c r="G814" s="234"/>
      <c r="H814" s="237">
        <v>13.3</v>
      </c>
      <c r="I814" s="238"/>
      <c r="J814" s="234"/>
      <c r="K814" s="234"/>
      <c r="L814" s="239"/>
      <c r="M814" s="240"/>
      <c r="N814" s="241"/>
      <c r="O814" s="241"/>
      <c r="P814" s="241"/>
      <c r="Q814" s="241"/>
      <c r="R814" s="241"/>
      <c r="S814" s="241"/>
      <c r="T814" s="242"/>
      <c r="AT814" s="243" t="s">
        <v>207</v>
      </c>
      <c r="AU814" s="243" t="s">
        <v>82</v>
      </c>
      <c r="AV814" s="12" t="s">
        <v>82</v>
      </c>
      <c r="AW814" s="12" t="s">
        <v>34</v>
      </c>
      <c r="AX814" s="12" t="s">
        <v>73</v>
      </c>
      <c r="AY814" s="243" t="s">
        <v>197</v>
      </c>
    </row>
    <row r="815" spans="2:51" s="12" customFormat="1" ht="12">
      <c r="B815" s="233"/>
      <c r="C815" s="234"/>
      <c r="D815" s="230" t="s">
        <v>207</v>
      </c>
      <c r="E815" s="235" t="s">
        <v>21</v>
      </c>
      <c r="F815" s="236" t="s">
        <v>1090</v>
      </c>
      <c r="G815" s="234"/>
      <c r="H815" s="237">
        <v>15.3</v>
      </c>
      <c r="I815" s="238"/>
      <c r="J815" s="234"/>
      <c r="K815" s="234"/>
      <c r="L815" s="239"/>
      <c r="M815" s="240"/>
      <c r="N815" s="241"/>
      <c r="O815" s="241"/>
      <c r="P815" s="241"/>
      <c r="Q815" s="241"/>
      <c r="R815" s="241"/>
      <c r="S815" s="241"/>
      <c r="T815" s="242"/>
      <c r="AT815" s="243" t="s">
        <v>207</v>
      </c>
      <c r="AU815" s="243" t="s">
        <v>82</v>
      </c>
      <c r="AV815" s="12" t="s">
        <v>82</v>
      </c>
      <c r="AW815" s="12" t="s">
        <v>34</v>
      </c>
      <c r="AX815" s="12" t="s">
        <v>73</v>
      </c>
      <c r="AY815" s="243" t="s">
        <v>197</v>
      </c>
    </row>
    <row r="816" spans="2:51" s="12" customFormat="1" ht="12">
      <c r="B816" s="233"/>
      <c r="C816" s="234"/>
      <c r="D816" s="230" t="s">
        <v>207</v>
      </c>
      <c r="E816" s="235" t="s">
        <v>21</v>
      </c>
      <c r="F816" s="236" t="s">
        <v>1091</v>
      </c>
      <c r="G816" s="234"/>
      <c r="H816" s="237">
        <v>17.4</v>
      </c>
      <c r="I816" s="238"/>
      <c r="J816" s="234"/>
      <c r="K816" s="234"/>
      <c r="L816" s="239"/>
      <c r="M816" s="240"/>
      <c r="N816" s="241"/>
      <c r="O816" s="241"/>
      <c r="P816" s="241"/>
      <c r="Q816" s="241"/>
      <c r="R816" s="241"/>
      <c r="S816" s="241"/>
      <c r="T816" s="242"/>
      <c r="AT816" s="243" t="s">
        <v>207</v>
      </c>
      <c r="AU816" s="243" t="s">
        <v>82</v>
      </c>
      <c r="AV816" s="12" t="s">
        <v>82</v>
      </c>
      <c r="AW816" s="12" t="s">
        <v>34</v>
      </c>
      <c r="AX816" s="12" t="s">
        <v>73</v>
      </c>
      <c r="AY816" s="243" t="s">
        <v>197</v>
      </c>
    </row>
    <row r="817" spans="2:51" s="12" customFormat="1" ht="12">
      <c r="B817" s="233"/>
      <c r="C817" s="234"/>
      <c r="D817" s="230" t="s">
        <v>207</v>
      </c>
      <c r="E817" s="235" t="s">
        <v>21</v>
      </c>
      <c r="F817" s="236" t="s">
        <v>1092</v>
      </c>
      <c r="G817" s="234"/>
      <c r="H817" s="237">
        <v>32.9</v>
      </c>
      <c r="I817" s="238"/>
      <c r="J817" s="234"/>
      <c r="K817" s="234"/>
      <c r="L817" s="239"/>
      <c r="M817" s="240"/>
      <c r="N817" s="241"/>
      <c r="O817" s="241"/>
      <c r="P817" s="241"/>
      <c r="Q817" s="241"/>
      <c r="R817" s="241"/>
      <c r="S817" s="241"/>
      <c r="T817" s="242"/>
      <c r="AT817" s="243" t="s">
        <v>207</v>
      </c>
      <c r="AU817" s="243" t="s">
        <v>82</v>
      </c>
      <c r="AV817" s="12" t="s">
        <v>82</v>
      </c>
      <c r="AW817" s="12" t="s">
        <v>34</v>
      </c>
      <c r="AX817" s="12" t="s">
        <v>73</v>
      </c>
      <c r="AY817" s="243" t="s">
        <v>197</v>
      </c>
    </row>
    <row r="818" spans="2:51" s="12" customFormat="1" ht="12">
      <c r="B818" s="233"/>
      <c r="C818" s="234"/>
      <c r="D818" s="230" t="s">
        <v>207</v>
      </c>
      <c r="E818" s="235" t="s">
        <v>21</v>
      </c>
      <c r="F818" s="236" t="s">
        <v>1093</v>
      </c>
      <c r="G818" s="234"/>
      <c r="H818" s="237">
        <v>20</v>
      </c>
      <c r="I818" s="238"/>
      <c r="J818" s="234"/>
      <c r="K818" s="234"/>
      <c r="L818" s="239"/>
      <c r="M818" s="240"/>
      <c r="N818" s="241"/>
      <c r="O818" s="241"/>
      <c r="P818" s="241"/>
      <c r="Q818" s="241"/>
      <c r="R818" s="241"/>
      <c r="S818" s="241"/>
      <c r="T818" s="242"/>
      <c r="AT818" s="243" t="s">
        <v>207</v>
      </c>
      <c r="AU818" s="243" t="s">
        <v>82</v>
      </c>
      <c r="AV818" s="12" t="s">
        <v>82</v>
      </c>
      <c r="AW818" s="12" t="s">
        <v>34</v>
      </c>
      <c r="AX818" s="12" t="s">
        <v>73</v>
      </c>
      <c r="AY818" s="243" t="s">
        <v>197</v>
      </c>
    </row>
    <row r="819" spans="2:51" s="12" customFormat="1" ht="12">
      <c r="B819" s="233"/>
      <c r="C819" s="234"/>
      <c r="D819" s="230" t="s">
        <v>207</v>
      </c>
      <c r="E819" s="235" t="s">
        <v>21</v>
      </c>
      <c r="F819" s="236" t="s">
        <v>1094</v>
      </c>
      <c r="G819" s="234"/>
      <c r="H819" s="237">
        <v>49</v>
      </c>
      <c r="I819" s="238"/>
      <c r="J819" s="234"/>
      <c r="K819" s="234"/>
      <c r="L819" s="239"/>
      <c r="M819" s="240"/>
      <c r="N819" s="241"/>
      <c r="O819" s="241"/>
      <c r="P819" s="241"/>
      <c r="Q819" s="241"/>
      <c r="R819" s="241"/>
      <c r="S819" s="241"/>
      <c r="T819" s="242"/>
      <c r="AT819" s="243" t="s">
        <v>207</v>
      </c>
      <c r="AU819" s="243" t="s">
        <v>82</v>
      </c>
      <c r="AV819" s="12" t="s">
        <v>82</v>
      </c>
      <c r="AW819" s="12" t="s">
        <v>34</v>
      </c>
      <c r="AX819" s="12" t="s">
        <v>73</v>
      </c>
      <c r="AY819" s="243" t="s">
        <v>197</v>
      </c>
    </row>
    <row r="820" spans="2:51" s="12" customFormat="1" ht="12">
      <c r="B820" s="233"/>
      <c r="C820" s="234"/>
      <c r="D820" s="230" t="s">
        <v>207</v>
      </c>
      <c r="E820" s="235" t="s">
        <v>21</v>
      </c>
      <c r="F820" s="236" t="s">
        <v>1095</v>
      </c>
      <c r="G820" s="234"/>
      <c r="H820" s="237">
        <v>33.86</v>
      </c>
      <c r="I820" s="238"/>
      <c r="J820" s="234"/>
      <c r="K820" s="234"/>
      <c r="L820" s="239"/>
      <c r="M820" s="240"/>
      <c r="N820" s="241"/>
      <c r="O820" s="241"/>
      <c r="P820" s="241"/>
      <c r="Q820" s="241"/>
      <c r="R820" s="241"/>
      <c r="S820" s="241"/>
      <c r="T820" s="242"/>
      <c r="AT820" s="243" t="s">
        <v>207</v>
      </c>
      <c r="AU820" s="243" t="s">
        <v>82</v>
      </c>
      <c r="AV820" s="12" t="s">
        <v>82</v>
      </c>
      <c r="AW820" s="12" t="s">
        <v>34</v>
      </c>
      <c r="AX820" s="12" t="s">
        <v>73</v>
      </c>
      <c r="AY820" s="243" t="s">
        <v>197</v>
      </c>
    </row>
    <row r="821" spans="2:51" s="12" customFormat="1" ht="12">
      <c r="B821" s="233"/>
      <c r="C821" s="234"/>
      <c r="D821" s="230" t="s">
        <v>207</v>
      </c>
      <c r="E821" s="235" t="s">
        <v>21</v>
      </c>
      <c r="F821" s="236" t="s">
        <v>1096</v>
      </c>
      <c r="G821" s="234"/>
      <c r="H821" s="237">
        <v>45.3</v>
      </c>
      <c r="I821" s="238"/>
      <c r="J821" s="234"/>
      <c r="K821" s="234"/>
      <c r="L821" s="239"/>
      <c r="M821" s="240"/>
      <c r="N821" s="241"/>
      <c r="O821" s="241"/>
      <c r="P821" s="241"/>
      <c r="Q821" s="241"/>
      <c r="R821" s="241"/>
      <c r="S821" s="241"/>
      <c r="T821" s="242"/>
      <c r="AT821" s="243" t="s">
        <v>207</v>
      </c>
      <c r="AU821" s="243" t="s">
        <v>82</v>
      </c>
      <c r="AV821" s="12" t="s">
        <v>82</v>
      </c>
      <c r="AW821" s="12" t="s">
        <v>34</v>
      </c>
      <c r="AX821" s="12" t="s">
        <v>73</v>
      </c>
      <c r="AY821" s="243" t="s">
        <v>197</v>
      </c>
    </row>
    <row r="822" spans="2:51" s="12" customFormat="1" ht="12">
      <c r="B822" s="233"/>
      <c r="C822" s="234"/>
      <c r="D822" s="230" t="s">
        <v>207</v>
      </c>
      <c r="E822" s="235" t="s">
        <v>21</v>
      </c>
      <c r="F822" s="236" t="s">
        <v>1097</v>
      </c>
      <c r="G822" s="234"/>
      <c r="H822" s="237">
        <v>9.2</v>
      </c>
      <c r="I822" s="238"/>
      <c r="J822" s="234"/>
      <c r="K822" s="234"/>
      <c r="L822" s="239"/>
      <c r="M822" s="240"/>
      <c r="N822" s="241"/>
      <c r="O822" s="241"/>
      <c r="P822" s="241"/>
      <c r="Q822" s="241"/>
      <c r="R822" s="241"/>
      <c r="S822" s="241"/>
      <c r="T822" s="242"/>
      <c r="AT822" s="243" t="s">
        <v>207</v>
      </c>
      <c r="AU822" s="243" t="s">
        <v>82</v>
      </c>
      <c r="AV822" s="12" t="s">
        <v>82</v>
      </c>
      <c r="AW822" s="12" t="s">
        <v>34</v>
      </c>
      <c r="AX822" s="12" t="s">
        <v>73</v>
      </c>
      <c r="AY822" s="243" t="s">
        <v>197</v>
      </c>
    </row>
    <row r="823" spans="2:51" s="12" customFormat="1" ht="12">
      <c r="B823" s="233"/>
      <c r="C823" s="234"/>
      <c r="D823" s="230" t="s">
        <v>207</v>
      </c>
      <c r="E823" s="235" t="s">
        <v>21</v>
      </c>
      <c r="F823" s="236" t="s">
        <v>1098</v>
      </c>
      <c r="G823" s="234"/>
      <c r="H823" s="237">
        <v>17.9</v>
      </c>
      <c r="I823" s="238"/>
      <c r="J823" s="234"/>
      <c r="K823" s="234"/>
      <c r="L823" s="239"/>
      <c r="M823" s="240"/>
      <c r="N823" s="241"/>
      <c r="O823" s="241"/>
      <c r="P823" s="241"/>
      <c r="Q823" s="241"/>
      <c r="R823" s="241"/>
      <c r="S823" s="241"/>
      <c r="T823" s="242"/>
      <c r="AT823" s="243" t="s">
        <v>207</v>
      </c>
      <c r="AU823" s="243" t="s">
        <v>82</v>
      </c>
      <c r="AV823" s="12" t="s">
        <v>82</v>
      </c>
      <c r="AW823" s="12" t="s">
        <v>34</v>
      </c>
      <c r="AX823" s="12" t="s">
        <v>73</v>
      </c>
      <c r="AY823" s="243" t="s">
        <v>197</v>
      </c>
    </row>
    <row r="824" spans="2:51" s="12" customFormat="1" ht="12">
      <c r="B824" s="233"/>
      <c r="C824" s="234"/>
      <c r="D824" s="230" t="s">
        <v>207</v>
      </c>
      <c r="E824" s="235" t="s">
        <v>21</v>
      </c>
      <c r="F824" s="236" t="s">
        <v>1099</v>
      </c>
      <c r="G824" s="234"/>
      <c r="H824" s="237">
        <v>22.1</v>
      </c>
      <c r="I824" s="238"/>
      <c r="J824" s="234"/>
      <c r="K824" s="234"/>
      <c r="L824" s="239"/>
      <c r="M824" s="240"/>
      <c r="N824" s="241"/>
      <c r="O824" s="241"/>
      <c r="P824" s="241"/>
      <c r="Q824" s="241"/>
      <c r="R824" s="241"/>
      <c r="S824" s="241"/>
      <c r="T824" s="242"/>
      <c r="AT824" s="243" t="s">
        <v>207</v>
      </c>
      <c r="AU824" s="243" t="s">
        <v>82</v>
      </c>
      <c r="AV824" s="12" t="s">
        <v>82</v>
      </c>
      <c r="AW824" s="12" t="s">
        <v>34</v>
      </c>
      <c r="AX824" s="12" t="s">
        <v>73</v>
      </c>
      <c r="AY824" s="243" t="s">
        <v>197</v>
      </c>
    </row>
    <row r="825" spans="2:51" s="12" customFormat="1" ht="12">
      <c r="B825" s="233"/>
      <c r="C825" s="234"/>
      <c r="D825" s="230" t="s">
        <v>207</v>
      </c>
      <c r="E825" s="235" t="s">
        <v>21</v>
      </c>
      <c r="F825" s="236" t="s">
        <v>1100</v>
      </c>
      <c r="G825" s="234"/>
      <c r="H825" s="237">
        <v>16.8</v>
      </c>
      <c r="I825" s="238"/>
      <c r="J825" s="234"/>
      <c r="K825" s="234"/>
      <c r="L825" s="239"/>
      <c r="M825" s="240"/>
      <c r="N825" s="241"/>
      <c r="O825" s="241"/>
      <c r="P825" s="241"/>
      <c r="Q825" s="241"/>
      <c r="R825" s="241"/>
      <c r="S825" s="241"/>
      <c r="T825" s="242"/>
      <c r="AT825" s="243" t="s">
        <v>207</v>
      </c>
      <c r="AU825" s="243" t="s">
        <v>82</v>
      </c>
      <c r="AV825" s="12" t="s">
        <v>82</v>
      </c>
      <c r="AW825" s="12" t="s">
        <v>34</v>
      </c>
      <c r="AX825" s="12" t="s">
        <v>73</v>
      </c>
      <c r="AY825" s="243" t="s">
        <v>197</v>
      </c>
    </row>
    <row r="826" spans="2:51" s="12" customFormat="1" ht="12">
      <c r="B826" s="233"/>
      <c r="C826" s="234"/>
      <c r="D826" s="230" t="s">
        <v>207</v>
      </c>
      <c r="E826" s="235" t="s">
        <v>21</v>
      </c>
      <c r="F826" s="236" t="s">
        <v>1101</v>
      </c>
      <c r="G826" s="234"/>
      <c r="H826" s="237">
        <v>17.2</v>
      </c>
      <c r="I826" s="238"/>
      <c r="J826" s="234"/>
      <c r="K826" s="234"/>
      <c r="L826" s="239"/>
      <c r="M826" s="240"/>
      <c r="N826" s="241"/>
      <c r="O826" s="241"/>
      <c r="P826" s="241"/>
      <c r="Q826" s="241"/>
      <c r="R826" s="241"/>
      <c r="S826" s="241"/>
      <c r="T826" s="242"/>
      <c r="AT826" s="243" t="s">
        <v>207</v>
      </c>
      <c r="AU826" s="243" t="s">
        <v>82</v>
      </c>
      <c r="AV826" s="12" t="s">
        <v>82</v>
      </c>
      <c r="AW826" s="12" t="s">
        <v>34</v>
      </c>
      <c r="AX826" s="12" t="s">
        <v>73</v>
      </c>
      <c r="AY826" s="243" t="s">
        <v>197</v>
      </c>
    </row>
    <row r="827" spans="2:51" s="13" customFormat="1" ht="12">
      <c r="B827" s="244"/>
      <c r="C827" s="245"/>
      <c r="D827" s="230" t="s">
        <v>207</v>
      </c>
      <c r="E827" s="246" t="s">
        <v>21</v>
      </c>
      <c r="F827" s="247" t="s">
        <v>219</v>
      </c>
      <c r="G827" s="245"/>
      <c r="H827" s="248">
        <v>816.698</v>
      </c>
      <c r="I827" s="249"/>
      <c r="J827" s="245"/>
      <c r="K827" s="245"/>
      <c r="L827" s="250"/>
      <c r="M827" s="251"/>
      <c r="N827" s="252"/>
      <c r="O827" s="252"/>
      <c r="P827" s="252"/>
      <c r="Q827" s="252"/>
      <c r="R827" s="252"/>
      <c r="S827" s="252"/>
      <c r="T827" s="253"/>
      <c r="AT827" s="254" t="s">
        <v>207</v>
      </c>
      <c r="AU827" s="254" t="s">
        <v>82</v>
      </c>
      <c r="AV827" s="13" t="s">
        <v>90</v>
      </c>
      <c r="AW827" s="13" t="s">
        <v>34</v>
      </c>
      <c r="AX827" s="13" t="s">
        <v>73</v>
      </c>
      <c r="AY827" s="254" t="s">
        <v>197</v>
      </c>
    </row>
    <row r="828" spans="2:51" s="12" customFormat="1" ht="12">
      <c r="B828" s="233"/>
      <c r="C828" s="234"/>
      <c r="D828" s="230" t="s">
        <v>207</v>
      </c>
      <c r="E828" s="235" t="s">
        <v>21</v>
      </c>
      <c r="F828" s="236" t="s">
        <v>330</v>
      </c>
      <c r="G828" s="234"/>
      <c r="H828" s="237">
        <v>20</v>
      </c>
      <c r="I828" s="238"/>
      <c r="J828" s="234"/>
      <c r="K828" s="234"/>
      <c r="L828" s="239"/>
      <c r="M828" s="240"/>
      <c r="N828" s="241"/>
      <c r="O828" s="241"/>
      <c r="P828" s="241"/>
      <c r="Q828" s="241"/>
      <c r="R828" s="241"/>
      <c r="S828" s="241"/>
      <c r="T828" s="242"/>
      <c r="AT828" s="243" t="s">
        <v>207</v>
      </c>
      <c r="AU828" s="243" t="s">
        <v>82</v>
      </c>
      <c r="AV828" s="12" t="s">
        <v>82</v>
      </c>
      <c r="AW828" s="12" t="s">
        <v>34</v>
      </c>
      <c r="AX828" s="12" t="s">
        <v>73</v>
      </c>
      <c r="AY828" s="243" t="s">
        <v>197</v>
      </c>
    </row>
    <row r="829" spans="2:51" s="14" customFormat="1" ht="12">
      <c r="B829" s="255"/>
      <c r="C829" s="256"/>
      <c r="D829" s="230" t="s">
        <v>207</v>
      </c>
      <c r="E829" s="257" t="s">
        <v>21</v>
      </c>
      <c r="F829" s="258" t="s">
        <v>221</v>
      </c>
      <c r="G829" s="256"/>
      <c r="H829" s="259">
        <v>836.698</v>
      </c>
      <c r="I829" s="260"/>
      <c r="J829" s="256"/>
      <c r="K829" s="256"/>
      <c r="L829" s="261"/>
      <c r="M829" s="262"/>
      <c r="N829" s="263"/>
      <c r="O829" s="263"/>
      <c r="P829" s="263"/>
      <c r="Q829" s="263"/>
      <c r="R829" s="263"/>
      <c r="S829" s="263"/>
      <c r="T829" s="264"/>
      <c r="AT829" s="265" t="s">
        <v>207</v>
      </c>
      <c r="AU829" s="265" t="s">
        <v>82</v>
      </c>
      <c r="AV829" s="14" t="s">
        <v>97</v>
      </c>
      <c r="AW829" s="14" t="s">
        <v>34</v>
      </c>
      <c r="AX829" s="14" t="s">
        <v>80</v>
      </c>
      <c r="AY829" s="265" t="s">
        <v>197</v>
      </c>
    </row>
    <row r="830" spans="2:65" s="1" customFormat="1" ht="16.5" customHeight="1">
      <c r="B830" s="39"/>
      <c r="C830" s="276" t="s">
        <v>1102</v>
      </c>
      <c r="D830" s="276" t="s">
        <v>540</v>
      </c>
      <c r="E830" s="277" t="s">
        <v>1103</v>
      </c>
      <c r="F830" s="278" t="s">
        <v>1104</v>
      </c>
      <c r="G830" s="279" t="s">
        <v>132</v>
      </c>
      <c r="H830" s="280">
        <v>878.533</v>
      </c>
      <c r="I830" s="281"/>
      <c r="J830" s="282">
        <f>ROUND(I830*H830,2)</f>
        <v>0</v>
      </c>
      <c r="K830" s="278" t="s">
        <v>203</v>
      </c>
      <c r="L830" s="283"/>
      <c r="M830" s="284" t="s">
        <v>21</v>
      </c>
      <c r="N830" s="285" t="s">
        <v>44</v>
      </c>
      <c r="O830" s="80"/>
      <c r="P830" s="227">
        <f>O830*H830</f>
        <v>0</v>
      </c>
      <c r="Q830" s="227">
        <v>0.00019</v>
      </c>
      <c r="R830" s="227">
        <f>Q830*H830</f>
        <v>0.16692127</v>
      </c>
      <c r="S830" s="227">
        <v>0</v>
      </c>
      <c r="T830" s="228">
        <f>S830*H830</f>
        <v>0</v>
      </c>
      <c r="AR830" s="18" t="s">
        <v>415</v>
      </c>
      <c r="AT830" s="18" t="s">
        <v>540</v>
      </c>
      <c r="AU830" s="18" t="s">
        <v>82</v>
      </c>
      <c r="AY830" s="18" t="s">
        <v>197</v>
      </c>
      <c r="BE830" s="229">
        <f>IF(N830="základní",J830,0)</f>
        <v>0</v>
      </c>
      <c r="BF830" s="229">
        <f>IF(N830="snížená",J830,0)</f>
        <v>0</v>
      </c>
      <c r="BG830" s="229">
        <f>IF(N830="zákl. přenesená",J830,0)</f>
        <v>0</v>
      </c>
      <c r="BH830" s="229">
        <f>IF(N830="sníž. přenesená",J830,0)</f>
        <v>0</v>
      </c>
      <c r="BI830" s="229">
        <f>IF(N830="nulová",J830,0)</f>
        <v>0</v>
      </c>
      <c r="BJ830" s="18" t="s">
        <v>80</v>
      </c>
      <c r="BK830" s="229">
        <f>ROUND(I830*H830,2)</f>
        <v>0</v>
      </c>
      <c r="BL830" s="18" t="s">
        <v>298</v>
      </c>
      <c r="BM830" s="18" t="s">
        <v>1105</v>
      </c>
    </row>
    <row r="831" spans="2:51" s="12" customFormat="1" ht="12">
      <c r="B831" s="233"/>
      <c r="C831" s="234"/>
      <c r="D831" s="230" t="s">
        <v>207</v>
      </c>
      <c r="E831" s="234"/>
      <c r="F831" s="236" t="s">
        <v>1106</v>
      </c>
      <c r="G831" s="234"/>
      <c r="H831" s="237">
        <v>878.533</v>
      </c>
      <c r="I831" s="238"/>
      <c r="J831" s="234"/>
      <c r="K831" s="234"/>
      <c r="L831" s="239"/>
      <c r="M831" s="240"/>
      <c r="N831" s="241"/>
      <c r="O831" s="241"/>
      <c r="P831" s="241"/>
      <c r="Q831" s="241"/>
      <c r="R831" s="241"/>
      <c r="S831" s="241"/>
      <c r="T831" s="242"/>
      <c r="AT831" s="243" t="s">
        <v>207</v>
      </c>
      <c r="AU831" s="243" t="s">
        <v>82</v>
      </c>
      <c r="AV831" s="12" t="s">
        <v>82</v>
      </c>
      <c r="AW831" s="12" t="s">
        <v>4</v>
      </c>
      <c r="AX831" s="12" t="s">
        <v>80</v>
      </c>
      <c r="AY831" s="243" t="s">
        <v>197</v>
      </c>
    </row>
    <row r="832" spans="2:65" s="1" customFormat="1" ht="22.5" customHeight="1">
      <c r="B832" s="39"/>
      <c r="C832" s="218" t="s">
        <v>1107</v>
      </c>
      <c r="D832" s="218" t="s">
        <v>199</v>
      </c>
      <c r="E832" s="219" t="s">
        <v>1108</v>
      </c>
      <c r="F832" s="220" t="s">
        <v>1109</v>
      </c>
      <c r="G832" s="221" t="s">
        <v>259</v>
      </c>
      <c r="H832" s="222">
        <v>4.114</v>
      </c>
      <c r="I832" s="223"/>
      <c r="J832" s="224">
        <f>ROUND(I832*H832,2)</f>
        <v>0</v>
      </c>
      <c r="K832" s="220" t="s">
        <v>203</v>
      </c>
      <c r="L832" s="44"/>
      <c r="M832" s="225" t="s">
        <v>21</v>
      </c>
      <c r="N832" s="226" t="s">
        <v>44</v>
      </c>
      <c r="O832" s="80"/>
      <c r="P832" s="227">
        <f>O832*H832</f>
        <v>0</v>
      </c>
      <c r="Q832" s="227">
        <v>0</v>
      </c>
      <c r="R832" s="227">
        <f>Q832*H832</f>
        <v>0</v>
      </c>
      <c r="S832" s="227">
        <v>0</v>
      </c>
      <c r="T832" s="228">
        <f>S832*H832</f>
        <v>0</v>
      </c>
      <c r="AR832" s="18" t="s">
        <v>298</v>
      </c>
      <c r="AT832" s="18" t="s">
        <v>199</v>
      </c>
      <c r="AU832" s="18" t="s">
        <v>82</v>
      </c>
      <c r="AY832" s="18" t="s">
        <v>197</v>
      </c>
      <c r="BE832" s="229">
        <f>IF(N832="základní",J832,0)</f>
        <v>0</v>
      </c>
      <c r="BF832" s="229">
        <f>IF(N832="snížená",J832,0)</f>
        <v>0</v>
      </c>
      <c r="BG832" s="229">
        <f>IF(N832="zákl. přenesená",J832,0)</f>
        <v>0</v>
      </c>
      <c r="BH832" s="229">
        <f>IF(N832="sníž. přenesená",J832,0)</f>
        <v>0</v>
      </c>
      <c r="BI832" s="229">
        <f>IF(N832="nulová",J832,0)</f>
        <v>0</v>
      </c>
      <c r="BJ832" s="18" t="s">
        <v>80</v>
      </c>
      <c r="BK832" s="229">
        <f>ROUND(I832*H832,2)</f>
        <v>0</v>
      </c>
      <c r="BL832" s="18" t="s">
        <v>298</v>
      </c>
      <c r="BM832" s="18" t="s">
        <v>1110</v>
      </c>
    </row>
    <row r="833" spans="2:47" s="1" customFormat="1" ht="12">
      <c r="B833" s="39"/>
      <c r="C833" s="40"/>
      <c r="D833" s="230" t="s">
        <v>205</v>
      </c>
      <c r="E833" s="40"/>
      <c r="F833" s="231" t="s">
        <v>1111</v>
      </c>
      <c r="G833" s="40"/>
      <c r="H833" s="40"/>
      <c r="I833" s="145"/>
      <c r="J833" s="40"/>
      <c r="K833" s="40"/>
      <c r="L833" s="44"/>
      <c r="M833" s="232"/>
      <c r="N833" s="80"/>
      <c r="O833" s="80"/>
      <c r="P833" s="80"/>
      <c r="Q833" s="80"/>
      <c r="R833" s="80"/>
      <c r="S833" s="80"/>
      <c r="T833" s="81"/>
      <c r="AT833" s="18" t="s">
        <v>205</v>
      </c>
      <c r="AU833" s="18" t="s">
        <v>82</v>
      </c>
    </row>
    <row r="834" spans="2:65" s="1" customFormat="1" ht="22.5" customHeight="1">
      <c r="B834" s="39"/>
      <c r="C834" s="218" t="s">
        <v>1112</v>
      </c>
      <c r="D834" s="218" t="s">
        <v>199</v>
      </c>
      <c r="E834" s="219" t="s">
        <v>1113</v>
      </c>
      <c r="F834" s="220" t="s">
        <v>1114</v>
      </c>
      <c r="G834" s="221" t="s">
        <v>259</v>
      </c>
      <c r="H834" s="222">
        <v>4.114</v>
      </c>
      <c r="I834" s="223"/>
      <c r="J834" s="224">
        <f>ROUND(I834*H834,2)</f>
        <v>0</v>
      </c>
      <c r="K834" s="220" t="s">
        <v>203</v>
      </c>
      <c r="L834" s="44"/>
      <c r="M834" s="225" t="s">
        <v>21</v>
      </c>
      <c r="N834" s="226" t="s">
        <v>44</v>
      </c>
      <c r="O834" s="80"/>
      <c r="P834" s="227">
        <f>O834*H834</f>
        <v>0</v>
      </c>
      <c r="Q834" s="227">
        <v>0</v>
      </c>
      <c r="R834" s="227">
        <f>Q834*H834</f>
        <v>0</v>
      </c>
      <c r="S834" s="227">
        <v>0</v>
      </c>
      <c r="T834" s="228">
        <f>S834*H834</f>
        <v>0</v>
      </c>
      <c r="AR834" s="18" t="s">
        <v>298</v>
      </c>
      <c r="AT834" s="18" t="s">
        <v>199</v>
      </c>
      <c r="AU834" s="18" t="s">
        <v>82</v>
      </c>
      <c r="AY834" s="18" t="s">
        <v>197</v>
      </c>
      <c r="BE834" s="229">
        <f>IF(N834="základní",J834,0)</f>
        <v>0</v>
      </c>
      <c r="BF834" s="229">
        <f>IF(N834="snížená",J834,0)</f>
        <v>0</v>
      </c>
      <c r="BG834" s="229">
        <f>IF(N834="zákl. přenesená",J834,0)</f>
        <v>0</v>
      </c>
      <c r="BH834" s="229">
        <f>IF(N834="sníž. přenesená",J834,0)</f>
        <v>0</v>
      </c>
      <c r="BI834" s="229">
        <f>IF(N834="nulová",J834,0)</f>
        <v>0</v>
      </c>
      <c r="BJ834" s="18" t="s">
        <v>80</v>
      </c>
      <c r="BK834" s="229">
        <f>ROUND(I834*H834,2)</f>
        <v>0</v>
      </c>
      <c r="BL834" s="18" t="s">
        <v>298</v>
      </c>
      <c r="BM834" s="18" t="s">
        <v>1115</v>
      </c>
    </row>
    <row r="835" spans="2:47" s="1" customFormat="1" ht="12">
      <c r="B835" s="39"/>
      <c r="C835" s="40"/>
      <c r="D835" s="230" t="s">
        <v>205</v>
      </c>
      <c r="E835" s="40"/>
      <c r="F835" s="231" t="s">
        <v>1111</v>
      </c>
      <c r="G835" s="40"/>
      <c r="H835" s="40"/>
      <c r="I835" s="145"/>
      <c r="J835" s="40"/>
      <c r="K835" s="40"/>
      <c r="L835" s="44"/>
      <c r="M835" s="232"/>
      <c r="N835" s="80"/>
      <c r="O835" s="80"/>
      <c r="P835" s="80"/>
      <c r="Q835" s="80"/>
      <c r="R835" s="80"/>
      <c r="S835" s="80"/>
      <c r="T835" s="81"/>
      <c r="AT835" s="18" t="s">
        <v>205</v>
      </c>
      <c r="AU835" s="18" t="s">
        <v>82</v>
      </c>
    </row>
    <row r="836" spans="2:63" s="11" customFormat="1" ht="22.8" customHeight="1">
      <c r="B836" s="202"/>
      <c r="C836" s="203"/>
      <c r="D836" s="204" t="s">
        <v>72</v>
      </c>
      <c r="E836" s="216" t="s">
        <v>1116</v>
      </c>
      <c r="F836" s="216" t="s">
        <v>1117</v>
      </c>
      <c r="G836" s="203"/>
      <c r="H836" s="203"/>
      <c r="I836" s="206"/>
      <c r="J836" s="217">
        <f>BK836</f>
        <v>0</v>
      </c>
      <c r="K836" s="203"/>
      <c r="L836" s="208"/>
      <c r="M836" s="209"/>
      <c r="N836" s="210"/>
      <c r="O836" s="210"/>
      <c r="P836" s="211">
        <f>SUM(P837:P903)</f>
        <v>0</v>
      </c>
      <c r="Q836" s="210"/>
      <c r="R836" s="211">
        <f>SUM(R837:R903)</f>
        <v>2.7489687</v>
      </c>
      <c r="S836" s="210"/>
      <c r="T836" s="212">
        <f>SUM(T837:T903)</f>
        <v>0.102123</v>
      </c>
      <c r="AR836" s="213" t="s">
        <v>82</v>
      </c>
      <c r="AT836" s="214" t="s">
        <v>72</v>
      </c>
      <c r="AU836" s="214" t="s">
        <v>80</v>
      </c>
      <c r="AY836" s="213" t="s">
        <v>197</v>
      </c>
      <c r="BK836" s="215">
        <f>SUM(BK837:BK903)</f>
        <v>0</v>
      </c>
    </row>
    <row r="837" spans="2:65" s="1" customFormat="1" ht="22.5" customHeight="1">
      <c r="B837" s="39"/>
      <c r="C837" s="218" t="s">
        <v>1118</v>
      </c>
      <c r="D837" s="218" t="s">
        <v>199</v>
      </c>
      <c r="E837" s="219" t="s">
        <v>1119</v>
      </c>
      <c r="F837" s="220" t="s">
        <v>1120</v>
      </c>
      <c r="G837" s="221" t="s">
        <v>116</v>
      </c>
      <c r="H837" s="222">
        <v>55.565</v>
      </c>
      <c r="I837" s="223"/>
      <c r="J837" s="224">
        <f>ROUND(I837*H837,2)</f>
        <v>0</v>
      </c>
      <c r="K837" s="220" t="s">
        <v>203</v>
      </c>
      <c r="L837" s="44"/>
      <c r="M837" s="225" t="s">
        <v>21</v>
      </c>
      <c r="N837" s="226" t="s">
        <v>44</v>
      </c>
      <c r="O837" s="80"/>
      <c r="P837" s="227">
        <f>O837*H837</f>
        <v>0</v>
      </c>
      <c r="Q837" s="227">
        <v>0.01223</v>
      </c>
      <c r="R837" s="227">
        <f>Q837*H837</f>
        <v>0.6795599499999999</v>
      </c>
      <c r="S837" s="227">
        <v>0</v>
      </c>
      <c r="T837" s="228">
        <f>S837*H837</f>
        <v>0</v>
      </c>
      <c r="AR837" s="18" t="s">
        <v>298</v>
      </c>
      <c r="AT837" s="18" t="s">
        <v>199</v>
      </c>
      <c r="AU837" s="18" t="s">
        <v>82</v>
      </c>
      <c r="AY837" s="18" t="s">
        <v>197</v>
      </c>
      <c r="BE837" s="229">
        <f>IF(N837="základní",J837,0)</f>
        <v>0</v>
      </c>
      <c r="BF837" s="229">
        <f>IF(N837="snížená",J837,0)</f>
        <v>0</v>
      </c>
      <c r="BG837" s="229">
        <f>IF(N837="zákl. přenesená",J837,0)</f>
        <v>0</v>
      </c>
      <c r="BH837" s="229">
        <f>IF(N837="sníž. přenesená",J837,0)</f>
        <v>0</v>
      </c>
      <c r="BI837" s="229">
        <f>IF(N837="nulová",J837,0)</f>
        <v>0</v>
      </c>
      <c r="BJ837" s="18" t="s">
        <v>80</v>
      </c>
      <c r="BK837" s="229">
        <f>ROUND(I837*H837,2)</f>
        <v>0</v>
      </c>
      <c r="BL837" s="18" t="s">
        <v>298</v>
      </c>
      <c r="BM837" s="18" t="s">
        <v>1121</v>
      </c>
    </row>
    <row r="838" spans="2:47" s="1" customFormat="1" ht="12">
      <c r="B838" s="39"/>
      <c r="C838" s="40"/>
      <c r="D838" s="230" t="s">
        <v>205</v>
      </c>
      <c r="E838" s="40"/>
      <c r="F838" s="231" t="s">
        <v>1122</v>
      </c>
      <c r="G838" s="40"/>
      <c r="H838" s="40"/>
      <c r="I838" s="145"/>
      <c r="J838" s="40"/>
      <c r="K838" s="40"/>
      <c r="L838" s="44"/>
      <c r="M838" s="232"/>
      <c r="N838" s="80"/>
      <c r="O838" s="80"/>
      <c r="P838" s="80"/>
      <c r="Q838" s="80"/>
      <c r="R838" s="80"/>
      <c r="S838" s="80"/>
      <c r="T838" s="81"/>
      <c r="AT838" s="18" t="s">
        <v>205</v>
      </c>
      <c r="AU838" s="18" t="s">
        <v>82</v>
      </c>
    </row>
    <row r="839" spans="2:51" s="15" customFormat="1" ht="12">
      <c r="B839" s="266"/>
      <c r="C839" s="267"/>
      <c r="D839" s="230" t="s">
        <v>207</v>
      </c>
      <c r="E839" s="268" t="s">
        <v>21</v>
      </c>
      <c r="F839" s="269" t="s">
        <v>1078</v>
      </c>
      <c r="G839" s="267"/>
      <c r="H839" s="268" t="s">
        <v>21</v>
      </c>
      <c r="I839" s="270"/>
      <c r="J839" s="267"/>
      <c r="K839" s="267"/>
      <c r="L839" s="271"/>
      <c r="M839" s="272"/>
      <c r="N839" s="273"/>
      <c r="O839" s="273"/>
      <c r="P839" s="273"/>
      <c r="Q839" s="273"/>
      <c r="R839" s="273"/>
      <c r="S839" s="273"/>
      <c r="T839" s="274"/>
      <c r="AT839" s="275" t="s">
        <v>207</v>
      </c>
      <c r="AU839" s="275" t="s">
        <v>82</v>
      </c>
      <c r="AV839" s="15" t="s">
        <v>80</v>
      </c>
      <c r="AW839" s="15" t="s">
        <v>34</v>
      </c>
      <c r="AX839" s="15" t="s">
        <v>73</v>
      </c>
      <c r="AY839" s="275" t="s">
        <v>197</v>
      </c>
    </row>
    <row r="840" spans="2:51" s="15" customFormat="1" ht="12">
      <c r="B840" s="266"/>
      <c r="C840" s="267"/>
      <c r="D840" s="230" t="s">
        <v>207</v>
      </c>
      <c r="E840" s="268" t="s">
        <v>21</v>
      </c>
      <c r="F840" s="269" t="s">
        <v>382</v>
      </c>
      <c r="G840" s="267"/>
      <c r="H840" s="268" t="s">
        <v>21</v>
      </c>
      <c r="I840" s="270"/>
      <c r="J840" s="267"/>
      <c r="K840" s="267"/>
      <c r="L840" s="271"/>
      <c r="M840" s="272"/>
      <c r="N840" s="273"/>
      <c r="O840" s="273"/>
      <c r="P840" s="273"/>
      <c r="Q840" s="273"/>
      <c r="R840" s="273"/>
      <c r="S840" s="273"/>
      <c r="T840" s="274"/>
      <c r="AT840" s="275" t="s">
        <v>207</v>
      </c>
      <c r="AU840" s="275" t="s">
        <v>82</v>
      </c>
      <c r="AV840" s="15" t="s">
        <v>80</v>
      </c>
      <c r="AW840" s="15" t="s">
        <v>34</v>
      </c>
      <c r="AX840" s="15" t="s">
        <v>73</v>
      </c>
      <c r="AY840" s="275" t="s">
        <v>197</v>
      </c>
    </row>
    <row r="841" spans="2:51" s="12" customFormat="1" ht="12">
      <c r="B841" s="233"/>
      <c r="C841" s="234"/>
      <c r="D841" s="230" t="s">
        <v>207</v>
      </c>
      <c r="E841" s="235" t="s">
        <v>21</v>
      </c>
      <c r="F841" s="236" t="s">
        <v>1123</v>
      </c>
      <c r="G841" s="234"/>
      <c r="H841" s="237">
        <v>9.11</v>
      </c>
      <c r="I841" s="238"/>
      <c r="J841" s="234"/>
      <c r="K841" s="234"/>
      <c r="L841" s="239"/>
      <c r="M841" s="240"/>
      <c r="N841" s="241"/>
      <c r="O841" s="241"/>
      <c r="P841" s="241"/>
      <c r="Q841" s="241"/>
      <c r="R841" s="241"/>
      <c r="S841" s="241"/>
      <c r="T841" s="242"/>
      <c r="AT841" s="243" t="s">
        <v>207</v>
      </c>
      <c r="AU841" s="243" t="s">
        <v>82</v>
      </c>
      <c r="AV841" s="12" t="s">
        <v>82</v>
      </c>
      <c r="AW841" s="12" t="s">
        <v>34</v>
      </c>
      <c r="AX841" s="12" t="s">
        <v>73</v>
      </c>
      <c r="AY841" s="243" t="s">
        <v>197</v>
      </c>
    </row>
    <row r="842" spans="2:51" s="12" customFormat="1" ht="12">
      <c r="B842" s="233"/>
      <c r="C842" s="234"/>
      <c r="D842" s="230" t="s">
        <v>207</v>
      </c>
      <c r="E842" s="235" t="s">
        <v>21</v>
      </c>
      <c r="F842" s="236" t="s">
        <v>1124</v>
      </c>
      <c r="G842" s="234"/>
      <c r="H842" s="237">
        <v>23.655</v>
      </c>
      <c r="I842" s="238"/>
      <c r="J842" s="234"/>
      <c r="K842" s="234"/>
      <c r="L842" s="239"/>
      <c r="M842" s="240"/>
      <c r="N842" s="241"/>
      <c r="O842" s="241"/>
      <c r="P842" s="241"/>
      <c r="Q842" s="241"/>
      <c r="R842" s="241"/>
      <c r="S842" s="241"/>
      <c r="T842" s="242"/>
      <c r="AT842" s="243" t="s">
        <v>207</v>
      </c>
      <c r="AU842" s="243" t="s">
        <v>82</v>
      </c>
      <c r="AV842" s="12" t="s">
        <v>82</v>
      </c>
      <c r="AW842" s="12" t="s">
        <v>34</v>
      </c>
      <c r="AX842" s="12" t="s">
        <v>73</v>
      </c>
      <c r="AY842" s="243" t="s">
        <v>197</v>
      </c>
    </row>
    <row r="843" spans="2:51" s="15" customFormat="1" ht="12">
      <c r="B843" s="266"/>
      <c r="C843" s="267"/>
      <c r="D843" s="230" t="s">
        <v>207</v>
      </c>
      <c r="E843" s="268" t="s">
        <v>21</v>
      </c>
      <c r="F843" s="269" t="s">
        <v>1125</v>
      </c>
      <c r="G843" s="267"/>
      <c r="H843" s="268" t="s">
        <v>21</v>
      </c>
      <c r="I843" s="270"/>
      <c r="J843" s="267"/>
      <c r="K843" s="267"/>
      <c r="L843" s="271"/>
      <c r="M843" s="272"/>
      <c r="N843" s="273"/>
      <c r="O843" s="273"/>
      <c r="P843" s="273"/>
      <c r="Q843" s="273"/>
      <c r="R843" s="273"/>
      <c r="S843" s="273"/>
      <c r="T843" s="274"/>
      <c r="AT843" s="275" t="s">
        <v>207</v>
      </c>
      <c r="AU843" s="275" t="s">
        <v>82</v>
      </c>
      <c r="AV843" s="15" t="s">
        <v>80</v>
      </c>
      <c r="AW843" s="15" t="s">
        <v>34</v>
      </c>
      <c r="AX843" s="15" t="s">
        <v>73</v>
      </c>
      <c r="AY843" s="275" t="s">
        <v>197</v>
      </c>
    </row>
    <row r="844" spans="2:51" s="12" customFormat="1" ht="12">
      <c r="B844" s="233"/>
      <c r="C844" s="234"/>
      <c r="D844" s="230" t="s">
        <v>207</v>
      </c>
      <c r="E844" s="235" t="s">
        <v>21</v>
      </c>
      <c r="F844" s="236" t="s">
        <v>1126</v>
      </c>
      <c r="G844" s="234"/>
      <c r="H844" s="237">
        <v>17.8</v>
      </c>
      <c r="I844" s="238"/>
      <c r="J844" s="234"/>
      <c r="K844" s="234"/>
      <c r="L844" s="239"/>
      <c r="M844" s="240"/>
      <c r="N844" s="241"/>
      <c r="O844" s="241"/>
      <c r="P844" s="241"/>
      <c r="Q844" s="241"/>
      <c r="R844" s="241"/>
      <c r="S844" s="241"/>
      <c r="T844" s="242"/>
      <c r="AT844" s="243" t="s">
        <v>207</v>
      </c>
      <c r="AU844" s="243" t="s">
        <v>82</v>
      </c>
      <c r="AV844" s="12" t="s">
        <v>82</v>
      </c>
      <c r="AW844" s="12" t="s">
        <v>34</v>
      </c>
      <c r="AX844" s="12" t="s">
        <v>73</v>
      </c>
      <c r="AY844" s="243" t="s">
        <v>197</v>
      </c>
    </row>
    <row r="845" spans="2:51" s="13" customFormat="1" ht="12">
      <c r="B845" s="244"/>
      <c r="C845" s="245"/>
      <c r="D845" s="230" t="s">
        <v>207</v>
      </c>
      <c r="E845" s="246" t="s">
        <v>21</v>
      </c>
      <c r="F845" s="247" t="s">
        <v>219</v>
      </c>
      <c r="G845" s="245"/>
      <c r="H845" s="248">
        <v>50.565</v>
      </c>
      <c r="I845" s="249"/>
      <c r="J845" s="245"/>
      <c r="K845" s="245"/>
      <c r="L845" s="250"/>
      <c r="M845" s="251"/>
      <c r="N845" s="252"/>
      <c r="O845" s="252"/>
      <c r="P845" s="252"/>
      <c r="Q845" s="252"/>
      <c r="R845" s="252"/>
      <c r="S845" s="252"/>
      <c r="T845" s="253"/>
      <c r="AT845" s="254" t="s">
        <v>207</v>
      </c>
      <c r="AU845" s="254" t="s">
        <v>82</v>
      </c>
      <c r="AV845" s="13" t="s">
        <v>90</v>
      </c>
      <c r="AW845" s="13" t="s">
        <v>34</v>
      </c>
      <c r="AX845" s="13" t="s">
        <v>73</v>
      </c>
      <c r="AY845" s="254" t="s">
        <v>197</v>
      </c>
    </row>
    <row r="846" spans="2:51" s="12" customFormat="1" ht="12">
      <c r="B846" s="233"/>
      <c r="C846" s="234"/>
      <c r="D846" s="230" t="s">
        <v>207</v>
      </c>
      <c r="E846" s="235" t="s">
        <v>21</v>
      </c>
      <c r="F846" s="236" t="s">
        <v>220</v>
      </c>
      <c r="G846" s="234"/>
      <c r="H846" s="237">
        <v>5</v>
      </c>
      <c r="I846" s="238"/>
      <c r="J846" s="234"/>
      <c r="K846" s="234"/>
      <c r="L846" s="239"/>
      <c r="M846" s="240"/>
      <c r="N846" s="241"/>
      <c r="O846" s="241"/>
      <c r="P846" s="241"/>
      <c r="Q846" s="241"/>
      <c r="R846" s="241"/>
      <c r="S846" s="241"/>
      <c r="T846" s="242"/>
      <c r="AT846" s="243" t="s">
        <v>207</v>
      </c>
      <c r="AU846" s="243" t="s">
        <v>82</v>
      </c>
      <c r="AV846" s="12" t="s">
        <v>82</v>
      </c>
      <c r="AW846" s="12" t="s">
        <v>34</v>
      </c>
      <c r="AX846" s="12" t="s">
        <v>73</v>
      </c>
      <c r="AY846" s="243" t="s">
        <v>197</v>
      </c>
    </row>
    <row r="847" spans="2:51" s="14" customFormat="1" ht="12">
      <c r="B847" s="255"/>
      <c r="C847" s="256"/>
      <c r="D847" s="230" t="s">
        <v>207</v>
      </c>
      <c r="E847" s="257" t="s">
        <v>114</v>
      </c>
      <c r="F847" s="258" t="s">
        <v>221</v>
      </c>
      <c r="G847" s="256"/>
      <c r="H847" s="259">
        <v>55.565</v>
      </c>
      <c r="I847" s="260"/>
      <c r="J847" s="256"/>
      <c r="K847" s="256"/>
      <c r="L847" s="261"/>
      <c r="M847" s="262"/>
      <c r="N847" s="263"/>
      <c r="O847" s="263"/>
      <c r="P847" s="263"/>
      <c r="Q847" s="263"/>
      <c r="R847" s="263"/>
      <c r="S847" s="263"/>
      <c r="T847" s="264"/>
      <c r="AT847" s="265" t="s">
        <v>207</v>
      </c>
      <c r="AU847" s="265" t="s">
        <v>82</v>
      </c>
      <c r="AV847" s="14" t="s">
        <v>97</v>
      </c>
      <c r="AW847" s="14" t="s">
        <v>34</v>
      </c>
      <c r="AX847" s="14" t="s">
        <v>80</v>
      </c>
      <c r="AY847" s="265" t="s">
        <v>197</v>
      </c>
    </row>
    <row r="848" spans="2:65" s="1" customFormat="1" ht="22.5" customHeight="1">
      <c r="B848" s="39"/>
      <c r="C848" s="218" t="s">
        <v>1127</v>
      </c>
      <c r="D848" s="218" t="s">
        <v>199</v>
      </c>
      <c r="E848" s="219" t="s">
        <v>1128</v>
      </c>
      <c r="F848" s="220" t="s">
        <v>1129</v>
      </c>
      <c r="G848" s="221" t="s">
        <v>116</v>
      </c>
      <c r="H848" s="222">
        <v>5.1</v>
      </c>
      <c r="I848" s="223"/>
      <c r="J848" s="224">
        <f>ROUND(I848*H848,2)</f>
        <v>0</v>
      </c>
      <c r="K848" s="220" t="s">
        <v>203</v>
      </c>
      <c r="L848" s="44"/>
      <c r="M848" s="225" t="s">
        <v>21</v>
      </c>
      <c r="N848" s="226" t="s">
        <v>44</v>
      </c>
      <c r="O848" s="80"/>
      <c r="P848" s="227">
        <f>O848*H848</f>
        <v>0</v>
      </c>
      <c r="Q848" s="227">
        <v>0.01254</v>
      </c>
      <c r="R848" s="227">
        <f>Q848*H848</f>
        <v>0.063954</v>
      </c>
      <c r="S848" s="227">
        <v>0</v>
      </c>
      <c r="T848" s="228">
        <f>S848*H848</f>
        <v>0</v>
      </c>
      <c r="AR848" s="18" t="s">
        <v>298</v>
      </c>
      <c r="AT848" s="18" t="s">
        <v>199</v>
      </c>
      <c r="AU848" s="18" t="s">
        <v>82</v>
      </c>
      <c r="AY848" s="18" t="s">
        <v>197</v>
      </c>
      <c r="BE848" s="229">
        <f>IF(N848="základní",J848,0)</f>
        <v>0</v>
      </c>
      <c r="BF848" s="229">
        <f>IF(N848="snížená",J848,0)</f>
        <v>0</v>
      </c>
      <c r="BG848" s="229">
        <f>IF(N848="zákl. přenesená",J848,0)</f>
        <v>0</v>
      </c>
      <c r="BH848" s="229">
        <f>IF(N848="sníž. přenesená",J848,0)</f>
        <v>0</v>
      </c>
      <c r="BI848" s="229">
        <f>IF(N848="nulová",J848,0)</f>
        <v>0</v>
      </c>
      <c r="BJ848" s="18" t="s">
        <v>80</v>
      </c>
      <c r="BK848" s="229">
        <f>ROUND(I848*H848,2)</f>
        <v>0</v>
      </c>
      <c r="BL848" s="18" t="s">
        <v>298</v>
      </c>
      <c r="BM848" s="18" t="s">
        <v>1130</v>
      </c>
    </row>
    <row r="849" spans="2:47" s="1" customFormat="1" ht="12">
      <c r="B849" s="39"/>
      <c r="C849" s="40"/>
      <c r="D849" s="230" t="s">
        <v>205</v>
      </c>
      <c r="E849" s="40"/>
      <c r="F849" s="231" t="s">
        <v>1122</v>
      </c>
      <c r="G849" s="40"/>
      <c r="H849" s="40"/>
      <c r="I849" s="145"/>
      <c r="J849" s="40"/>
      <c r="K849" s="40"/>
      <c r="L849" s="44"/>
      <c r="M849" s="232"/>
      <c r="N849" s="80"/>
      <c r="O849" s="80"/>
      <c r="P849" s="80"/>
      <c r="Q849" s="80"/>
      <c r="R849" s="80"/>
      <c r="S849" s="80"/>
      <c r="T849" s="81"/>
      <c r="AT849" s="18" t="s">
        <v>205</v>
      </c>
      <c r="AU849" s="18" t="s">
        <v>82</v>
      </c>
    </row>
    <row r="850" spans="2:51" s="15" customFormat="1" ht="12">
      <c r="B850" s="266"/>
      <c r="C850" s="267"/>
      <c r="D850" s="230" t="s">
        <v>207</v>
      </c>
      <c r="E850" s="268" t="s">
        <v>21</v>
      </c>
      <c r="F850" s="269" t="s">
        <v>1078</v>
      </c>
      <c r="G850" s="267"/>
      <c r="H850" s="268" t="s">
        <v>21</v>
      </c>
      <c r="I850" s="270"/>
      <c r="J850" s="267"/>
      <c r="K850" s="267"/>
      <c r="L850" s="271"/>
      <c r="M850" s="272"/>
      <c r="N850" s="273"/>
      <c r="O850" s="273"/>
      <c r="P850" s="273"/>
      <c r="Q850" s="273"/>
      <c r="R850" s="273"/>
      <c r="S850" s="273"/>
      <c r="T850" s="274"/>
      <c r="AT850" s="275" t="s">
        <v>207</v>
      </c>
      <c r="AU850" s="275" t="s">
        <v>82</v>
      </c>
      <c r="AV850" s="15" t="s">
        <v>80</v>
      </c>
      <c r="AW850" s="15" t="s">
        <v>34</v>
      </c>
      <c r="AX850" s="15" t="s">
        <v>73</v>
      </c>
      <c r="AY850" s="275" t="s">
        <v>197</v>
      </c>
    </row>
    <row r="851" spans="2:51" s="15" customFormat="1" ht="12">
      <c r="B851" s="266"/>
      <c r="C851" s="267"/>
      <c r="D851" s="230" t="s">
        <v>207</v>
      </c>
      <c r="E851" s="268" t="s">
        <v>21</v>
      </c>
      <c r="F851" s="269" t="s">
        <v>382</v>
      </c>
      <c r="G851" s="267"/>
      <c r="H851" s="268" t="s">
        <v>21</v>
      </c>
      <c r="I851" s="270"/>
      <c r="J851" s="267"/>
      <c r="K851" s="267"/>
      <c r="L851" s="271"/>
      <c r="M851" s="272"/>
      <c r="N851" s="273"/>
      <c r="O851" s="273"/>
      <c r="P851" s="273"/>
      <c r="Q851" s="273"/>
      <c r="R851" s="273"/>
      <c r="S851" s="273"/>
      <c r="T851" s="274"/>
      <c r="AT851" s="275" t="s">
        <v>207</v>
      </c>
      <c r="AU851" s="275" t="s">
        <v>82</v>
      </c>
      <c r="AV851" s="15" t="s">
        <v>80</v>
      </c>
      <c r="AW851" s="15" t="s">
        <v>34</v>
      </c>
      <c r="AX851" s="15" t="s">
        <v>73</v>
      </c>
      <c r="AY851" s="275" t="s">
        <v>197</v>
      </c>
    </row>
    <row r="852" spans="2:51" s="12" customFormat="1" ht="12">
      <c r="B852" s="233"/>
      <c r="C852" s="234"/>
      <c r="D852" s="230" t="s">
        <v>207</v>
      </c>
      <c r="E852" s="235" t="s">
        <v>21</v>
      </c>
      <c r="F852" s="236" t="s">
        <v>1131</v>
      </c>
      <c r="G852" s="234"/>
      <c r="H852" s="237">
        <v>5.1</v>
      </c>
      <c r="I852" s="238"/>
      <c r="J852" s="234"/>
      <c r="K852" s="234"/>
      <c r="L852" s="239"/>
      <c r="M852" s="240"/>
      <c r="N852" s="241"/>
      <c r="O852" s="241"/>
      <c r="P852" s="241"/>
      <c r="Q852" s="241"/>
      <c r="R852" s="241"/>
      <c r="S852" s="241"/>
      <c r="T852" s="242"/>
      <c r="AT852" s="243" t="s">
        <v>207</v>
      </c>
      <c r="AU852" s="243" t="s">
        <v>82</v>
      </c>
      <c r="AV852" s="12" t="s">
        <v>82</v>
      </c>
      <c r="AW852" s="12" t="s">
        <v>34</v>
      </c>
      <c r="AX852" s="12" t="s">
        <v>73</v>
      </c>
      <c r="AY852" s="243" t="s">
        <v>197</v>
      </c>
    </row>
    <row r="853" spans="2:51" s="13" customFormat="1" ht="12">
      <c r="B853" s="244"/>
      <c r="C853" s="245"/>
      <c r="D853" s="230" t="s">
        <v>207</v>
      </c>
      <c r="E853" s="246" t="s">
        <v>21</v>
      </c>
      <c r="F853" s="247" t="s">
        <v>219</v>
      </c>
      <c r="G853" s="245"/>
      <c r="H853" s="248">
        <v>5.1</v>
      </c>
      <c r="I853" s="249"/>
      <c r="J853" s="245"/>
      <c r="K853" s="245"/>
      <c r="L853" s="250"/>
      <c r="M853" s="251"/>
      <c r="N853" s="252"/>
      <c r="O853" s="252"/>
      <c r="P853" s="252"/>
      <c r="Q853" s="252"/>
      <c r="R853" s="252"/>
      <c r="S853" s="252"/>
      <c r="T853" s="253"/>
      <c r="AT853" s="254" t="s">
        <v>207</v>
      </c>
      <c r="AU853" s="254" t="s">
        <v>82</v>
      </c>
      <c r="AV853" s="13" t="s">
        <v>90</v>
      </c>
      <c r="AW853" s="13" t="s">
        <v>34</v>
      </c>
      <c r="AX853" s="13" t="s">
        <v>73</v>
      </c>
      <c r="AY853" s="254" t="s">
        <v>197</v>
      </c>
    </row>
    <row r="854" spans="2:51" s="14" customFormat="1" ht="12">
      <c r="B854" s="255"/>
      <c r="C854" s="256"/>
      <c r="D854" s="230" t="s">
        <v>207</v>
      </c>
      <c r="E854" s="257" t="s">
        <v>125</v>
      </c>
      <c r="F854" s="258" t="s">
        <v>221</v>
      </c>
      <c r="G854" s="256"/>
      <c r="H854" s="259">
        <v>5.1</v>
      </c>
      <c r="I854" s="260"/>
      <c r="J854" s="256"/>
      <c r="K854" s="256"/>
      <c r="L854" s="261"/>
      <c r="M854" s="262"/>
      <c r="N854" s="263"/>
      <c r="O854" s="263"/>
      <c r="P854" s="263"/>
      <c r="Q854" s="263"/>
      <c r="R854" s="263"/>
      <c r="S854" s="263"/>
      <c r="T854" s="264"/>
      <c r="AT854" s="265" t="s">
        <v>207</v>
      </c>
      <c r="AU854" s="265" t="s">
        <v>82</v>
      </c>
      <c r="AV854" s="14" t="s">
        <v>97</v>
      </c>
      <c r="AW854" s="14" t="s">
        <v>34</v>
      </c>
      <c r="AX854" s="14" t="s">
        <v>80</v>
      </c>
      <c r="AY854" s="265" t="s">
        <v>197</v>
      </c>
    </row>
    <row r="855" spans="2:65" s="1" customFormat="1" ht="22.5" customHeight="1">
      <c r="B855" s="39"/>
      <c r="C855" s="218" t="s">
        <v>1132</v>
      </c>
      <c r="D855" s="218" t="s">
        <v>199</v>
      </c>
      <c r="E855" s="219" t="s">
        <v>1133</v>
      </c>
      <c r="F855" s="220" t="s">
        <v>1134</v>
      </c>
      <c r="G855" s="221" t="s">
        <v>132</v>
      </c>
      <c r="H855" s="222">
        <v>55.95</v>
      </c>
      <c r="I855" s="223"/>
      <c r="J855" s="224">
        <f>ROUND(I855*H855,2)</f>
        <v>0</v>
      </c>
      <c r="K855" s="220" t="s">
        <v>203</v>
      </c>
      <c r="L855" s="44"/>
      <c r="M855" s="225" t="s">
        <v>21</v>
      </c>
      <c r="N855" s="226" t="s">
        <v>44</v>
      </c>
      <c r="O855" s="80"/>
      <c r="P855" s="227">
        <f>O855*H855</f>
        <v>0</v>
      </c>
      <c r="Q855" s="227">
        <v>0.00026</v>
      </c>
      <c r="R855" s="227">
        <f>Q855*H855</f>
        <v>0.014547</v>
      </c>
      <c r="S855" s="227">
        <v>0</v>
      </c>
      <c r="T855" s="228">
        <f>S855*H855</f>
        <v>0</v>
      </c>
      <c r="AR855" s="18" t="s">
        <v>298</v>
      </c>
      <c r="AT855" s="18" t="s">
        <v>199</v>
      </c>
      <c r="AU855" s="18" t="s">
        <v>82</v>
      </c>
      <c r="AY855" s="18" t="s">
        <v>197</v>
      </c>
      <c r="BE855" s="229">
        <f>IF(N855="základní",J855,0)</f>
        <v>0</v>
      </c>
      <c r="BF855" s="229">
        <f>IF(N855="snížená",J855,0)</f>
        <v>0</v>
      </c>
      <c r="BG855" s="229">
        <f>IF(N855="zákl. přenesená",J855,0)</f>
        <v>0</v>
      </c>
      <c r="BH855" s="229">
        <f>IF(N855="sníž. přenesená",J855,0)</f>
        <v>0</v>
      </c>
      <c r="BI855" s="229">
        <f>IF(N855="nulová",J855,0)</f>
        <v>0</v>
      </c>
      <c r="BJ855" s="18" t="s">
        <v>80</v>
      </c>
      <c r="BK855" s="229">
        <f>ROUND(I855*H855,2)</f>
        <v>0</v>
      </c>
      <c r="BL855" s="18" t="s">
        <v>298</v>
      </c>
      <c r="BM855" s="18" t="s">
        <v>1135</v>
      </c>
    </row>
    <row r="856" spans="2:47" s="1" customFormat="1" ht="12">
      <c r="B856" s="39"/>
      <c r="C856" s="40"/>
      <c r="D856" s="230" t="s">
        <v>205</v>
      </c>
      <c r="E856" s="40"/>
      <c r="F856" s="231" t="s">
        <v>1122</v>
      </c>
      <c r="G856" s="40"/>
      <c r="H856" s="40"/>
      <c r="I856" s="145"/>
      <c r="J856" s="40"/>
      <c r="K856" s="40"/>
      <c r="L856" s="44"/>
      <c r="M856" s="232"/>
      <c r="N856" s="80"/>
      <c r="O856" s="80"/>
      <c r="P856" s="80"/>
      <c r="Q856" s="80"/>
      <c r="R856" s="80"/>
      <c r="S856" s="80"/>
      <c r="T856" s="81"/>
      <c r="AT856" s="18" t="s">
        <v>205</v>
      </c>
      <c r="AU856" s="18" t="s">
        <v>82</v>
      </c>
    </row>
    <row r="857" spans="2:51" s="15" customFormat="1" ht="12">
      <c r="B857" s="266"/>
      <c r="C857" s="267"/>
      <c r="D857" s="230" t="s">
        <v>207</v>
      </c>
      <c r="E857" s="268" t="s">
        <v>21</v>
      </c>
      <c r="F857" s="269" t="s">
        <v>1136</v>
      </c>
      <c r="G857" s="267"/>
      <c r="H857" s="268" t="s">
        <v>21</v>
      </c>
      <c r="I857" s="270"/>
      <c r="J857" s="267"/>
      <c r="K857" s="267"/>
      <c r="L857" s="271"/>
      <c r="M857" s="272"/>
      <c r="N857" s="273"/>
      <c r="O857" s="273"/>
      <c r="P857" s="273"/>
      <c r="Q857" s="273"/>
      <c r="R857" s="273"/>
      <c r="S857" s="273"/>
      <c r="T857" s="274"/>
      <c r="AT857" s="275" t="s">
        <v>207</v>
      </c>
      <c r="AU857" s="275" t="s">
        <v>82</v>
      </c>
      <c r="AV857" s="15" t="s">
        <v>80</v>
      </c>
      <c r="AW857" s="15" t="s">
        <v>34</v>
      </c>
      <c r="AX857" s="15" t="s">
        <v>73</v>
      </c>
      <c r="AY857" s="275" t="s">
        <v>197</v>
      </c>
    </row>
    <row r="858" spans="2:51" s="15" customFormat="1" ht="12">
      <c r="B858" s="266"/>
      <c r="C858" s="267"/>
      <c r="D858" s="230" t="s">
        <v>207</v>
      </c>
      <c r="E858" s="268" t="s">
        <v>21</v>
      </c>
      <c r="F858" s="269" t="s">
        <v>382</v>
      </c>
      <c r="G858" s="267"/>
      <c r="H858" s="268" t="s">
        <v>21</v>
      </c>
      <c r="I858" s="270"/>
      <c r="J858" s="267"/>
      <c r="K858" s="267"/>
      <c r="L858" s="271"/>
      <c r="M858" s="272"/>
      <c r="N858" s="273"/>
      <c r="O858" s="273"/>
      <c r="P858" s="273"/>
      <c r="Q858" s="273"/>
      <c r="R858" s="273"/>
      <c r="S858" s="273"/>
      <c r="T858" s="274"/>
      <c r="AT858" s="275" t="s">
        <v>207</v>
      </c>
      <c r="AU858" s="275" t="s">
        <v>82</v>
      </c>
      <c r="AV858" s="15" t="s">
        <v>80</v>
      </c>
      <c r="AW858" s="15" t="s">
        <v>34</v>
      </c>
      <c r="AX858" s="15" t="s">
        <v>73</v>
      </c>
      <c r="AY858" s="275" t="s">
        <v>197</v>
      </c>
    </row>
    <row r="859" spans="2:51" s="12" customFormat="1" ht="12">
      <c r="B859" s="233"/>
      <c r="C859" s="234"/>
      <c r="D859" s="230" t="s">
        <v>207</v>
      </c>
      <c r="E859" s="235" t="s">
        <v>21</v>
      </c>
      <c r="F859" s="236" t="s">
        <v>1137</v>
      </c>
      <c r="G859" s="234"/>
      <c r="H859" s="237">
        <v>20.35</v>
      </c>
      <c r="I859" s="238"/>
      <c r="J859" s="234"/>
      <c r="K859" s="234"/>
      <c r="L859" s="239"/>
      <c r="M859" s="240"/>
      <c r="N859" s="241"/>
      <c r="O859" s="241"/>
      <c r="P859" s="241"/>
      <c r="Q859" s="241"/>
      <c r="R859" s="241"/>
      <c r="S859" s="241"/>
      <c r="T859" s="242"/>
      <c r="AT859" s="243" t="s">
        <v>207</v>
      </c>
      <c r="AU859" s="243" t="s">
        <v>82</v>
      </c>
      <c r="AV859" s="12" t="s">
        <v>82</v>
      </c>
      <c r="AW859" s="12" t="s">
        <v>34</v>
      </c>
      <c r="AX859" s="12" t="s">
        <v>73</v>
      </c>
      <c r="AY859" s="243" t="s">
        <v>197</v>
      </c>
    </row>
    <row r="860" spans="2:51" s="12" customFormat="1" ht="12">
      <c r="B860" s="233"/>
      <c r="C860" s="234"/>
      <c r="D860" s="230" t="s">
        <v>207</v>
      </c>
      <c r="E860" s="235" t="s">
        <v>21</v>
      </c>
      <c r="F860" s="236" t="s">
        <v>1138</v>
      </c>
      <c r="G860" s="234"/>
      <c r="H860" s="237">
        <v>35.6</v>
      </c>
      <c r="I860" s="238"/>
      <c r="J860" s="234"/>
      <c r="K860" s="234"/>
      <c r="L860" s="239"/>
      <c r="M860" s="240"/>
      <c r="N860" s="241"/>
      <c r="O860" s="241"/>
      <c r="P860" s="241"/>
      <c r="Q860" s="241"/>
      <c r="R860" s="241"/>
      <c r="S860" s="241"/>
      <c r="T860" s="242"/>
      <c r="AT860" s="243" t="s">
        <v>207</v>
      </c>
      <c r="AU860" s="243" t="s">
        <v>82</v>
      </c>
      <c r="AV860" s="12" t="s">
        <v>82</v>
      </c>
      <c r="AW860" s="12" t="s">
        <v>34</v>
      </c>
      <c r="AX860" s="12" t="s">
        <v>73</v>
      </c>
      <c r="AY860" s="243" t="s">
        <v>197</v>
      </c>
    </row>
    <row r="861" spans="2:51" s="13" customFormat="1" ht="12">
      <c r="B861" s="244"/>
      <c r="C861" s="245"/>
      <c r="D861" s="230" t="s">
        <v>207</v>
      </c>
      <c r="E861" s="246" t="s">
        <v>21</v>
      </c>
      <c r="F861" s="247" t="s">
        <v>219</v>
      </c>
      <c r="G861" s="245"/>
      <c r="H861" s="248">
        <v>55.95</v>
      </c>
      <c r="I861" s="249"/>
      <c r="J861" s="245"/>
      <c r="K861" s="245"/>
      <c r="L861" s="250"/>
      <c r="M861" s="251"/>
      <c r="N861" s="252"/>
      <c r="O861" s="252"/>
      <c r="P861" s="252"/>
      <c r="Q861" s="252"/>
      <c r="R861" s="252"/>
      <c r="S861" s="252"/>
      <c r="T861" s="253"/>
      <c r="AT861" s="254" t="s">
        <v>207</v>
      </c>
      <c r="AU861" s="254" t="s">
        <v>82</v>
      </c>
      <c r="AV861" s="13" t="s">
        <v>90</v>
      </c>
      <c r="AW861" s="13" t="s">
        <v>34</v>
      </c>
      <c r="AX861" s="13" t="s">
        <v>80</v>
      </c>
      <c r="AY861" s="254" t="s">
        <v>197</v>
      </c>
    </row>
    <row r="862" spans="2:65" s="1" customFormat="1" ht="22.5" customHeight="1">
      <c r="B862" s="39"/>
      <c r="C862" s="218" t="s">
        <v>1139</v>
      </c>
      <c r="D862" s="218" t="s">
        <v>199</v>
      </c>
      <c r="E862" s="219" t="s">
        <v>1140</v>
      </c>
      <c r="F862" s="220" t="s">
        <v>1141</v>
      </c>
      <c r="G862" s="221" t="s">
        <v>132</v>
      </c>
      <c r="H862" s="222">
        <v>71.95</v>
      </c>
      <c r="I862" s="223"/>
      <c r="J862" s="224">
        <f>ROUND(I862*H862,2)</f>
        <v>0</v>
      </c>
      <c r="K862" s="220" t="s">
        <v>203</v>
      </c>
      <c r="L862" s="44"/>
      <c r="M862" s="225" t="s">
        <v>21</v>
      </c>
      <c r="N862" s="226" t="s">
        <v>44</v>
      </c>
      <c r="O862" s="80"/>
      <c r="P862" s="227">
        <f>O862*H862</f>
        <v>0</v>
      </c>
      <c r="Q862" s="227">
        <v>0.00026</v>
      </c>
      <c r="R862" s="227">
        <f>Q862*H862</f>
        <v>0.018706999999999998</v>
      </c>
      <c r="S862" s="227">
        <v>0</v>
      </c>
      <c r="T862" s="228">
        <f>S862*H862</f>
        <v>0</v>
      </c>
      <c r="AR862" s="18" t="s">
        <v>298</v>
      </c>
      <c r="AT862" s="18" t="s">
        <v>199</v>
      </c>
      <c r="AU862" s="18" t="s">
        <v>82</v>
      </c>
      <c r="AY862" s="18" t="s">
        <v>197</v>
      </c>
      <c r="BE862" s="229">
        <f>IF(N862="základní",J862,0)</f>
        <v>0</v>
      </c>
      <c r="BF862" s="229">
        <f>IF(N862="snížená",J862,0)</f>
        <v>0</v>
      </c>
      <c r="BG862" s="229">
        <f>IF(N862="zákl. přenesená",J862,0)</f>
        <v>0</v>
      </c>
      <c r="BH862" s="229">
        <f>IF(N862="sníž. přenesená",J862,0)</f>
        <v>0</v>
      </c>
      <c r="BI862" s="229">
        <f>IF(N862="nulová",J862,0)</f>
        <v>0</v>
      </c>
      <c r="BJ862" s="18" t="s">
        <v>80</v>
      </c>
      <c r="BK862" s="229">
        <f>ROUND(I862*H862,2)</f>
        <v>0</v>
      </c>
      <c r="BL862" s="18" t="s">
        <v>298</v>
      </c>
      <c r="BM862" s="18" t="s">
        <v>1142</v>
      </c>
    </row>
    <row r="863" spans="2:47" s="1" customFormat="1" ht="12">
      <c r="B863" s="39"/>
      <c r="C863" s="40"/>
      <c r="D863" s="230" t="s">
        <v>205</v>
      </c>
      <c r="E863" s="40"/>
      <c r="F863" s="231" t="s">
        <v>1122</v>
      </c>
      <c r="G863" s="40"/>
      <c r="H863" s="40"/>
      <c r="I863" s="145"/>
      <c r="J863" s="40"/>
      <c r="K863" s="40"/>
      <c r="L863" s="44"/>
      <c r="M863" s="232"/>
      <c r="N863" s="80"/>
      <c r="O863" s="80"/>
      <c r="P863" s="80"/>
      <c r="Q863" s="80"/>
      <c r="R863" s="80"/>
      <c r="S863" s="80"/>
      <c r="T863" s="81"/>
      <c r="AT863" s="18" t="s">
        <v>205</v>
      </c>
      <c r="AU863" s="18" t="s">
        <v>82</v>
      </c>
    </row>
    <row r="864" spans="2:51" s="15" customFormat="1" ht="12">
      <c r="B864" s="266"/>
      <c r="C864" s="267"/>
      <c r="D864" s="230" t="s">
        <v>207</v>
      </c>
      <c r="E864" s="268" t="s">
        <v>21</v>
      </c>
      <c r="F864" s="269" t="s">
        <v>1143</v>
      </c>
      <c r="G864" s="267"/>
      <c r="H864" s="268" t="s">
        <v>21</v>
      </c>
      <c r="I864" s="270"/>
      <c r="J864" s="267"/>
      <c r="K864" s="267"/>
      <c r="L864" s="271"/>
      <c r="M864" s="272"/>
      <c r="N864" s="273"/>
      <c r="O864" s="273"/>
      <c r="P864" s="273"/>
      <c r="Q864" s="273"/>
      <c r="R864" s="273"/>
      <c r="S864" s="273"/>
      <c r="T864" s="274"/>
      <c r="AT864" s="275" t="s">
        <v>207</v>
      </c>
      <c r="AU864" s="275" t="s">
        <v>82</v>
      </c>
      <c r="AV864" s="15" t="s">
        <v>80</v>
      </c>
      <c r="AW864" s="15" t="s">
        <v>34</v>
      </c>
      <c r="AX864" s="15" t="s">
        <v>73</v>
      </c>
      <c r="AY864" s="275" t="s">
        <v>197</v>
      </c>
    </row>
    <row r="865" spans="2:51" s="15" customFormat="1" ht="12">
      <c r="B865" s="266"/>
      <c r="C865" s="267"/>
      <c r="D865" s="230" t="s">
        <v>207</v>
      </c>
      <c r="E865" s="268" t="s">
        <v>21</v>
      </c>
      <c r="F865" s="269" t="s">
        <v>382</v>
      </c>
      <c r="G865" s="267"/>
      <c r="H865" s="268" t="s">
        <v>21</v>
      </c>
      <c r="I865" s="270"/>
      <c r="J865" s="267"/>
      <c r="K865" s="267"/>
      <c r="L865" s="271"/>
      <c r="M865" s="272"/>
      <c r="N865" s="273"/>
      <c r="O865" s="273"/>
      <c r="P865" s="273"/>
      <c r="Q865" s="273"/>
      <c r="R865" s="273"/>
      <c r="S865" s="273"/>
      <c r="T865" s="274"/>
      <c r="AT865" s="275" t="s">
        <v>207</v>
      </c>
      <c r="AU865" s="275" t="s">
        <v>82</v>
      </c>
      <c r="AV865" s="15" t="s">
        <v>80</v>
      </c>
      <c r="AW865" s="15" t="s">
        <v>34</v>
      </c>
      <c r="AX865" s="15" t="s">
        <v>73</v>
      </c>
      <c r="AY865" s="275" t="s">
        <v>197</v>
      </c>
    </row>
    <row r="866" spans="2:51" s="12" customFormat="1" ht="12">
      <c r="B866" s="233"/>
      <c r="C866" s="234"/>
      <c r="D866" s="230" t="s">
        <v>207</v>
      </c>
      <c r="E866" s="235" t="s">
        <v>21</v>
      </c>
      <c r="F866" s="236" t="s">
        <v>1144</v>
      </c>
      <c r="G866" s="234"/>
      <c r="H866" s="237">
        <v>66.95</v>
      </c>
      <c r="I866" s="238"/>
      <c r="J866" s="234"/>
      <c r="K866" s="234"/>
      <c r="L866" s="239"/>
      <c r="M866" s="240"/>
      <c r="N866" s="241"/>
      <c r="O866" s="241"/>
      <c r="P866" s="241"/>
      <c r="Q866" s="241"/>
      <c r="R866" s="241"/>
      <c r="S866" s="241"/>
      <c r="T866" s="242"/>
      <c r="AT866" s="243" t="s">
        <v>207</v>
      </c>
      <c r="AU866" s="243" t="s">
        <v>82</v>
      </c>
      <c r="AV866" s="12" t="s">
        <v>82</v>
      </c>
      <c r="AW866" s="12" t="s">
        <v>34</v>
      </c>
      <c r="AX866" s="12" t="s">
        <v>73</v>
      </c>
      <c r="AY866" s="243" t="s">
        <v>197</v>
      </c>
    </row>
    <row r="867" spans="2:51" s="13" customFormat="1" ht="12">
      <c r="B867" s="244"/>
      <c r="C867" s="245"/>
      <c r="D867" s="230" t="s">
        <v>207</v>
      </c>
      <c r="E867" s="246" t="s">
        <v>21</v>
      </c>
      <c r="F867" s="247" t="s">
        <v>219</v>
      </c>
      <c r="G867" s="245"/>
      <c r="H867" s="248">
        <v>66.95</v>
      </c>
      <c r="I867" s="249"/>
      <c r="J867" s="245"/>
      <c r="K867" s="245"/>
      <c r="L867" s="250"/>
      <c r="M867" s="251"/>
      <c r="N867" s="252"/>
      <c r="O867" s="252"/>
      <c r="P867" s="252"/>
      <c r="Q867" s="252"/>
      <c r="R867" s="252"/>
      <c r="S867" s="252"/>
      <c r="T867" s="253"/>
      <c r="AT867" s="254" t="s">
        <v>207</v>
      </c>
      <c r="AU867" s="254" t="s">
        <v>82</v>
      </c>
      <c r="AV867" s="13" t="s">
        <v>90</v>
      </c>
      <c r="AW867" s="13" t="s">
        <v>34</v>
      </c>
      <c r="AX867" s="13" t="s">
        <v>73</v>
      </c>
      <c r="AY867" s="254" t="s">
        <v>197</v>
      </c>
    </row>
    <row r="868" spans="2:51" s="12" customFormat="1" ht="12">
      <c r="B868" s="233"/>
      <c r="C868" s="234"/>
      <c r="D868" s="230" t="s">
        <v>207</v>
      </c>
      <c r="E868" s="235" t="s">
        <v>21</v>
      </c>
      <c r="F868" s="236" t="s">
        <v>220</v>
      </c>
      <c r="G868" s="234"/>
      <c r="H868" s="237">
        <v>5</v>
      </c>
      <c r="I868" s="238"/>
      <c r="J868" s="234"/>
      <c r="K868" s="234"/>
      <c r="L868" s="239"/>
      <c r="M868" s="240"/>
      <c r="N868" s="241"/>
      <c r="O868" s="241"/>
      <c r="P868" s="241"/>
      <c r="Q868" s="241"/>
      <c r="R868" s="241"/>
      <c r="S868" s="241"/>
      <c r="T868" s="242"/>
      <c r="AT868" s="243" t="s">
        <v>207</v>
      </c>
      <c r="AU868" s="243" t="s">
        <v>82</v>
      </c>
      <c r="AV868" s="12" t="s">
        <v>82</v>
      </c>
      <c r="AW868" s="12" t="s">
        <v>34</v>
      </c>
      <c r="AX868" s="12" t="s">
        <v>73</v>
      </c>
      <c r="AY868" s="243" t="s">
        <v>197</v>
      </c>
    </row>
    <row r="869" spans="2:51" s="14" customFormat="1" ht="12">
      <c r="B869" s="255"/>
      <c r="C869" s="256"/>
      <c r="D869" s="230" t="s">
        <v>207</v>
      </c>
      <c r="E869" s="257" t="s">
        <v>21</v>
      </c>
      <c r="F869" s="258" t="s">
        <v>221</v>
      </c>
      <c r="G869" s="256"/>
      <c r="H869" s="259">
        <v>71.95</v>
      </c>
      <c r="I869" s="260"/>
      <c r="J869" s="256"/>
      <c r="K869" s="256"/>
      <c r="L869" s="261"/>
      <c r="M869" s="262"/>
      <c r="N869" s="263"/>
      <c r="O869" s="263"/>
      <c r="P869" s="263"/>
      <c r="Q869" s="263"/>
      <c r="R869" s="263"/>
      <c r="S869" s="263"/>
      <c r="T869" s="264"/>
      <c r="AT869" s="265" t="s">
        <v>207</v>
      </c>
      <c r="AU869" s="265" t="s">
        <v>82</v>
      </c>
      <c r="AV869" s="14" t="s">
        <v>97</v>
      </c>
      <c r="AW869" s="14" t="s">
        <v>34</v>
      </c>
      <c r="AX869" s="14" t="s">
        <v>80</v>
      </c>
      <c r="AY869" s="265" t="s">
        <v>197</v>
      </c>
    </row>
    <row r="870" spans="2:65" s="1" customFormat="1" ht="22.5" customHeight="1">
      <c r="B870" s="39"/>
      <c r="C870" s="218" t="s">
        <v>1145</v>
      </c>
      <c r="D870" s="218" t="s">
        <v>199</v>
      </c>
      <c r="E870" s="219" t="s">
        <v>1146</v>
      </c>
      <c r="F870" s="220" t="s">
        <v>1147</v>
      </c>
      <c r="G870" s="221" t="s">
        <v>116</v>
      </c>
      <c r="H870" s="222">
        <v>60.665</v>
      </c>
      <c r="I870" s="223"/>
      <c r="J870" s="224">
        <f>ROUND(I870*H870,2)</f>
        <v>0</v>
      </c>
      <c r="K870" s="220" t="s">
        <v>203</v>
      </c>
      <c r="L870" s="44"/>
      <c r="M870" s="225" t="s">
        <v>21</v>
      </c>
      <c r="N870" s="226" t="s">
        <v>44</v>
      </c>
      <c r="O870" s="80"/>
      <c r="P870" s="227">
        <f>O870*H870</f>
        <v>0</v>
      </c>
      <c r="Q870" s="227">
        <v>0.0001</v>
      </c>
      <c r="R870" s="227">
        <f>Q870*H870</f>
        <v>0.0060665</v>
      </c>
      <c r="S870" s="227">
        <v>0</v>
      </c>
      <c r="T870" s="228">
        <f>S870*H870</f>
        <v>0</v>
      </c>
      <c r="AR870" s="18" t="s">
        <v>298</v>
      </c>
      <c r="AT870" s="18" t="s">
        <v>199</v>
      </c>
      <c r="AU870" s="18" t="s">
        <v>82</v>
      </c>
      <c r="AY870" s="18" t="s">
        <v>197</v>
      </c>
      <c r="BE870" s="229">
        <f>IF(N870="základní",J870,0)</f>
        <v>0</v>
      </c>
      <c r="BF870" s="229">
        <f>IF(N870="snížená",J870,0)</f>
        <v>0</v>
      </c>
      <c r="BG870" s="229">
        <f>IF(N870="zákl. přenesená",J870,0)</f>
        <v>0</v>
      </c>
      <c r="BH870" s="229">
        <f>IF(N870="sníž. přenesená",J870,0)</f>
        <v>0</v>
      </c>
      <c r="BI870" s="229">
        <f>IF(N870="nulová",J870,0)</f>
        <v>0</v>
      </c>
      <c r="BJ870" s="18" t="s">
        <v>80</v>
      </c>
      <c r="BK870" s="229">
        <f>ROUND(I870*H870,2)</f>
        <v>0</v>
      </c>
      <c r="BL870" s="18" t="s">
        <v>298</v>
      </c>
      <c r="BM870" s="18" t="s">
        <v>1148</v>
      </c>
    </row>
    <row r="871" spans="2:47" s="1" customFormat="1" ht="12">
      <c r="B871" s="39"/>
      <c r="C871" s="40"/>
      <c r="D871" s="230" t="s">
        <v>205</v>
      </c>
      <c r="E871" s="40"/>
      <c r="F871" s="231" t="s">
        <v>1122</v>
      </c>
      <c r="G871" s="40"/>
      <c r="H871" s="40"/>
      <c r="I871" s="145"/>
      <c r="J871" s="40"/>
      <c r="K871" s="40"/>
      <c r="L871" s="44"/>
      <c r="M871" s="232"/>
      <c r="N871" s="80"/>
      <c r="O871" s="80"/>
      <c r="P871" s="80"/>
      <c r="Q871" s="80"/>
      <c r="R871" s="80"/>
      <c r="S871" s="80"/>
      <c r="T871" s="81"/>
      <c r="AT871" s="18" t="s">
        <v>205</v>
      </c>
      <c r="AU871" s="18" t="s">
        <v>82</v>
      </c>
    </row>
    <row r="872" spans="2:51" s="12" customFormat="1" ht="12">
      <c r="B872" s="233"/>
      <c r="C872" s="234"/>
      <c r="D872" s="230" t="s">
        <v>207</v>
      </c>
      <c r="E872" s="235" t="s">
        <v>21</v>
      </c>
      <c r="F872" s="236" t="s">
        <v>1149</v>
      </c>
      <c r="G872" s="234"/>
      <c r="H872" s="237">
        <v>60.665</v>
      </c>
      <c r="I872" s="238"/>
      <c r="J872" s="234"/>
      <c r="K872" s="234"/>
      <c r="L872" s="239"/>
      <c r="M872" s="240"/>
      <c r="N872" s="241"/>
      <c r="O872" s="241"/>
      <c r="P872" s="241"/>
      <c r="Q872" s="241"/>
      <c r="R872" s="241"/>
      <c r="S872" s="241"/>
      <c r="T872" s="242"/>
      <c r="AT872" s="243" t="s">
        <v>207</v>
      </c>
      <c r="AU872" s="243" t="s">
        <v>82</v>
      </c>
      <c r="AV872" s="12" t="s">
        <v>82</v>
      </c>
      <c r="AW872" s="12" t="s">
        <v>34</v>
      </c>
      <c r="AX872" s="12" t="s">
        <v>80</v>
      </c>
      <c r="AY872" s="243" t="s">
        <v>197</v>
      </c>
    </row>
    <row r="873" spans="2:65" s="1" customFormat="1" ht="22.5" customHeight="1">
      <c r="B873" s="39"/>
      <c r="C873" s="218" t="s">
        <v>1150</v>
      </c>
      <c r="D873" s="218" t="s">
        <v>199</v>
      </c>
      <c r="E873" s="219" t="s">
        <v>1151</v>
      </c>
      <c r="F873" s="220" t="s">
        <v>1152</v>
      </c>
      <c r="G873" s="221" t="s">
        <v>132</v>
      </c>
      <c r="H873" s="222">
        <v>35.6</v>
      </c>
      <c r="I873" s="223"/>
      <c r="J873" s="224">
        <f>ROUND(I873*H873,2)</f>
        <v>0</v>
      </c>
      <c r="K873" s="220" t="s">
        <v>203</v>
      </c>
      <c r="L873" s="44"/>
      <c r="M873" s="225" t="s">
        <v>21</v>
      </c>
      <c r="N873" s="226" t="s">
        <v>44</v>
      </c>
      <c r="O873" s="80"/>
      <c r="P873" s="227">
        <f>O873*H873</f>
        <v>0</v>
      </c>
      <c r="Q873" s="227">
        <v>0.00438</v>
      </c>
      <c r="R873" s="227">
        <f>Q873*H873</f>
        <v>0.155928</v>
      </c>
      <c r="S873" s="227">
        <v>0</v>
      </c>
      <c r="T873" s="228">
        <f>S873*H873</f>
        <v>0</v>
      </c>
      <c r="AR873" s="18" t="s">
        <v>298</v>
      </c>
      <c r="AT873" s="18" t="s">
        <v>199</v>
      </c>
      <c r="AU873" s="18" t="s">
        <v>82</v>
      </c>
      <c r="AY873" s="18" t="s">
        <v>197</v>
      </c>
      <c r="BE873" s="229">
        <f>IF(N873="základní",J873,0)</f>
        <v>0</v>
      </c>
      <c r="BF873" s="229">
        <f>IF(N873="snížená",J873,0)</f>
        <v>0</v>
      </c>
      <c r="BG873" s="229">
        <f>IF(N873="zákl. přenesená",J873,0)</f>
        <v>0</v>
      </c>
      <c r="BH873" s="229">
        <f>IF(N873="sníž. přenesená",J873,0)</f>
        <v>0</v>
      </c>
      <c r="BI873" s="229">
        <f>IF(N873="nulová",J873,0)</f>
        <v>0</v>
      </c>
      <c r="BJ873" s="18" t="s">
        <v>80</v>
      </c>
      <c r="BK873" s="229">
        <f>ROUND(I873*H873,2)</f>
        <v>0</v>
      </c>
      <c r="BL873" s="18" t="s">
        <v>298</v>
      </c>
      <c r="BM873" s="18" t="s">
        <v>1153</v>
      </c>
    </row>
    <row r="874" spans="2:47" s="1" customFormat="1" ht="12">
      <c r="B874" s="39"/>
      <c r="C874" s="40"/>
      <c r="D874" s="230" t="s">
        <v>205</v>
      </c>
      <c r="E874" s="40"/>
      <c r="F874" s="231" t="s">
        <v>1122</v>
      </c>
      <c r="G874" s="40"/>
      <c r="H874" s="40"/>
      <c r="I874" s="145"/>
      <c r="J874" s="40"/>
      <c r="K874" s="40"/>
      <c r="L874" s="44"/>
      <c r="M874" s="232"/>
      <c r="N874" s="80"/>
      <c r="O874" s="80"/>
      <c r="P874" s="80"/>
      <c r="Q874" s="80"/>
      <c r="R874" s="80"/>
      <c r="S874" s="80"/>
      <c r="T874" s="81"/>
      <c r="AT874" s="18" t="s">
        <v>205</v>
      </c>
      <c r="AU874" s="18" t="s">
        <v>82</v>
      </c>
    </row>
    <row r="875" spans="2:51" s="15" customFormat="1" ht="12">
      <c r="B875" s="266"/>
      <c r="C875" s="267"/>
      <c r="D875" s="230" t="s">
        <v>207</v>
      </c>
      <c r="E875" s="268" t="s">
        <v>21</v>
      </c>
      <c r="F875" s="269" t="s">
        <v>1125</v>
      </c>
      <c r="G875" s="267"/>
      <c r="H875" s="268" t="s">
        <v>21</v>
      </c>
      <c r="I875" s="270"/>
      <c r="J875" s="267"/>
      <c r="K875" s="267"/>
      <c r="L875" s="271"/>
      <c r="M875" s="272"/>
      <c r="N875" s="273"/>
      <c r="O875" s="273"/>
      <c r="P875" s="273"/>
      <c r="Q875" s="273"/>
      <c r="R875" s="273"/>
      <c r="S875" s="273"/>
      <c r="T875" s="274"/>
      <c r="AT875" s="275" t="s">
        <v>207</v>
      </c>
      <c r="AU875" s="275" t="s">
        <v>82</v>
      </c>
      <c r="AV875" s="15" t="s">
        <v>80</v>
      </c>
      <c r="AW875" s="15" t="s">
        <v>34</v>
      </c>
      <c r="AX875" s="15" t="s">
        <v>73</v>
      </c>
      <c r="AY875" s="275" t="s">
        <v>197</v>
      </c>
    </row>
    <row r="876" spans="2:51" s="12" customFormat="1" ht="12">
      <c r="B876" s="233"/>
      <c r="C876" s="234"/>
      <c r="D876" s="230" t="s">
        <v>207</v>
      </c>
      <c r="E876" s="235" t="s">
        <v>21</v>
      </c>
      <c r="F876" s="236" t="s">
        <v>1154</v>
      </c>
      <c r="G876" s="234"/>
      <c r="H876" s="237">
        <v>35.6</v>
      </c>
      <c r="I876" s="238"/>
      <c r="J876" s="234"/>
      <c r="K876" s="234"/>
      <c r="L876" s="239"/>
      <c r="M876" s="240"/>
      <c r="N876" s="241"/>
      <c r="O876" s="241"/>
      <c r="P876" s="241"/>
      <c r="Q876" s="241"/>
      <c r="R876" s="241"/>
      <c r="S876" s="241"/>
      <c r="T876" s="242"/>
      <c r="AT876" s="243" t="s">
        <v>207</v>
      </c>
      <c r="AU876" s="243" t="s">
        <v>82</v>
      </c>
      <c r="AV876" s="12" t="s">
        <v>82</v>
      </c>
      <c r="AW876" s="12" t="s">
        <v>34</v>
      </c>
      <c r="AX876" s="12" t="s">
        <v>73</v>
      </c>
      <c r="AY876" s="243" t="s">
        <v>197</v>
      </c>
    </row>
    <row r="877" spans="2:51" s="13" customFormat="1" ht="12">
      <c r="B877" s="244"/>
      <c r="C877" s="245"/>
      <c r="D877" s="230" t="s">
        <v>207</v>
      </c>
      <c r="E877" s="246" t="s">
        <v>21</v>
      </c>
      <c r="F877" s="247" t="s">
        <v>219</v>
      </c>
      <c r="G877" s="245"/>
      <c r="H877" s="248">
        <v>35.6</v>
      </c>
      <c r="I877" s="249"/>
      <c r="J877" s="245"/>
      <c r="K877" s="245"/>
      <c r="L877" s="250"/>
      <c r="M877" s="251"/>
      <c r="N877" s="252"/>
      <c r="O877" s="252"/>
      <c r="P877" s="252"/>
      <c r="Q877" s="252"/>
      <c r="R877" s="252"/>
      <c r="S877" s="252"/>
      <c r="T877" s="253"/>
      <c r="AT877" s="254" t="s">
        <v>207</v>
      </c>
      <c r="AU877" s="254" t="s">
        <v>82</v>
      </c>
      <c r="AV877" s="13" t="s">
        <v>90</v>
      </c>
      <c r="AW877" s="13" t="s">
        <v>34</v>
      </c>
      <c r="AX877" s="13" t="s">
        <v>80</v>
      </c>
      <c r="AY877" s="254" t="s">
        <v>197</v>
      </c>
    </row>
    <row r="878" spans="2:65" s="1" customFormat="1" ht="16.5" customHeight="1">
      <c r="B878" s="39"/>
      <c r="C878" s="218" t="s">
        <v>1155</v>
      </c>
      <c r="D878" s="218" t="s">
        <v>199</v>
      </c>
      <c r="E878" s="219" t="s">
        <v>1156</v>
      </c>
      <c r="F878" s="220" t="s">
        <v>1157</v>
      </c>
      <c r="G878" s="221" t="s">
        <v>116</v>
      </c>
      <c r="H878" s="222">
        <v>60.665</v>
      </c>
      <c r="I878" s="223"/>
      <c r="J878" s="224">
        <f>ROUND(I878*H878,2)</f>
        <v>0</v>
      </c>
      <c r="K878" s="220" t="s">
        <v>203</v>
      </c>
      <c r="L878" s="44"/>
      <c r="M878" s="225" t="s">
        <v>21</v>
      </c>
      <c r="N878" s="226" t="s">
        <v>44</v>
      </c>
      <c r="O878" s="80"/>
      <c r="P878" s="227">
        <f>O878*H878</f>
        <v>0</v>
      </c>
      <c r="Q878" s="227">
        <v>0</v>
      </c>
      <c r="R878" s="227">
        <f>Q878*H878</f>
        <v>0</v>
      </c>
      <c r="S878" s="227">
        <v>0</v>
      </c>
      <c r="T878" s="228">
        <f>S878*H878</f>
        <v>0</v>
      </c>
      <c r="AR878" s="18" t="s">
        <v>298</v>
      </c>
      <c r="AT878" s="18" t="s">
        <v>199</v>
      </c>
      <c r="AU878" s="18" t="s">
        <v>82</v>
      </c>
      <c r="AY878" s="18" t="s">
        <v>197</v>
      </c>
      <c r="BE878" s="229">
        <f>IF(N878="základní",J878,0)</f>
        <v>0</v>
      </c>
      <c r="BF878" s="229">
        <f>IF(N878="snížená",J878,0)</f>
        <v>0</v>
      </c>
      <c r="BG878" s="229">
        <f>IF(N878="zákl. přenesená",J878,0)</f>
        <v>0</v>
      </c>
      <c r="BH878" s="229">
        <f>IF(N878="sníž. přenesená",J878,0)</f>
        <v>0</v>
      </c>
      <c r="BI878" s="229">
        <f>IF(N878="nulová",J878,0)</f>
        <v>0</v>
      </c>
      <c r="BJ878" s="18" t="s">
        <v>80</v>
      </c>
      <c r="BK878" s="229">
        <f>ROUND(I878*H878,2)</f>
        <v>0</v>
      </c>
      <c r="BL878" s="18" t="s">
        <v>298</v>
      </c>
      <c r="BM878" s="18" t="s">
        <v>1158</v>
      </c>
    </row>
    <row r="879" spans="2:47" s="1" customFormat="1" ht="12">
      <c r="B879" s="39"/>
      <c r="C879" s="40"/>
      <c r="D879" s="230" t="s">
        <v>205</v>
      </c>
      <c r="E879" s="40"/>
      <c r="F879" s="231" t="s">
        <v>1122</v>
      </c>
      <c r="G879" s="40"/>
      <c r="H879" s="40"/>
      <c r="I879" s="145"/>
      <c r="J879" s="40"/>
      <c r="K879" s="40"/>
      <c r="L879" s="44"/>
      <c r="M879" s="232"/>
      <c r="N879" s="80"/>
      <c r="O879" s="80"/>
      <c r="P879" s="80"/>
      <c r="Q879" s="80"/>
      <c r="R879" s="80"/>
      <c r="S879" s="80"/>
      <c r="T879" s="81"/>
      <c r="AT879" s="18" t="s">
        <v>205</v>
      </c>
      <c r="AU879" s="18" t="s">
        <v>82</v>
      </c>
    </row>
    <row r="880" spans="2:51" s="12" customFormat="1" ht="12">
      <c r="B880" s="233"/>
      <c r="C880" s="234"/>
      <c r="D880" s="230" t="s">
        <v>207</v>
      </c>
      <c r="E880" s="235" t="s">
        <v>21</v>
      </c>
      <c r="F880" s="236" t="s">
        <v>1149</v>
      </c>
      <c r="G880" s="234"/>
      <c r="H880" s="237">
        <v>60.665</v>
      </c>
      <c r="I880" s="238"/>
      <c r="J880" s="234"/>
      <c r="K880" s="234"/>
      <c r="L880" s="239"/>
      <c r="M880" s="240"/>
      <c r="N880" s="241"/>
      <c r="O880" s="241"/>
      <c r="P880" s="241"/>
      <c r="Q880" s="241"/>
      <c r="R880" s="241"/>
      <c r="S880" s="241"/>
      <c r="T880" s="242"/>
      <c r="AT880" s="243" t="s">
        <v>207</v>
      </c>
      <c r="AU880" s="243" t="s">
        <v>82</v>
      </c>
      <c r="AV880" s="12" t="s">
        <v>82</v>
      </c>
      <c r="AW880" s="12" t="s">
        <v>34</v>
      </c>
      <c r="AX880" s="12" t="s">
        <v>80</v>
      </c>
      <c r="AY880" s="243" t="s">
        <v>197</v>
      </c>
    </row>
    <row r="881" spans="2:65" s="1" customFormat="1" ht="16.5" customHeight="1">
      <c r="B881" s="39"/>
      <c r="C881" s="218" t="s">
        <v>1159</v>
      </c>
      <c r="D881" s="218" t="s">
        <v>199</v>
      </c>
      <c r="E881" s="219" t="s">
        <v>1160</v>
      </c>
      <c r="F881" s="220" t="s">
        <v>1161</v>
      </c>
      <c r="G881" s="221" t="s">
        <v>116</v>
      </c>
      <c r="H881" s="222">
        <v>60.665</v>
      </c>
      <c r="I881" s="223"/>
      <c r="J881" s="224">
        <f>ROUND(I881*H881,2)</f>
        <v>0</v>
      </c>
      <c r="K881" s="220" t="s">
        <v>203</v>
      </c>
      <c r="L881" s="44"/>
      <c r="M881" s="225" t="s">
        <v>21</v>
      </c>
      <c r="N881" s="226" t="s">
        <v>44</v>
      </c>
      <c r="O881" s="80"/>
      <c r="P881" s="227">
        <f>O881*H881</f>
        <v>0</v>
      </c>
      <c r="Q881" s="227">
        <v>0.0001</v>
      </c>
      <c r="R881" s="227">
        <f>Q881*H881</f>
        <v>0.0060665</v>
      </c>
      <c r="S881" s="227">
        <v>0</v>
      </c>
      <c r="T881" s="228">
        <f>S881*H881</f>
        <v>0</v>
      </c>
      <c r="AR881" s="18" t="s">
        <v>298</v>
      </c>
      <c r="AT881" s="18" t="s">
        <v>199</v>
      </c>
      <c r="AU881" s="18" t="s">
        <v>82</v>
      </c>
      <c r="AY881" s="18" t="s">
        <v>197</v>
      </c>
      <c r="BE881" s="229">
        <f>IF(N881="základní",J881,0)</f>
        <v>0</v>
      </c>
      <c r="BF881" s="229">
        <f>IF(N881="snížená",J881,0)</f>
        <v>0</v>
      </c>
      <c r="BG881" s="229">
        <f>IF(N881="zákl. přenesená",J881,0)</f>
        <v>0</v>
      </c>
      <c r="BH881" s="229">
        <f>IF(N881="sníž. přenesená",J881,0)</f>
        <v>0</v>
      </c>
      <c r="BI881" s="229">
        <f>IF(N881="nulová",J881,0)</f>
        <v>0</v>
      </c>
      <c r="BJ881" s="18" t="s">
        <v>80</v>
      </c>
      <c r="BK881" s="229">
        <f>ROUND(I881*H881,2)</f>
        <v>0</v>
      </c>
      <c r="BL881" s="18" t="s">
        <v>298</v>
      </c>
      <c r="BM881" s="18" t="s">
        <v>1162</v>
      </c>
    </row>
    <row r="882" spans="2:47" s="1" customFormat="1" ht="12">
      <c r="B882" s="39"/>
      <c r="C882" s="40"/>
      <c r="D882" s="230" t="s">
        <v>205</v>
      </c>
      <c r="E882" s="40"/>
      <c r="F882" s="231" t="s">
        <v>1122</v>
      </c>
      <c r="G882" s="40"/>
      <c r="H882" s="40"/>
      <c r="I882" s="145"/>
      <c r="J882" s="40"/>
      <c r="K882" s="40"/>
      <c r="L882" s="44"/>
      <c r="M882" s="232"/>
      <c r="N882" s="80"/>
      <c r="O882" s="80"/>
      <c r="P882" s="80"/>
      <c r="Q882" s="80"/>
      <c r="R882" s="80"/>
      <c r="S882" s="80"/>
      <c r="T882" s="81"/>
      <c r="AT882" s="18" t="s">
        <v>205</v>
      </c>
      <c r="AU882" s="18" t="s">
        <v>82</v>
      </c>
    </row>
    <row r="883" spans="2:51" s="12" customFormat="1" ht="12">
      <c r="B883" s="233"/>
      <c r="C883" s="234"/>
      <c r="D883" s="230" t="s">
        <v>207</v>
      </c>
      <c r="E883" s="235" t="s">
        <v>21</v>
      </c>
      <c r="F883" s="236" t="s">
        <v>1149</v>
      </c>
      <c r="G883" s="234"/>
      <c r="H883" s="237">
        <v>60.665</v>
      </c>
      <c r="I883" s="238"/>
      <c r="J883" s="234"/>
      <c r="K883" s="234"/>
      <c r="L883" s="239"/>
      <c r="M883" s="240"/>
      <c r="N883" s="241"/>
      <c r="O883" s="241"/>
      <c r="P883" s="241"/>
      <c r="Q883" s="241"/>
      <c r="R883" s="241"/>
      <c r="S883" s="241"/>
      <c r="T883" s="242"/>
      <c r="AT883" s="243" t="s">
        <v>207</v>
      </c>
      <c r="AU883" s="243" t="s">
        <v>82</v>
      </c>
      <c r="AV883" s="12" t="s">
        <v>82</v>
      </c>
      <c r="AW883" s="12" t="s">
        <v>34</v>
      </c>
      <c r="AX883" s="12" t="s">
        <v>80</v>
      </c>
      <c r="AY883" s="243" t="s">
        <v>197</v>
      </c>
    </row>
    <row r="884" spans="2:65" s="1" customFormat="1" ht="16.5" customHeight="1">
      <c r="B884" s="39"/>
      <c r="C884" s="218" t="s">
        <v>1163</v>
      </c>
      <c r="D884" s="218" t="s">
        <v>199</v>
      </c>
      <c r="E884" s="219" t="s">
        <v>1164</v>
      </c>
      <c r="F884" s="220" t="s">
        <v>1165</v>
      </c>
      <c r="G884" s="221" t="s">
        <v>116</v>
      </c>
      <c r="H884" s="222">
        <v>33.531</v>
      </c>
      <c r="I884" s="223"/>
      <c r="J884" s="224">
        <f>ROUND(I884*H884,2)</f>
        <v>0</v>
      </c>
      <c r="K884" s="220" t="s">
        <v>21</v>
      </c>
      <c r="L884" s="44"/>
      <c r="M884" s="225" t="s">
        <v>21</v>
      </c>
      <c r="N884" s="226" t="s">
        <v>44</v>
      </c>
      <c r="O884" s="80"/>
      <c r="P884" s="227">
        <f>O884*H884</f>
        <v>0</v>
      </c>
      <c r="Q884" s="227">
        <v>0.04725</v>
      </c>
      <c r="R884" s="227">
        <f>Q884*H884</f>
        <v>1.58433975</v>
      </c>
      <c r="S884" s="227">
        <v>0</v>
      </c>
      <c r="T884" s="228">
        <f>S884*H884</f>
        <v>0</v>
      </c>
      <c r="AR884" s="18" t="s">
        <v>298</v>
      </c>
      <c r="AT884" s="18" t="s">
        <v>199</v>
      </c>
      <c r="AU884" s="18" t="s">
        <v>82</v>
      </c>
      <c r="AY884" s="18" t="s">
        <v>197</v>
      </c>
      <c r="BE884" s="229">
        <f>IF(N884="základní",J884,0)</f>
        <v>0</v>
      </c>
      <c r="BF884" s="229">
        <f>IF(N884="snížená",J884,0)</f>
        <v>0</v>
      </c>
      <c r="BG884" s="229">
        <f>IF(N884="zákl. přenesená",J884,0)</f>
        <v>0</v>
      </c>
      <c r="BH884" s="229">
        <f>IF(N884="sníž. přenesená",J884,0)</f>
        <v>0</v>
      </c>
      <c r="BI884" s="229">
        <f>IF(N884="nulová",J884,0)</f>
        <v>0</v>
      </c>
      <c r="BJ884" s="18" t="s">
        <v>80</v>
      </c>
      <c r="BK884" s="229">
        <f>ROUND(I884*H884,2)</f>
        <v>0</v>
      </c>
      <c r="BL884" s="18" t="s">
        <v>298</v>
      </c>
      <c r="BM884" s="18" t="s">
        <v>1166</v>
      </c>
    </row>
    <row r="885" spans="2:47" s="1" customFormat="1" ht="12">
      <c r="B885" s="39"/>
      <c r="C885" s="40"/>
      <c r="D885" s="230" t="s">
        <v>205</v>
      </c>
      <c r="E885" s="40"/>
      <c r="F885" s="231" t="s">
        <v>1167</v>
      </c>
      <c r="G885" s="40"/>
      <c r="H885" s="40"/>
      <c r="I885" s="145"/>
      <c r="J885" s="40"/>
      <c r="K885" s="40"/>
      <c r="L885" s="44"/>
      <c r="M885" s="232"/>
      <c r="N885" s="80"/>
      <c r="O885" s="80"/>
      <c r="P885" s="80"/>
      <c r="Q885" s="80"/>
      <c r="R885" s="80"/>
      <c r="S885" s="80"/>
      <c r="T885" s="81"/>
      <c r="AT885" s="18" t="s">
        <v>205</v>
      </c>
      <c r="AU885" s="18" t="s">
        <v>82</v>
      </c>
    </row>
    <row r="886" spans="2:47" s="1" customFormat="1" ht="12">
      <c r="B886" s="39"/>
      <c r="C886" s="40"/>
      <c r="D886" s="230" t="s">
        <v>262</v>
      </c>
      <c r="E886" s="40"/>
      <c r="F886" s="231" t="s">
        <v>1168</v>
      </c>
      <c r="G886" s="40"/>
      <c r="H886" s="40"/>
      <c r="I886" s="145"/>
      <c r="J886" s="40"/>
      <c r="K886" s="40"/>
      <c r="L886" s="44"/>
      <c r="M886" s="232"/>
      <c r="N886" s="80"/>
      <c r="O886" s="80"/>
      <c r="P886" s="80"/>
      <c r="Q886" s="80"/>
      <c r="R886" s="80"/>
      <c r="S886" s="80"/>
      <c r="T886" s="81"/>
      <c r="AT886" s="18" t="s">
        <v>262</v>
      </c>
      <c r="AU886" s="18" t="s">
        <v>82</v>
      </c>
    </row>
    <row r="887" spans="2:51" s="15" customFormat="1" ht="12">
      <c r="B887" s="266"/>
      <c r="C887" s="267"/>
      <c r="D887" s="230" t="s">
        <v>207</v>
      </c>
      <c r="E887" s="268" t="s">
        <v>21</v>
      </c>
      <c r="F887" s="269" t="s">
        <v>1169</v>
      </c>
      <c r="G887" s="267"/>
      <c r="H887" s="268" t="s">
        <v>21</v>
      </c>
      <c r="I887" s="270"/>
      <c r="J887" s="267"/>
      <c r="K887" s="267"/>
      <c r="L887" s="271"/>
      <c r="M887" s="272"/>
      <c r="N887" s="273"/>
      <c r="O887" s="273"/>
      <c r="P887" s="273"/>
      <c r="Q887" s="273"/>
      <c r="R887" s="273"/>
      <c r="S887" s="273"/>
      <c r="T887" s="274"/>
      <c r="AT887" s="275" t="s">
        <v>207</v>
      </c>
      <c r="AU887" s="275" t="s">
        <v>82</v>
      </c>
      <c r="AV887" s="15" t="s">
        <v>80</v>
      </c>
      <c r="AW887" s="15" t="s">
        <v>34</v>
      </c>
      <c r="AX887" s="15" t="s">
        <v>73</v>
      </c>
      <c r="AY887" s="275" t="s">
        <v>197</v>
      </c>
    </row>
    <row r="888" spans="2:51" s="12" customFormat="1" ht="12">
      <c r="B888" s="233"/>
      <c r="C888" s="234"/>
      <c r="D888" s="230" t="s">
        <v>207</v>
      </c>
      <c r="E888" s="235" t="s">
        <v>21</v>
      </c>
      <c r="F888" s="236" t="s">
        <v>1170</v>
      </c>
      <c r="G888" s="234"/>
      <c r="H888" s="237">
        <v>40.426</v>
      </c>
      <c r="I888" s="238"/>
      <c r="J888" s="234"/>
      <c r="K888" s="234"/>
      <c r="L888" s="239"/>
      <c r="M888" s="240"/>
      <c r="N888" s="241"/>
      <c r="O888" s="241"/>
      <c r="P888" s="241"/>
      <c r="Q888" s="241"/>
      <c r="R888" s="241"/>
      <c r="S888" s="241"/>
      <c r="T888" s="242"/>
      <c r="AT888" s="243" t="s">
        <v>207</v>
      </c>
      <c r="AU888" s="243" t="s">
        <v>82</v>
      </c>
      <c r="AV888" s="12" t="s">
        <v>82</v>
      </c>
      <c r="AW888" s="12" t="s">
        <v>34</v>
      </c>
      <c r="AX888" s="12" t="s">
        <v>73</v>
      </c>
      <c r="AY888" s="243" t="s">
        <v>197</v>
      </c>
    </row>
    <row r="889" spans="2:51" s="12" customFormat="1" ht="12">
      <c r="B889" s="233"/>
      <c r="C889" s="234"/>
      <c r="D889" s="230" t="s">
        <v>207</v>
      </c>
      <c r="E889" s="235" t="s">
        <v>21</v>
      </c>
      <c r="F889" s="236" t="s">
        <v>1171</v>
      </c>
      <c r="G889" s="234"/>
      <c r="H889" s="237">
        <v>-6.895</v>
      </c>
      <c r="I889" s="238"/>
      <c r="J889" s="234"/>
      <c r="K889" s="234"/>
      <c r="L889" s="239"/>
      <c r="M889" s="240"/>
      <c r="N889" s="241"/>
      <c r="O889" s="241"/>
      <c r="P889" s="241"/>
      <c r="Q889" s="241"/>
      <c r="R889" s="241"/>
      <c r="S889" s="241"/>
      <c r="T889" s="242"/>
      <c r="AT889" s="243" t="s">
        <v>207</v>
      </c>
      <c r="AU889" s="243" t="s">
        <v>82</v>
      </c>
      <c r="AV889" s="12" t="s">
        <v>82</v>
      </c>
      <c r="AW889" s="12" t="s">
        <v>34</v>
      </c>
      <c r="AX889" s="12" t="s">
        <v>73</v>
      </c>
      <c r="AY889" s="243" t="s">
        <v>197</v>
      </c>
    </row>
    <row r="890" spans="2:51" s="13" customFormat="1" ht="12">
      <c r="B890" s="244"/>
      <c r="C890" s="245"/>
      <c r="D890" s="230" t="s">
        <v>207</v>
      </c>
      <c r="E890" s="246" t="s">
        <v>21</v>
      </c>
      <c r="F890" s="247" t="s">
        <v>219</v>
      </c>
      <c r="G890" s="245"/>
      <c r="H890" s="248">
        <v>33.531</v>
      </c>
      <c r="I890" s="249"/>
      <c r="J890" s="245"/>
      <c r="K890" s="245"/>
      <c r="L890" s="250"/>
      <c r="M890" s="251"/>
      <c r="N890" s="252"/>
      <c r="O890" s="252"/>
      <c r="P890" s="252"/>
      <c r="Q890" s="252"/>
      <c r="R890" s="252"/>
      <c r="S890" s="252"/>
      <c r="T890" s="253"/>
      <c r="AT890" s="254" t="s">
        <v>207</v>
      </c>
      <c r="AU890" s="254" t="s">
        <v>82</v>
      </c>
      <c r="AV890" s="13" t="s">
        <v>90</v>
      </c>
      <c r="AW890" s="13" t="s">
        <v>34</v>
      </c>
      <c r="AX890" s="13" t="s">
        <v>80</v>
      </c>
      <c r="AY890" s="254" t="s">
        <v>197</v>
      </c>
    </row>
    <row r="891" spans="2:65" s="1" customFormat="1" ht="22.5" customHeight="1">
      <c r="B891" s="39"/>
      <c r="C891" s="218" t="s">
        <v>1172</v>
      </c>
      <c r="D891" s="218" t="s">
        <v>199</v>
      </c>
      <c r="E891" s="219" t="s">
        <v>1173</v>
      </c>
      <c r="F891" s="220" t="s">
        <v>1174</v>
      </c>
      <c r="G891" s="221" t="s">
        <v>301</v>
      </c>
      <c r="H891" s="222">
        <v>5</v>
      </c>
      <c r="I891" s="223"/>
      <c r="J891" s="224">
        <f>ROUND(I891*H891,2)</f>
        <v>0</v>
      </c>
      <c r="K891" s="220" t="s">
        <v>21</v>
      </c>
      <c r="L891" s="44"/>
      <c r="M891" s="225" t="s">
        <v>21</v>
      </c>
      <c r="N891" s="226" t="s">
        <v>44</v>
      </c>
      <c r="O891" s="80"/>
      <c r="P891" s="227">
        <f>O891*H891</f>
        <v>0</v>
      </c>
      <c r="Q891" s="227">
        <v>0.04396</v>
      </c>
      <c r="R891" s="227">
        <f>Q891*H891</f>
        <v>0.2198</v>
      </c>
      <c r="S891" s="227">
        <v>0</v>
      </c>
      <c r="T891" s="228">
        <f>S891*H891</f>
        <v>0</v>
      </c>
      <c r="AR891" s="18" t="s">
        <v>298</v>
      </c>
      <c r="AT891" s="18" t="s">
        <v>199</v>
      </c>
      <c r="AU891" s="18" t="s">
        <v>82</v>
      </c>
      <c r="AY891" s="18" t="s">
        <v>197</v>
      </c>
      <c r="BE891" s="229">
        <f>IF(N891="základní",J891,0)</f>
        <v>0</v>
      </c>
      <c r="BF891" s="229">
        <f>IF(N891="snížená",J891,0)</f>
        <v>0</v>
      </c>
      <c r="BG891" s="229">
        <f>IF(N891="zákl. přenesená",J891,0)</f>
        <v>0</v>
      </c>
      <c r="BH891" s="229">
        <f>IF(N891="sníž. přenesená",J891,0)</f>
        <v>0</v>
      </c>
      <c r="BI891" s="229">
        <f>IF(N891="nulová",J891,0)</f>
        <v>0</v>
      </c>
      <c r="BJ891" s="18" t="s">
        <v>80</v>
      </c>
      <c r="BK891" s="229">
        <f>ROUND(I891*H891,2)</f>
        <v>0</v>
      </c>
      <c r="BL891" s="18" t="s">
        <v>298</v>
      </c>
      <c r="BM891" s="18" t="s">
        <v>1175</v>
      </c>
    </row>
    <row r="892" spans="2:47" s="1" customFormat="1" ht="12">
      <c r="B892" s="39"/>
      <c r="C892" s="40"/>
      <c r="D892" s="230" t="s">
        <v>205</v>
      </c>
      <c r="E892" s="40"/>
      <c r="F892" s="231" t="s">
        <v>1167</v>
      </c>
      <c r="G892" s="40"/>
      <c r="H892" s="40"/>
      <c r="I892" s="145"/>
      <c r="J892" s="40"/>
      <c r="K892" s="40"/>
      <c r="L892" s="44"/>
      <c r="M892" s="232"/>
      <c r="N892" s="80"/>
      <c r="O892" s="80"/>
      <c r="P892" s="80"/>
      <c r="Q892" s="80"/>
      <c r="R892" s="80"/>
      <c r="S892" s="80"/>
      <c r="T892" s="81"/>
      <c r="AT892" s="18" t="s">
        <v>205</v>
      </c>
      <c r="AU892" s="18" t="s">
        <v>82</v>
      </c>
    </row>
    <row r="893" spans="2:47" s="1" customFormat="1" ht="12">
      <c r="B893" s="39"/>
      <c r="C893" s="40"/>
      <c r="D893" s="230" t="s">
        <v>262</v>
      </c>
      <c r="E893" s="40"/>
      <c r="F893" s="231" t="s">
        <v>1176</v>
      </c>
      <c r="G893" s="40"/>
      <c r="H893" s="40"/>
      <c r="I893" s="145"/>
      <c r="J893" s="40"/>
      <c r="K893" s="40"/>
      <c r="L893" s="44"/>
      <c r="M893" s="232"/>
      <c r="N893" s="80"/>
      <c r="O893" s="80"/>
      <c r="P893" s="80"/>
      <c r="Q893" s="80"/>
      <c r="R893" s="80"/>
      <c r="S893" s="80"/>
      <c r="T893" s="81"/>
      <c r="AT893" s="18" t="s">
        <v>262</v>
      </c>
      <c r="AU893" s="18" t="s">
        <v>82</v>
      </c>
    </row>
    <row r="894" spans="2:51" s="12" customFormat="1" ht="12">
      <c r="B894" s="233"/>
      <c r="C894" s="234"/>
      <c r="D894" s="230" t="s">
        <v>207</v>
      </c>
      <c r="E894" s="235" t="s">
        <v>21</v>
      </c>
      <c r="F894" s="236" t="s">
        <v>1177</v>
      </c>
      <c r="G894" s="234"/>
      <c r="H894" s="237">
        <v>5</v>
      </c>
      <c r="I894" s="238"/>
      <c r="J894" s="234"/>
      <c r="K894" s="234"/>
      <c r="L894" s="239"/>
      <c r="M894" s="240"/>
      <c r="N894" s="241"/>
      <c r="O894" s="241"/>
      <c r="P894" s="241"/>
      <c r="Q894" s="241"/>
      <c r="R894" s="241"/>
      <c r="S894" s="241"/>
      <c r="T894" s="242"/>
      <c r="AT894" s="243" t="s">
        <v>207</v>
      </c>
      <c r="AU894" s="243" t="s">
        <v>82</v>
      </c>
      <c r="AV894" s="12" t="s">
        <v>82</v>
      </c>
      <c r="AW894" s="12" t="s">
        <v>34</v>
      </c>
      <c r="AX894" s="12" t="s">
        <v>80</v>
      </c>
      <c r="AY894" s="243" t="s">
        <v>197</v>
      </c>
    </row>
    <row r="895" spans="2:65" s="1" customFormat="1" ht="16.5" customHeight="1">
      <c r="B895" s="39"/>
      <c r="C895" s="218" t="s">
        <v>1178</v>
      </c>
      <c r="D895" s="218" t="s">
        <v>199</v>
      </c>
      <c r="E895" s="219" t="s">
        <v>1179</v>
      </c>
      <c r="F895" s="220" t="s">
        <v>1180</v>
      </c>
      <c r="G895" s="221" t="s">
        <v>116</v>
      </c>
      <c r="H895" s="222">
        <v>48.63</v>
      </c>
      <c r="I895" s="223"/>
      <c r="J895" s="224">
        <f>ROUND(I895*H895,2)</f>
        <v>0</v>
      </c>
      <c r="K895" s="220" t="s">
        <v>203</v>
      </c>
      <c r="L895" s="44"/>
      <c r="M895" s="225" t="s">
        <v>21</v>
      </c>
      <c r="N895" s="226" t="s">
        <v>44</v>
      </c>
      <c r="O895" s="80"/>
      <c r="P895" s="227">
        <f>O895*H895</f>
        <v>0</v>
      </c>
      <c r="Q895" s="227">
        <v>0</v>
      </c>
      <c r="R895" s="227">
        <f>Q895*H895</f>
        <v>0</v>
      </c>
      <c r="S895" s="227">
        <v>0.0021</v>
      </c>
      <c r="T895" s="228">
        <f>S895*H895</f>
        <v>0.102123</v>
      </c>
      <c r="AR895" s="18" t="s">
        <v>298</v>
      </c>
      <c r="AT895" s="18" t="s">
        <v>199</v>
      </c>
      <c r="AU895" s="18" t="s">
        <v>82</v>
      </c>
      <c r="AY895" s="18" t="s">
        <v>197</v>
      </c>
      <c r="BE895" s="229">
        <f>IF(N895="základní",J895,0)</f>
        <v>0</v>
      </c>
      <c r="BF895" s="229">
        <f>IF(N895="snížená",J895,0)</f>
        <v>0</v>
      </c>
      <c r="BG895" s="229">
        <f>IF(N895="zákl. přenesená",J895,0)</f>
        <v>0</v>
      </c>
      <c r="BH895" s="229">
        <f>IF(N895="sníž. přenesená",J895,0)</f>
        <v>0</v>
      </c>
      <c r="BI895" s="229">
        <f>IF(N895="nulová",J895,0)</f>
        <v>0</v>
      </c>
      <c r="BJ895" s="18" t="s">
        <v>80</v>
      </c>
      <c r="BK895" s="229">
        <f>ROUND(I895*H895,2)</f>
        <v>0</v>
      </c>
      <c r="BL895" s="18" t="s">
        <v>298</v>
      </c>
      <c r="BM895" s="18" t="s">
        <v>1181</v>
      </c>
    </row>
    <row r="896" spans="2:47" s="1" customFormat="1" ht="12">
      <c r="B896" s="39"/>
      <c r="C896" s="40"/>
      <c r="D896" s="230" t="s">
        <v>205</v>
      </c>
      <c r="E896" s="40"/>
      <c r="F896" s="231" t="s">
        <v>1182</v>
      </c>
      <c r="G896" s="40"/>
      <c r="H896" s="40"/>
      <c r="I896" s="145"/>
      <c r="J896" s="40"/>
      <c r="K896" s="40"/>
      <c r="L896" s="44"/>
      <c r="M896" s="232"/>
      <c r="N896" s="80"/>
      <c r="O896" s="80"/>
      <c r="P896" s="80"/>
      <c r="Q896" s="80"/>
      <c r="R896" s="80"/>
      <c r="S896" s="80"/>
      <c r="T896" s="81"/>
      <c r="AT896" s="18" t="s">
        <v>205</v>
      </c>
      <c r="AU896" s="18" t="s">
        <v>82</v>
      </c>
    </row>
    <row r="897" spans="2:51" s="15" customFormat="1" ht="12">
      <c r="B897" s="266"/>
      <c r="C897" s="267"/>
      <c r="D897" s="230" t="s">
        <v>207</v>
      </c>
      <c r="E897" s="268" t="s">
        <v>21</v>
      </c>
      <c r="F897" s="269" t="s">
        <v>729</v>
      </c>
      <c r="G897" s="267"/>
      <c r="H897" s="268" t="s">
        <v>21</v>
      </c>
      <c r="I897" s="270"/>
      <c r="J897" s="267"/>
      <c r="K897" s="267"/>
      <c r="L897" s="271"/>
      <c r="M897" s="272"/>
      <c r="N897" s="273"/>
      <c r="O897" s="273"/>
      <c r="P897" s="273"/>
      <c r="Q897" s="273"/>
      <c r="R897" s="273"/>
      <c r="S897" s="273"/>
      <c r="T897" s="274"/>
      <c r="AT897" s="275" t="s">
        <v>207</v>
      </c>
      <c r="AU897" s="275" t="s">
        <v>82</v>
      </c>
      <c r="AV897" s="15" t="s">
        <v>80</v>
      </c>
      <c r="AW897" s="15" t="s">
        <v>34</v>
      </c>
      <c r="AX897" s="15" t="s">
        <v>73</v>
      </c>
      <c r="AY897" s="275" t="s">
        <v>197</v>
      </c>
    </row>
    <row r="898" spans="2:51" s="12" customFormat="1" ht="12">
      <c r="B898" s="233"/>
      <c r="C898" s="234"/>
      <c r="D898" s="230" t="s">
        <v>207</v>
      </c>
      <c r="E898" s="235" t="s">
        <v>21</v>
      </c>
      <c r="F898" s="236" t="s">
        <v>1183</v>
      </c>
      <c r="G898" s="234"/>
      <c r="H898" s="237">
        <v>48.63</v>
      </c>
      <c r="I898" s="238"/>
      <c r="J898" s="234"/>
      <c r="K898" s="234"/>
      <c r="L898" s="239"/>
      <c r="M898" s="240"/>
      <c r="N898" s="241"/>
      <c r="O898" s="241"/>
      <c r="P898" s="241"/>
      <c r="Q898" s="241"/>
      <c r="R898" s="241"/>
      <c r="S898" s="241"/>
      <c r="T898" s="242"/>
      <c r="AT898" s="243" t="s">
        <v>207</v>
      </c>
      <c r="AU898" s="243" t="s">
        <v>82</v>
      </c>
      <c r="AV898" s="12" t="s">
        <v>82</v>
      </c>
      <c r="AW898" s="12" t="s">
        <v>34</v>
      </c>
      <c r="AX898" s="12" t="s">
        <v>73</v>
      </c>
      <c r="AY898" s="243" t="s">
        <v>197</v>
      </c>
    </row>
    <row r="899" spans="2:51" s="13" customFormat="1" ht="12">
      <c r="B899" s="244"/>
      <c r="C899" s="245"/>
      <c r="D899" s="230" t="s">
        <v>207</v>
      </c>
      <c r="E899" s="246" t="s">
        <v>21</v>
      </c>
      <c r="F899" s="247" t="s">
        <v>219</v>
      </c>
      <c r="G899" s="245"/>
      <c r="H899" s="248">
        <v>48.63</v>
      </c>
      <c r="I899" s="249"/>
      <c r="J899" s="245"/>
      <c r="K899" s="245"/>
      <c r="L899" s="250"/>
      <c r="M899" s="251"/>
      <c r="N899" s="252"/>
      <c r="O899" s="252"/>
      <c r="P899" s="252"/>
      <c r="Q899" s="252"/>
      <c r="R899" s="252"/>
      <c r="S899" s="252"/>
      <c r="T899" s="253"/>
      <c r="AT899" s="254" t="s">
        <v>207</v>
      </c>
      <c r="AU899" s="254" t="s">
        <v>82</v>
      </c>
      <c r="AV899" s="13" t="s">
        <v>90</v>
      </c>
      <c r="AW899" s="13" t="s">
        <v>34</v>
      </c>
      <c r="AX899" s="13" t="s">
        <v>80</v>
      </c>
      <c r="AY899" s="254" t="s">
        <v>197</v>
      </c>
    </row>
    <row r="900" spans="2:65" s="1" customFormat="1" ht="22.5" customHeight="1">
      <c r="B900" s="39"/>
      <c r="C900" s="218" t="s">
        <v>1184</v>
      </c>
      <c r="D900" s="218" t="s">
        <v>199</v>
      </c>
      <c r="E900" s="219" t="s">
        <v>1185</v>
      </c>
      <c r="F900" s="220" t="s">
        <v>1186</v>
      </c>
      <c r="G900" s="221" t="s">
        <v>259</v>
      </c>
      <c r="H900" s="222">
        <v>2.749</v>
      </c>
      <c r="I900" s="223"/>
      <c r="J900" s="224">
        <f>ROUND(I900*H900,2)</f>
        <v>0</v>
      </c>
      <c r="K900" s="220" t="s">
        <v>203</v>
      </c>
      <c r="L900" s="44"/>
      <c r="M900" s="225" t="s">
        <v>21</v>
      </c>
      <c r="N900" s="226" t="s">
        <v>44</v>
      </c>
      <c r="O900" s="80"/>
      <c r="P900" s="227">
        <f>O900*H900</f>
        <v>0</v>
      </c>
      <c r="Q900" s="227">
        <v>0</v>
      </c>
      <c r="R900" s="227">
        <f>Q900*H900</f>
        <v>0</v>
      </c>
      <c r="S900" s="227">
        <v>0</v>
      </c>
      <c r="T900" s="228">
        <f>S900*H900</f>
        <v>0</v>
      </c>
      <c r="AR900" s="18" t="s">
        <v>298</v>
      </c>
      <c r="AT900" s="18" t="s">
        <v>199</v>
      </c>
      <c r="AU900" s="18" t="s">
        <v>82</v>
      </c>
      <c r="AY900" s="18" t="s">
        <v>197</v>
      </c>
      <c r="BE900" s="229">
        <f>IF(N900="základní",J900,0)</f>
        <v>0</v>
      </c>
      <c r="BF900" s="229">
        <f>IF(N900="snížená",J900,0)</f>
        <v>0</v>
      </c>
      <c r="BG900" s="229">
        <f>IF(N900="zákl. přenesená",J900,0)</f>
        <v>0</v>
      </c>
      <c r="BH900" s="229">
        <f>IF(N900="sníž. přenesená",J900,0)</f>
        <v>0</v>
      </c>
      <c r="BI900" s="229">
        <f>IF(N900="nulová",J900,0)</f>
        <v>0</v>
      </c>
      <c r="BJ900" s="18" t="s">
        <v>80</v>
      </c>
      <c r="BK900" s="229">
        <f>ROUND(I900*H900,2)</f>
        <v>0</v>
      </c>
      <c r="BL900" s="18" t="s">
        <v>298</v>
      </c>
      <c r="BM900" s="18" t="s">
        <v>1187</v>
      </c>
    </row>
    <row r="901" spans="2:47" s="1" customFormat="1" ht="12">
      <c r="B901" s="39"/>
      <c r="C901" s="40"/>
      <c r="D901" s="230" t="s">
        <v>205</v>
      </c>
      <c r="E901" s="40"/>
      <c r="F901" s="231" t="s">
        <v>1188</v>
      </c>
      <c r="G901" s="40"/>
      <c r="H901" s="40"/>
      <c r="I901" s="145"/>
      <c r="J901" s="40"/>
      <c r="K901" s="40"/>
      <c r="L901" s="44"/>
      <c r="M901" s="232"/>
      <c r="N901" s="80"/>
      <c r="O901" s="80"/>
      <c r="P901" s="80"/>
      <c r="Q901" s="80"/>
      <c r="R901" s="80"/>
      <c r="S901" s="80"/>
      <c r="T901" s="81"/>
      <c r="AT901" s="18" t="s">
        <v>205</v>
      </c>
      <c r="AU901" s="18" t="s">
        <v>82</v>
      </c>
    </row>
    <row r="902" spans="2:65" s="1" customFormat="1" ht="22.5" customHeight="1">
      <c r="B902" s="39"/>
      <c r="C902" s="218" t="s">
        <v>1189</v>
      </c>
      <c r="D902" s="218" t="s">
        <v>199</v>
      </c>
      <c r="E902" s="219" t="s">
        <v>1190</v>
      </c>
      <c r="F902" s="220" t="s">
        <v>1191</v>
      </c>
      <c r="G902" s="221" t="s">
        <v>259</v>
      </c>
      <c r="H902" s="222">
        <v>2.749</v>
      </c>
      <c r="I902" s="223"/>
      <c r="J902" s="224">
        <f>ROUND(I902*H902,2)</f>
        <v>0</v>
      </c>
      <c r="K902" s="220" t="s">
        <v>203</v>
      </c>
      <c r="L902" s="44"/>
      <c r="M902" s="225" t="s">
        <v>21</v>
      </c>
      <c r="N902" s="226" t="s">
        <v>44</v>
      </c>
      <c r="O902" s="80"/>
      <c r="P902" s="227">
        <f>O902*H902</f>
        <v>0</v>
      </c>
      <c r="Q902" s="227">
        <v>0</v>
      </c>
      <c r="R902" s="227">
        <f>Q902*H902</f>
        <v>0</v>
      </c>
      <c r="S902" s="227">
        <v>0</v>
      </c>
      <c r="T902" s="228">
        <f>S902*H902</f>
        <v>0</v>
      </c>
      <c r="AR902" s="18" t="s">
        <v>298</v>
      </c>
      <c r="AT902" s="18" t="s">
        <v>199</v>
      </c>
      <c r="AU902" s="18" t="s">
        <v>82</v>
      </c>
      <c r="AY902" s="18" t="s">
        <v>197</v>
      </c>
      <c r="BE902" s="229">
        <f>IF(N902="základní",J902,0)</f>
        <v>0</v>
      </c>
      <c r="BF902" s="229">
        <f>IF(N902="snížená",J902,0)</f>
        <v>0</v>
      </c>
      <c r="BG902" s="229">
        <f>IF(N902="zákl. přenesená",J902,0)</f>
        <v>0</v>
      </c>
      <c r="BH902" s="229">
        <f>IF(N902="sníž. přenesená",J902,0)</f>
        <v>0</v>
      </c>
      <c r="BI902" s="229">
        <f>IF(N902="nulová",J902,0)</f>
        <v>0</v>
      </c>
      <c r="BJ902" s="18" t="s">
        <v>80</v>
      </c>
      <c r="BK902" s="229">
        <f>ROUND(I902*H902,2)</f>
        <v>0</v>
      </c>
      <c r="BL902" s="18" t="s">
        <v>298</v>
      </c>
      <c r="BM902" s="18" t="s">
        <v>1192</v>
      </c>
    </row>
    <row r="903" spans="2:47" s="1" customFormat="1" ht="12">
      <c r="B903" s="39"/>
      <c r="C903" s="40"/>
      <c r="D903" s="230" t="s">
        <v>205</v>
      </c>
      <c r="E903" s="40"/>
      <c r="F903" s="231" t="s">
        <v>1188</v>
      </c>
      <c r="G903" s="40"/>
      <c r="H903" s="40"/>
      <c r="I903" s="145"/>
      <c r="J903" s="40"/>
      <c r="K903" s="40"/>
      <c r="L903" s="44"/>
      <c r="M903" s="232"/>
      <c r="N903" s="80"/>
      <c r="O903" s="80"/>
      <c r="P903" s="80"/>
      <c r="Q903" s="80"/>
      <c r="R903" s="80"/>
      <c r="S903" s="80"/>
      <c r="T903" s="81"/>
      <c r="AT903" s="18" t="s">
        <v>205</v>
      </c>
      <c r="AU903" s="18" t="s">
        <v>82</v>
      </c>
    </row>
    <row r="904" spans="2:63" s="11" customFormat="1" ht="22.8" customHeight="1">
      <c r="B904" s="202"/>
      <c r="C904" s="203"/>
      <c r="D904" s="204" t="s">
        <v>72</v>
      </c>
      <c r="E904" s="216" t="s">
        <v>1193</v>
      </c>
      <c r="F904" s="216" t="s">
        <v>1194</v>
      </c>
      <c r="G904" s="203"/>
      <c r="H904" s="203"/>
      <c r="I904" s="206"/>
      <c r="J904" s="217">
        <f>BK904</f>
        <v>0</v>
      </c>
      <c r="K904" s="203"/>
      <c r="L904" s="208"/>
      <c r="M904" s="209"/>
      <c r="N904" s="210"/>
      <c r="O904" s="210"/>
      <c r="P904" s="211">
        <f>SUM(P905:P937)</f>
        <v>0</v>
      </c>
      <c r="Q904" s="210"/>
      <c r="R904" s="211">
        <f>SUM(R905:R937)</f>
        <v>0</v>
      </c>
      <c r="S904" s="210"/>
      <c r="T904" s="212">
        <f>SUM(T905:T937)</f>
        <v>2.243853</v>
      </c>
      <c r="AR904" s="213" t="s">
        <v>82</v>
      </c>
      <c r="AT904" s="214" t="s">
        <v>72</v>
      </c>
      <c r="AU904" s="214" t="s">
        <v>80</v>
      </c>
      <c r="AY904" s="213" t="s">
        <v>197</v>
      </c>
      <c r="BK904" s="215">
        <f>SUM(BK905:BK937)</f>
        <v>0</v>
      </c>
    </row>
    <row r="905" spans="2:65" s="1" customFormat="1" ht="22.5" customHeight="1">
      <c r="B905" s="39"/>
      <c r="C905" s="218" t="s">
        <v>1195</v>
      </c>
      <c r="D905" s="218" t="s">
        <v>199</v>
      </c>
      <c r="E905" s="219" t="s">
        <v>1196</v>
      </c>
      <c r="F905" s="220" t="s">
        <v>1197</v>
      </c>
      <c r="G905" s="221" t="s">
        <v>707</v>
      </c>
      <c r="H905" s="222">
        <v>2</v>
      </c>
      <c r="I905" s="223"/>
      <c r="J905" s="224">
        <f>ROUND(I905*H905,2)</f>
        <v>0</v>
      </c>
      <c r="K905" s="220" t="s">
        <v>21</v>
      </c>
      <c r="L905" s="44"/>
      <c r="M905" s="225" t="s">
        <v>21</v>
      </c>
      <c r="N905" s="226" t="s">
        <v>44</v>
      </c>
      <c r="O905" s="80"/>
      <c r="P905" s="227">
        <f>O905*H905</f>
        <v>0</v>
      </c>
      <c r="Q905" s="227">
        <v>0</v>
      </c>
      <c r="R905" s="227">
        <f>Q905*H905</f>
        <v>0</v>
      </c>
      <c r="S905" s="227">
        <v>0</v>
      </c>
      <c r="T905" s="228">
        <f>S905*H905</f>
        <v>0</v>
      </c>
      <c r="AR905" s="18" t="s">
        <v>298</v>
      </c>
      <c r="AT905" s="18" t="s">
        <v>199</v>
      </c>
      <c r="AU905" s="18" t="s">
        <v>82</v>
      </c>
      <c r="AY905" s="18" t="s">
        <v>197</v>
      </c>
      <c r="BE905" s="229">
        <f>IF(N905="základní",J905,0)</f>
        <v>0</v>
      </c>
      <c r="BF905" s="229">
        <f>IF(N905="snížená",J905,0)</f>
        <v>0</v>
      </c>
      <c r="BG905" s="229">
        <f>IF(N905="zákl. přenesená",J905,0)</f>
        <v>0</v>
      </c>
      <c r="BH905" s="229">
        <f>IF(N905="sníž. přenesená",J905,0)</f>
        <v>0</v>
      </c>
      <c r="BI905" s="229">
        <f>IF(N905="nulová",J905,0)</f>
        <v>0</v>
      </c>
      <c r="BJ905" s="18" t="s">
        <v>80</v>
      </c>
      <c r="BK905" s="229">
        <f>ROUND(I905*H905,2)</f>
        <v>0</v>
      </c>
      <c r="BL905" s="18" t="s">
        <v>298</v>
      </c>
      <c r="BM905" s="18" t="s">
        <v>1198</v>
      </c>
    </row>
    <row r="906" spans="2:47" s="1" customFormat="1" ht="12">
      <c r="B906" s="39"/>
      <c r="C906" s="40"/>
      <c r="D906" s="230" t="s">
        <v>262</v>
      </c>
      <c r="E906" s="40"/>
      <c r="F906" s="231" t="s">
        <v>1199</v>
      </c>
      <c r="G906" s="40"/>
      <c r="H906" s="40"/>
      <c r="I906" s="145"/>
      <c r="J906" s="40"/>
      <c r="K906" s="40"/>
      <c r="L906" s="44"/>
      <c r="M906" s="232"/>
      <c r="N906" s="80"/>
      <c r="O906" s="80"/>
      <c r="P906" s="80"/>
      <c r="Q906" s="80"/>
      <c r="R906" s="80"/>
      <c r="S906" s="80"/>
      <c r="T906" s="81"/>
      <c r="AT906" s="18" t="s">
        <v>262</v>
      </c>
      <c r="AU906" s="18" t="s">
        <v>82</v>
      </c>
    </row>
    <row r="907" spans="2:65" s="1" customFormat="1" ht="22.5" customHeight="1">
      <c r="B907" s="39"/>
      <c r="C907" s="218" t="s">
        <v>1200</v>
      </c>
      <c r="D907" s="218" t="s">
        <v>199</v>
      </c>
      <c r="E907" s="219" t="s">
        <v>1201</v>
      </c>
      <c r="F907" s="220" t="s">
        <v>1202</v>
      </c>
      <c r="G907" s="221" t="s">
        <v>707</v>
      </c>
      <c r="H907" s="222">
        <v>10</v>
      </c>
      <c r="I907" s="223"/>
      <c r="J907" s="224">
        <f>ROUND(I907*H907,2)</f>
        <v>0</v>
      </c>
      <c r="K907" s="220" t="s">
        <v>21</v>
      </c>
      <c r="L907" s="44"/>
      <c r="M907" s="225" t="s">
        <v>21</v>
      </c>
      <c r="N907" s="226" t="s">
        <v>44</v>
      </c>
      <c r="O907" s="80"/>
      <c r="P907" s="227">
        <f>O907*H907</f>
        <v>0</v>
      </c>
      <c r="Q907" s="227">
        <v>0</v>
      </c>
      <c r="R907" s="227">
        <f>Q907*H907</f>
        <v>0</v>
      </c>
      <c r="S907" s="227">
        <v>0</v>
      </c>
      <c r="T907" s="228">
        <f>S907*H907</f>
        <v>0</v>
      </c>
      <c r="AR907" s="18" t="s">
        <v>298</v>
      </c>
      <c r="AT907" s="18" t="s">
        <v>199</v>
      </c>
      <c r="AU907" s="18" t="s">
        <v>82</v>
      </c>
      <c r="AY907" s="18" t="s">
        <v>197</v>
      </c>
      <c r="BE907" s="229">
        <f>IF(N907="základní",J907,0)</f>
        <v>0</v>
      </c>
      <c r="BF907" s="229">
        <f>IF(N907="snížená",J907,0)</f>
        <v>0</v>
      </c>
      <c r="BG907" s="229">
        <f>IF(N907="zákl. přenesená",J907,0)</f>
        <v>0</v>
      </c>
      <c r="BH907" s="229">
        <f>IF(N907="sníž. přenesená",J907,0)</f>
        <v>0</v>
      </c>
      <c r="BI907" s="229">
        <f>IF(N907="nulová",J907,0)</f>
        <v>0</v>
      </c>
      <c r="BJ907" s="18" t="s">
        <v>80</v>
      </c>
      <c r="BK907" s="229">
        <f>ROUND(I907*H907,2)</f>
        <v>0</v>
      </c>
      <c r="BL907" s="18" t="s">
        <v>298</v>
      </c>
      <c r="BM907" s="18" t="s">
        <v>1203</v>
      </c>
    </row>
    <row r="908" spans="2:47" s="1" customFormat="1" ht="12">
      <c r="B908" s="39"/>
      <c r="C908" s="40"/>
      <c r="D908" s="230" t="s">
        <v>262</v>
      </c>
      <c r="E908" s="40"/>
      <c r="F908" s="231" t="s">
        <v>1199</v>
      </c>
      <c r="G908" s="40"/>
      <c r="H908" s="40"/>
      <c r="I908" s="145"/>
      <c r="J908" s="40"/>
      <c r="K908" s="40"/>
      <c r="L908" s="44"/>
      <c r="M908" s="232"/>
      <c r="N908" s="80"/>
      <c r="O908" s="80"/>
      <c r="P908" s="80"/>
      <c r="Q908" s="80"/>
      <c r="R908" s="80"/>
      <c r="S908" s="80"/>
      <c r="T908" s="81"/>
      <c r="AT908" s="18" t="s">
        <v>262</v>
      </c>
      <c r="AU908" s="18" t="s">
        <v>82</v>
      </c>
    </row>
    <row r="909" spans="2:65" s="1" customFormat="1" ht="22.5" customHeight="1">
      <c r="B909" s="39"/>
      <c r="C909" s="218" t="s">
        <v>1204</v>
      </c>
      <c r="D909" s="218" t="s">
        <v>199</v>
      </c>
      <c r="E909" s="219" t="s">
        <v>1205</v>
      </c>
      <c r="F909" s="220" t="s">
        <v>1206</v>
      </c>
      <c r="G909" s="221" t="s">
        <v>707</v>
      </c>
      <c r="H909" s="222">
        <v>1</v>
      </c>
      <c r="I909" s="223"/>
      <c r="J909" s="224">
        <f>ROUND(I909*H909,2)</f>
        <v>0</v>
      </c>
      <c r="K909" s="220" t="s">
        <v>21</v>
      </c>
      <c r="L909" s="44"/>
      <c r="M909" s="225" t="s">
        <v>21</v>
      </c>
      <c r="N909" s="226" t="s">
        <v>44</v>
      </c>
      <c r="O909" s="80"/>
      <c r="P909" s="227">
        <f>O909*H909</f>
        <v>0</v>
      </c>
      <c r="Q909" s="227">
        <v>0</v>
      </c>
      <c r="R909" s="227">
        <f>Q909*H909</f>
        <v>0</v>
      </c>
      <c r="S909" s="227">
        <v>0</v>
      </c>
      <c r="T909" s="228">
        <f>S909*H909</f>
        <v>0</v>
      </c>
      <c r="AR909" s="18" t="s">
        <v>298</v>
      </c>
      <c r="AT909" s="18" t="s">
        <v>199</v>
      </c>
      <c r="AU909" s="18" t="s">
        <v>82</v>
      </c>
      <c r="AY909" s="18" t="s">
        <v>197</v>
      </c>
      <c r="BE909" s="229">
        <f>IF(N909="základní",J909,0)</f>
        <v>0</v>
      </c>
      <c r="BF909" s="229">
        <f>IF(N909="snížená",J909,0)</f>
        <v>0</v>
      </c>
      <c r="BG909" s="229">
        <f>IF(N909="zákl. přenesená",J909,0)</f>
        <v>0</v>
      </c>
      <c r="BH909" s="229">
        <f>IF(N909="sníž. přenesená",J909,0)</f>
        <v>0</v>
      </c>
      <c r="BI909" s="229">
        <f>IF(N909="nulová",J909,0)</f>
        <v>0</v>
      </c>
      <c r="BJ909" s="18" t="s">
        <v>80</v>
      </c>
      <c r="BK909" s="229">
        <f>ROUND(I909*H909,2)</f>
        <v>0</v>
      </c>
      <c r="BL909" s="18" t="s">
        <v>298</v>
      </c>
      <c r="BM909" s="18" t="s">
        <v>1207</v>
      </c>
    </row>
    <row r="910" spans="2:47" s="1" customFormat="1" ht="12">
      <c r="B910" s="39"/>
      <c r="C910" s="40"/>
      <c r="D910" s="230" t="s">
        <v>262</v>
      </c>
      <c r="E910" s="40"/>
      <c r="F910" s="231" t="s">
        <v>1199</v>
      </c>
      <c r="G910" s="40"/>
      <c r="H910" s="40"/>
      <c r="I910" s="145"/>
      <c r="J910" s="40"/>
      <c r="K910" s="40"/>
      <c r="L910" s="44"/>
      <c r="M910" s="232"/>
      <c r="N910" s="80"/>
      <c r="O910" s="80"/>
      <c r="P910" s="80"/>
      <c r="Q910" s="80"/>
      <c r="R910" s="80"/>
      <c r="S910" s="80"/>
      <c r="T910" s="81"/>
      <c r="AT910" s="18" t="s">
        <v>262</v>
      </c>
      <c r="AU910" s="18" t="s">
        <v>82</v>
      </c>
    </row>
    <row r="911" spans="2:65" s="1" customFormat="1" ht="22.5" customHeight="1">
      <c r="B911" s="39"/>
      <c r="C911" s="218" t="s">
        <v>1208</v>
      </c>
      <c r="D911" s="218" t="s">
        <v>199</v>
      </c>
      <c r="E911" s="219" t="s">
        <v>1209</v>
      </c>
      <c r="F911" s="220" t="s">
        <v>1210</v>
      </c>
      <c r="G911" s="221" t="s">
        <v>707</v>
      </c>
      <c r="H911" s="222">
        <v>1</v>
      </c>
      <c r="I911" s="223"/>
      <c r="J911" s="224">
        <f>ROUND(I911*H911,2)</f>
        <v>0</v>
      </c>
      <c r="K911" s="220" t="s">
        <v>21</v>
      </c>
      <c r="L911" s="44"/>
      <c r="M911" s="225" t="s">
        <v>21</v>
      </c>
      <c r="N911" s="226" t="s">
        <v>44</v>
      </c>
      <c r="O911" s="80"/>
      <c r="P911" s="227">
        <f>O911*H911</f>
        <v>0</v>
      </c>
      <c r="Q911" s="227">
        <v>0</v>
      </c>
      <c r="R911" s="227">
        <f>Q911*H911</f>
        <v>0</v>
      </c>
      <c r="S911" s="227">
        <v>0</v>
      </c>
      <c r="T911" s="228">
        <f>S911*H911</f>
        <v>0</v>
      </c>
      <c r="AR911" s="18" t="s">
        <v>298</v>
      </c>
      <c r="AT911" s="18" t="s">
        <v>199</v>
      </c>
      <c r="AU911" s="18" t="s">
        <v>82</v>
      </c>
      <c r="AY911" s="18" t="s">
        <v>197</v>
      </c>
      <c r="BE911" s="229">
        <f>IF(N911="základní",J911,0)</f>
        <v>0</v>
      </c>
      <c r="BF911" s="229">
        <f>IF(N911="snížená",J911,0)</f>
        <v>0</v>
      </c>
      <c r="BG911" s="229">
        <f>IF(N911="zákl. přenesená",J911,0)</f>
        <v>0</v>
      </c>
      <c r="BH911" s="229">
        <f>IF(N911="sníž. přenesená",J911,0)</f>
        <v>0</v>
      </c>
      <c r="BI911" s="229">
        <f>IF(N911="nulová",J911,0)</f>
        <v>0</v>
      </c>
      <c r="BJ911" s="18" t="s">
        <v>80</v>
      </c>
      <c r="BK911" s="229">
        <f>ROUND(I911*H911,2)</f>
        <v>0</v>
      </c>
      <c r="BL911" s="18" t="s">
        <v>298</v>
      </c>
      <c r="BM911" s="18" t="s">
        <v>1211</v>
      </c>
    </row>
    <row r="912" spans="2:47" s="1" customFormat="1" ht="12">
      <c r="B912" s="39"/>
      <c r="C912" s="40"/>
      <c r="D912" s="230" t="s">
        <v>262</v>
      </c>
      <c r="E912" s="40"/>
      <c r="F912" s="231" t="s">
        <v>1199</v>
      </c>
      <c r="G912" s="40"/>
      <c r="H912" s="40"/>
      <c r="I912" s="145"/>
      <c r="J912" s="40"/>
      <c r="K912" s="40"/>
      <c r="L912" s="44"/>
      <c r="M912" s="232"/>
      <c r="N912" s="80"/>
      <c r="O912" s="80"/>
      <c r="P912" s="80"/>
      <c r="Q912" s="80"/>
      <c r="R912" s="80"/>
      <c r="S912" s="80"/>
      <c r="T912" s="81"/>
      <c r="AT912" s="18" t="s">
        <v>262</v>
      </c>
      <c r="AU912" s="18" t="s">
        <v>82</v>
      </c>
    </row>
    <row r="913" spans="2:65" s="1" customFormat="1" ht="22.5" customHeight="1">
      <c r="B913" s="39"/>
      <c r="C913" s="218" t="s">
        <v>1212</v>
      </c>
      <c r="D913" s="218" t="s">
        <v>199</v>
      </c>
      <c r="E913" s="219" t="s">
        <v>1213</v>
      </c>
      <c r="F913" s="220" t="s">
        <v>1214</v>
      </c>
      <c r="G913" s="221" t="s">
        <v>707</v>
      </c>
      <c r="H913" s="222">
        <v>9</v>
      </c>
      <c r="I913" s="223"/>
      <c r="J913" s="224">
        <f>ROUND(I913*H913,2)</f>
        <v>0</v>
      </c>
      <c r="K913" s="220" t="s">
        <v>21</v>
      </c>
      <c r="L913" s="44"/>
      <c r="M913" s="225" t="s">
        <v>21</v>
      </c>
      <c r="N913" s="226" t="s">
        <v>44</v>
      </c>
      <c r="O913" s="80"/>
      <c r="P913" s="227">
        <f>O913*H913</f>
        <v>0</v>
      </c>
      <c r="Q913" s="227">
        <v>0</v>
      </c>
      <c r="R913" s="227">
        <f>Q913*H913</f>
        <v>0</v>
      </c>
      <c r="S913" s="227">
        <v>0</v>
      </c>
      <c r="T913" s="228">
        <f>S913*H913</f>
        <v>0</v>
      </c>
      <c r="AR913" s="18" t="s">
        <v>298</v>
      </c>
      <c r="AT913" s="18" t="s">
        <v>199</v>
      </c>
      <c r="AU913" s="18" t="s">
        <v>82</v>
      </c>
      <c r="AY913" s="18" t="s">
        <v>197</v>
      </c>
      <c r="BE913" s="229">
        <f>IF(N913="základní",J913,0)</f>
        <v>0</v>
      </c>
      <c r="BF913" s="229">
        <f>IF(N913="snížená",J913,0)</f>
        <v>0</v>
      </c>
      <c r="BG913" s="229">
        <f>IF(N913="zákl. přenesená",J913,0)</f>
        <v>0</v>
      </c>
      <c r="BH913" s="229">
        <f>IF(N913="sníž. přenesená",J913,0)</f>
        <v>0</v>
      </c>
      <c r="BI913" s="229">
        <f>IF(N913="nulová",J913,0)</f>
        <v>0</v>
      </c>
      <c r="BJ913" s="18" t="s">
        <v>80</v>
      </c>
      <c r="BK913" s="229">
        <f>ROUND(I913*H913,2)</f>
        <v>0</v>
      </c>
      <c r="BL913" s="18" t="s">
        <v>298</v>
      </c>
      <c r="BM913" s="18" t="s">
        <v>1215</v>
      </c>
    </row>
    <row r="914" spans="2:47" s="1" customFormat="1" ht="12">
      <c r="B914" s="39"/>
      <c r="C914" s="40"/>
      <c r="D914" s="230" t="s">
        <v>262</v>
      </c>
      <c r="E914" s="40"/>
      <c r="F914" s="231" t="s">
        <v>1199</v>
      </c>
      <c r="G914" s="40"/>
      <c r="H914" s="40"/>
      <c r="I914" s="145"/>
      <c r="J914" s="40"/>
      <c r="K914" s="40"/>
      <c r="L914" s="44"/>
      <c r="M914" s="232"/>
      <c r="N914" s="80"/>
      <c r="O914" s="80"/>
      <c r="P914" s="80"/>
      <c r="Q914" s="80"/>
      <c r="R914" s="80"/>
      <c r="S914" s="80"/>
      <c r="T914" s="81"/>
      <c r="AT914" s="18" t="s">
        <v>262</v>
      </c>
      <c r="AU914" s="18" t="s">
        <v>82</v>
      </c>
    </row>
    <row r="915" spans="2:65" s="1" customFormat="1" ht="22.5" customHeight="1">
      <c r="B915" s="39"/>
      <c r="C915" s="218" t="s">
        <v>1216</v>
      </c>
      <c r="D915" s="218" t="s">
        <v>199</v>
      </c>
      <c r="E915" s="219" t="s">
        <v>1217</v>
      </c>
      <c r="F915" s="220" t="s">
        <v>1218</v>
      </c>
      <c r="G915" s="221" t="s">
        <v>707</v>
      </c>
      <c r="H915" s="222">
        <v>1</v>
      </c>
      <c r="I915" s="223"/>
      <c r="J915" s="224">
        <f>ROUND(I915*H915,2)</f>
        <v>0</v>
      </c>
      <c r="K915" s="220" t="s">
        <v>21</v>
      </c>
      <c r="L915" s="44"/>
      <c r="M915" s="225" t="s">
        <v>21</v>
      </c>
      <c r="N915" s="226" t="s">
        <v>44</v>
      </c>
      <c r="O915" s="80"/>
      <c r="P915" s="227">
        <f>O915*H915</f>
        <v>0</v>
      </c>
      <c r="Q915" s="227">
        <v>0</v>
      </c>
      <c r="R915" s="227">
        <f>Q915*H915</f>
        <v>0</v>
      </c>
      <c r="S915" s="227">
        <v>0</v>
      </c>
      <c r="T915" s="228">
        <f>S915*H915</f>
        <v>0</v>
      </c>
      <c r="AR915" s="18" t="s">
        <v>298</v>
      </c>
      <c r="AT915" s="18" t="s">
        <v>199</v>
      </c>
      <c r="AU915" s="18" t="s">
        <v>82</v>
      </c>
      <c r="AY915" s="18" t="s">
        <v>197</v>
      </c>
      <c r="BE915" s="229">
        <f>IF(N915="základní",J915,0)</f>
        <v>0</v>
      </c>
      <c r="BF915" s="229">
        <f>IF(N915="snížená",J915,0)</f>
        <v>0</v>
      </c>
      <c r="BG915" s="229">
        <f>IF(N915="zákl. přenesená",J915,0)</f>
        <v>0</v>
      </c>
      <c r="BH915" s="229">
        <f>IF(N915="sníž. přenesená",J915,0)</f>
        <v>0</v>
      </c>
      <c r="BI915" s="229">
        <f>IF(N915="nulová",J915,0)</f>
        <v>0</v>
      </c>
      <c r="BJ915" s="18" t="s">
        <v>80</v>
      </c>
      <c r="BK915" s="229">
        <f>ROUND(I915*H915,2)</f>
        <v>0</v>
      </c>
      <c r="BL915" s="18" t="s">
        <v>298</v>
      </c>
      <c r="BM915" s="18" t="s">
        <v>1219</v>
      </c>
    </row>
    <row r="916" spans="2:47" s="1" customFormat="1" ht="12">
      <c r="B916" s="39"/>
      <c r="C916" s="40"/>
      <c r="D916" s="230" t="s">
        <v>262</v>
      </c>
      <c r="E916" s="40"/>
      <c r="F916" s="231" t="s">
        <v>1199</v>
      </c>
      <c r="G916" s="40"/>
      <c r="H916" s="40"/>
      <c r="I916" s="145"/>
      <c r="J916" s="40"/>
      <c r="K916" s="40"/>
      <c r="L916" s="44"/>
      <c r="M916" s="232"/>
      <c r="N916" s="80"/>
      <c r="O916" s="80"/>
      <c r="P916" s="80"/>
      <c r="Q916" s="80"/>
      <c r="R916" s="80"/>
      <c r="S916" s="80"/>
      <c r="T916" s="81"/>
      <c r="AT916" s="18" t="s">
        <v>262</v>
      </c>
      <c r="AU916" s="18" t="s">
        <v>82</v>
      </c>
    </row>
    <row r="917" spans="2:65" s="1" customFormat="1" ht="22.5" customHeight="1">
      <c r="B917" s="39"/>
      <c r="C917" s="218" t="s">
        <v>1220</v>
      </c>
      <c r="D917" s="218" t="s">
        <v>199</v>
      </c>
      <c r="E917" s="219" t="s">
        <v>1221</v>
      </c>
      <c r="F917" s="220" t="s">
        <v>1222</v>
      </c>
      <c r="G917" s="221" t="s">
        <v>707</v>
      </c>
      <c r="H917" s="222">
        <v>2</v>
      </c>
      <c r="I917" s="223"/>
      <c r="J917" s="224">
        <f>ROUND(I917*H917,2)</f>
        <v>0</v>
      </c>
      <c r="K917" s="220" t="s">
        <v>21</v>
      </c>
      <c r="L917" s="44"/>
      <c r="M917" s="225" t="s">
        <v>21</v>
      </c>
      <c r="N917" s="226" t="s">
        <v>44</v>
      </c>
      <c r="O917" s="80"/>
      <c r="P917" s="227">
        <f>O917*H917</f>
        <v>0</v>
      </c>
      <c r="Q917" s="227">
        <v>0</v>
      </c>
      <c r="R917" s="227">
        <f>Q917*H917</f>
        <v>0</v>
      </c>
      <c r="S917" s="227">
        <v>0</v>
      </c>
      <c r="T917" s="228">
        <f>S917*H917</f>
        <v>0</v>
      </c>
      <c r="AR917" s="18" t="s">
        <v>298</v>
      </c>
      <c r="AT917" s="18" t="s">
        <v>199</v>
      </c>
      <c r="AU917" s="18" t="s">
        <v>82</v>
      </c>
      <c r="AY917" s="18" t="s">
        <v>197</v>
      </c>
      <c r="BE917" s="229">
        <f>IF(N917="základní",J917,0)</f>
        <v>0</v>
      </c>
      <c r="BF917" s="229">
        <f>IF(N917="snížená",J917,0)</f>
        <v>0</v>
      </c>
      <c r="BG917" s="229">
        <f>IF(N917="zákl. přenesená",J917,0)</f>
        <v>0</v>
      </c>
      <c r="BH917" s="229">
        <f>IF(N917="sníž. přenesená",J917,0)</f>
        <v>0</v>
      </c>
      <c r="BI917" s="229">
        <f>IF(N917="nulová",J917,0)</f>
        <v>0</v>
      </c>
      <c r="BJ917" s="18" t="s">
        <v>80</v>
      </c>
      <c r="BK917" s="229">
        <f>ROUND(I917*H917,2)</f>
        <v>0</v>
      </c>
      <c r="BL917" s="18" t="s">
        <v>298</v>
      </c>
      <c r="BM917" s="18" t="s">
        <v>1223</v>
      </c>
    </row>
    <row r="918" spans="2:47" s="1" customFormat="1" ht="12">
      <c r="B918" s="39"/>
      <c r="C918" s="40"/>
      <c r="D918" s="230" t="s">
        <v>262</v>
      </c>
      <c r="E918" s="40"/>
      <c r="F918" s="231" t="s">
        <v>1199</v>
      </c>
      <c r="G918" s="40"/>
      <c r="H918" s="40"/>
      <c r="I918" s="145"/>
      <c r="J918" s="40"/>
      <c r="K918" s="40"/>
      <c r="L918" s="44"/>
      <c r="M918" s="232"/>
      <c r="N918" s="80"/>
      <c r="O918" s="80"/>
      <c r="P918" s="80"/>
      <c r="Q918" s="80"/>
      <c r="R918" s="80"/>
      <c r="S918" s="80"/>
      <c r="T918" s="81"/>
      <c r="AT918" s="18" t="s">
        <v>262</v>
      </c>
      <c r="AU918" s="18" t="s">
        <v>82</v>
      </c>
    </row>
    <row r="919" spans="2:65" s="1" customFormat="1" ht="22.5" customHeight="1">
      <c r="B919" s="39"/>
      <c r="C919" s="218" t="s">
        <v>1224</v>
      </c>
      <c r="D919" s="218" t="s">
        <v>199</v>
      </c>
      <c r="E919" s="219" t="s">
        <v>1225</v>
      </c>
      <c r="F919" s="220" t="s">
        <v>1226</v>
      </c>
      <c r="G919" s="221" t="s">
        <v>707</v>
      </c>
      <c r="H919" s="222">
        <v>1</v>
      </c>
      <c r="I919" s="223"/>
      <c r="J919" s="224">
        <f>ROUND(I919*H919,2)</f>
        <v>0</v>
      </c>
      <c r="K919" s="220" t="s">
        <v>21</v>
      </c>
      <c r="L919" s="44"/>
      <c r="M919" s="225" t="s">
        <v>21</v>
      </c>
      <c r="N919" s="226" t="s">
        <v>44</v>
      </c>
      <c r="O919" s="80"/>
      <c r="P919" s="227">
        <f>O919*H919</f>
        <v>0</v>
      </c>
      <c r="Q919" s="227">
        <v>0</v>
      </c>
      <c r="R919" s="227">
        <f>Q919*H919</f>
        <v>0</v>
      </c>
      <c r="S919" s="227">
        <v>0</v>
      </c>
      <c r="T919" s="228">
        <f>S919*H919</f>
        <v>0</v>
      </c>
      <c r="AR919" s="18" t="s">
        <v>298</v>
      </c>
      <c r="AT919" s="18" t="s">
        <v>199</v>
      </c>
      <c r="AU919" s="18" t="s">
        <v>82</v>
      </c>
      <c r="AY919" s="18" t="s">
        <v>197</v>
      </c>
      <c r="BE919" s="229">
        <f>IF(N919="základní",J919,0)</f>
        <v>0</v>
      </c>
      <c r="BF919" s="229">
        <f>IF(N919="snížená",J919,0)</f>
        <v>0</v>
      </c>
      <c r="BG919" s="229">
        <f>IF(N919="zákl. přenesená",J919,0)</f>
        <v>0</v>
      </c>
      <c r="BH919" s="229">
        <f>IF(N919="sníž. přenesená",J919,0)</f>
        <v>0</v>
      </c>
      <c r="BI919" s="229">
        <f>IF(N919="nulová",J919,0)</f>
        <v>0</v>
      </c>
      <c r="BJ919" s="18" t="s">
        <v>80</v>
      </c>
      <c r="BK919" s="229">
        <f>ROUND(I919*H919,2)</f>
        <v>0</v>
      </c>
      <c r="BL919" s="18" t="s">
        <v>298</v>
      </c>
      <c r="BM919" s="18" t="s">
        <v>1227</v>
      </c>
    </row>
    <row r="920" spans="2:47" s="1" customFormat="1" ht="12">
      <c r="B920" s="39"/>
      <c r="C920" s="40"/>
      <c r="D920" s="230" t="s">
        <v>262</v>
      </c>
      <c r="E920" s="40"/>
      <c r="F920" s="231" t="s">
        <v>1199</v>
      </c>
      <c r="G920" s="40"/>
      <c r="H920" s="40"/>
      <c r="I920" s="145"/>
      <c r="J920" s="40"/>
      <c r="K920" s="40"/>
      <c r="L920" s="44"/>
      <c r="M920" s="232"/>
      <c r="N920" s="80"/>
      <c r="O920" s="80"/>
      <c r="P920" s="80"/>
      <c r="Q920" s="80"/>
      <c r="R920" s="80"/>
      <c r="S920" s="80"/>
      <c r="T920" s="81"/>
      <c r="AT920" s="18" t="s">
        <v>262</v>
      </c>
      <c r="AU920" s="18" t="s">
        <v>82</v>
      </c>
    </row>
    <row r="921" spans="2:65" s="1" customFormat="1" ht="22.5" customHeight="1">
      <c r="B921" s="39"/>
      <c r="C921" s="218" t="s">
        <v>1228</v>
      </c>
      <c r="D921" s="218" t="s">
        <v>199</v>
      </c>
      <c r="E921" s="219" t="s">
        <v>1229</v>
      </c>
      <c r="F921" s="220" t="s">
        <v>1230</v>
      </c>
      <c r="G921" s="221" t="s">
        <v>707</v>
      </c>
      <c r="H921" s="222">
        <v>1</v>
      </c>
      <c r="I921" s="223"/>
      <c r="J921" s="224">
        <f>ROUND(I921*H921,2)</f>
        <v>0</v>
      </c>
      <c r="K921" s="220" t="s">
        <v>21</v>
      </c>
      <c r="L921" s="44"/>
      <c r="M921" s="225" t="s">
        <v>21</v>
      </c>
      <c r="N921" s="226" t="s">
        <v>44</v>
      </c>
      <c r="O921" s="80"/>
      <c r="P921" s="227">
        <f>O921*H921</f>
        <v>0</v>
      </c>
      <c r="Q921" s="227">
        <v>0</v>
      </c>
      <c r="R921" s="227">
        <f>Q921*H921</f>
        <v>0</v>
      </c>
      <c r="S921" s="227">
        <v>0</v>
      </c>
      <c r="T921" s="228">
        <f>S921*H921</f>
        <v>0</v>
      </c>
      <c r="AR921" s="18" t="s">
        <v>298</v>
      </c>
      <c r="AT921" s="18" t="s">
        <v>199</v>
      </c>
      <c r="AU921" s="18" t="s">
        <v>82</v>
      </c>
      <c r="AY921" s="18" t="s">
        <v>197</v>
      </c>
      <c r="BE921" s="229">
        <f>IF(N921="základní",J921,0)</f>
        <v>0</v>
      </c>
      <c r="BF921" s="229">
        <f>IF(N921="snížená",J921,0)</f>
        <v>0</v>
      </c>
      <c r="BG921" s="229">
        <f>IF(N921="zákl. přenesená",J921,0)</f>
        <v>0</v>
      </c>
      <c r="BH921" s="229">
        <f>IF(N921="sníž. přenesená",J921,0)</f>
        <v>0</v>
      </c>
      <c r="BI921" s="229">
        <f>IF(N921="nulová",J921,0)</f>
        <v>0</v>
      </c>
      <c r="BJ921" s="18" t="s">
        <v>80</v>
      </c>
      <c r="BK921" s="229">
        <f>ROUND(I921*H921,2)</f>
        <v>0</v>
      </c>
      <c r="BL921" s="18" t="s">
        <v>298</v>
      </c>
      <c r="BM921" s="18" t="s">
        <v>1231</v>
      </c>
    </row>
    <row r="922" spans="2:47" s="1" customFormat="1" ht="12">
      <c r="B922" s="39"/>
      <c r="C922" s="40"/>
      <c r="D922" s="230" t="s">
        <v>262</v>
      </c>
      <c r="E922" s="40"/>
      <c r="F922" s="231" t="s">
        <v>1232</v>
      </c>
      <c r="G922" s="40"/>
      <c r="H922" s="40"/>
      <c r="I922" s="145"/>
      <c r="J922" s="40"/>
      <c r="K922" s="40"/>
      <c r="L922" s="44"/>
      <c r="M922" s="232"/>
      <c r="N922" s="80"/>
      <c r="O922" s="80"/>
      <c r="P922" s="80"/>
      <c r="Q922" s="80"/>
      <c r="R922" s="80"/>
      <c r="S922" s="80"/>
      <c r="T922" s="81"/>
      <c r="AT922" s="18" t="s">
        <v>262</v>
      </c>
      <c r="AU922" s="18" t="s">
        <v>82</v>
      </c>
    </row>
    <row r="923" spans="2:65" s="1" customFormat="1" ht="22.5" customHeight="1">
      <c r="B923" s="39"/>
      <c r="C923" s="218" t="s">
        <v>1233</v>
      </c>
      <c r="D923" s="218" t="s">
        <v>199</v>
      </c>
      <c r="E923" s="219" t="s">
        <v>1234</v>
      </c>
      <c r="F923" s="220" t="s">
        <v>1235</v>
      </c>
      <c r="G923" s="221" t="s">
        <v>707</v>
      </c>
      <c r="H923" s="222">
        <v>8</v>
      </c>
      <c r="I923" s="223"/>
      <c r="J923" s="224">
        <f>ROUND(I923*H923,2)</f>
        <v>0</v>
      </c>
      <c r="K923" s="220" t="s">
        <v>21</v>
      </c>
      <c r="L923" s="44"/>
      <c r="M923" s="225" t="s">
        <v>21</v>
      </c>
      <c r="N923" s="226" t="s">
        <v>44</v>
      </c>
      <c r="O923" s="80"/>
      <c r="P923" s="227">
        <f>O923*H923</f>
        <v>0</v>
      </c>
      <c r="Q923" s="227">
        <v>0</v>
      </c>
      <c r="R923" s="227">
        <f>Q923*H923</f>
        <v>0</v>
      </c>
      <c r="S923" s="227">
        <v>0</v>
      </c>
      <c r="T923" s="228">
        <f>S923*H923</f>
        <v>0</v>
      </c>
      <c r="AR923" s="18" t="s">
        <v>298</v>
      </c>
      <c r="AT923" s="18" t="s">
        <v>199</v>
      </c>
      <c r="AU923" s="18" t="s">
        <v>82</v>
      </c>
      <c r="AY923" s="18" t="s">
        <v>197</v>
      </c>
      <c r="BE923" s="229">
        <f>IF(N923="základní",J923,0)</f>
        <v>0</v>
      </c>
      <c r="BF923" s="229">
        <f>IF(N923="snížená",J923,0)</f>
        <v>0</v>
      </c>
      <c r="BG923" s="229">
        <f>IF(N923="zákl. přenesená",J923,0)</f>
        <v>0</v>
      </c>
      <c r="BH923" s="229">
        <f>IF(N923="sníž. přenesená",J923,0)</f>
        <v>0</v>
      </c>
      <c r="BI923" s="229">
        <f>IF(N923="nulová",J923,0)</f>
        <v>0</v>
      </c>
      <c r="BJ923" s="18" t="s">
        <v>80</v>
      </c>
      <c r="BK923" s="229">
        <f>ROUND(I923*H923,2)</f>
        <v>0</v>
      </c>
      <c r="BL923" s="18" t="s">
        <v>298</v>
      </c>
      <c r="BM923" s="18" t="s">
        <v>1236</v>
      </c>
    </row>
    <row r="924" spans="2:47" s="1" customFormat="1" ht="12">
      <c r="B924" s="39"/>
      <c r="C924" s="40"/>
      <c r="D924" s="230" t="s">
        <v>262</v>
      </c>
      <c r="E924" s="40"/>
      <c r="F924" s="231" t="s">
        <v>1199</v>
      </c>
      <c r="G924" s="40"/>
      <c r="H924" s="40"/>
      <c r="I924" s="145"/>
      <c r="J924" s="40"/>
      <c r="K924" s="40"/>
      <c r="L924" s="44"/>
      <c r="M924" s="232"/>
      <c r="N924" s="80"/>
      <c r="O924" s="80"/>
      <c r="P924" s="80"/>
      <c r="Q924" s="80"/>
      <c r="R924" s="80"/>
      <c r="S924" s="80"/>
      <c r="T924" s="81"/>
      <c r="AT924" s="18" t="s">
        <v>262</v>
      </c>
      <c r="AU924" s="18" t="s">
        <v>82</v>
      </c>
    </row>
    <row r="925" spans="2:65" s="1" customFormat="1" ht="16.5" customHeight="1">
      <c r="B925" s="39"/>
      <c r="C925" s="218" t="s">
        <v>1237</v>
      </c>
      <c r="D925" s="218" t="s">
        <v>199</v>
      </c>
      <c r="E925" s="219" t="s">
        <v>1238</v>
      </c>
      <c r="F925" s="220" t="s">
        <v>1239</v>
      </c>
      <c r="G925" s="221" t="s">
        <v>116</v>
      </c>
      <c r="H925" s="222">
        <v>90.42</v>
      </c>
      <c r="I925" s="223"/>
      <c r="J925" s="224">
        <f>ROUND(I925*H925,2)</f>
        <v>0</v>
      </c>
      <c r="K925" s="220" t="s">
        <v>203</v>
      </c>
      <c r="L925" s="44"/>
      <c r="M925" s="225" t="s">
        <v>21</v>
      </c>
      <c r="N925" s="226" t="s">
        <v>44</v>
      </c>
      <c r="O925" s="80"/>
      <c r="P925" s="227">
        <f>O925*H925</f>
        <v>0</v>
      </c>
      <c r="Q925" s="227">
        <v>0</v>
      </c>
      <c r="R925" s="227">
        <f>Q925*H925</f>
        <v>0</v>
      </c>
      <c r="S925" s="227">
        <v>0.02465</v>
      </c>
      <c r="T925" s="228">
        <f>S925*H925</f>
        <v>2.228853</v>
      </c>
      <c r="AR925" s="18" t="s">
        <v>298</v>
      </c>
      <c r="AT925" s="18" t="s">
        <v>199</v>
      </c>
      <c r="AU925" s="18" t="s">
        <v>82</v>
      </c>
      <c r="AY925" s="18" t="s">
        <v>197</v>
      </c>
      <c r="BE925" s="229">
        <f>IF(N925="základní",J925,0)</f>
        <v>0</v>
      </c>
      <c r="BF925" s="229">
        <f>IF(N925="snížená",J925,0)</f>
        <v>0</v>
      </c>
      <c r="BG925" s="229">
        <f>IF(N925="zákl. přenesená",J925,0)</f>
        <v>0</v>
      </c>
      <c r="BH925" s="229">
        <f>IF(N925="sníž. přenesená",J925,0)</f>
        <v>0</v>
      </c>
      <c r="BI925" s="229">
        <f>IF(N925="nulová",J925,0)</f>
        <v>0</v>
      </c>
      <c r="BJ925" s="18" t="s">
        <v>80</v>
      </c>
      <c r="BK925" s="229">
        <f>ROUND(I925*H925,2)</f>
        <v>0</v>
      </c>
      <c r="BL925" s="18" t="s">
        <v>298</v>
      </c>
      <c r="BM925" s="18" t="s">
        <v>1240</v>
      </c>
    </row>
    <row r="926" spans="2:47" s="1" customFormat="1" ht="12">
      <c r="B926" s="39"/>
      <c r="C926" s="40"/>
      <c r="D926" s="230" t="s">
        <v>205</v>
      </c>
      <c r="E926" s="40"/>
      <c r="F926" s="231" t="s">
        <v>1241</v>
      </c>
      <c r="G926" s="40"/>
      <c r="H926" s="40"/>
      <c r="I926" s="145"/>
      <c r="J926" s="40"/>
      <c r="K926" s="40"/>
      <c r="L926" s="44"/>
      <c r="M926" s="232"/>
      <c r="N926" s="80"/>
      <c r="O926" s="80"/>
      <c r="P926" s="80"/>
      <c r="Q926" s="80"/>
      <c r="R926" s="80"/>
      <c r="S926" s="80"/>
      <c r="T926" s="81"/>
      <c r="AT926" s="18" t="s">
        <v>205</v>
      </c>
      <c r="AU926" s="18" t="s">
        <v>82</v>
      </c>
    </row>
    <row r="927" spans="2:51" s="15" customFormat="1" ht="12">
      <c r="B927" s="266"/>
      <c r="C927" s="267"/>
      <c r="D927" s="230" t="s">
        <v>207</v>
      </c>
      <c r="E927" s="268" t="s">
        <v>21</v>
      </c>
      <c r="F927" s="269" t="s">
        <v>1242</v>
      </c>
      <c r="G927" s="267"/>
      <c r="H927" s="268" t="s">
        <v>21</v>
      </c>
      <c r="I927" s="270"/>
      <c r="J927" s="267"/>
      <c r="K927" s="267"/>
      <c r="L927" s="271"/>
      <c r="M927" s="272"/>
      <c r="N927" s="273"/>
      <c r="O927" s="273"/>
      <c r="P927" s="273"/>
      <c r="Q927" s="273"/>
      <c r="R927" s="273"/>
      <c r="S927" s="273"/>
      <c r="T927" s="274"/>
      <c r="AT927" s="275" t="s">
        <v>207</v>
      </c>
      <c r="AU927" s="275" t="s">
        <v>82</v>
      </c>
      <c r="AV927" s="15" t="s">
        <v>80</v>
      </c>
      <c r="AW927" s="15" t="s">
        <v>34</v>
      </c>
      <c r="AX927" s="15" t="s">
        <v>73</v>
      </c>
      <c r="AY927" s="275" t="s">
        <v>197</v>
      </c>
    </row>
    <row r="928" spans="2:51" s="12" customFormat="1" ht="12">
      <c r="B928" s="233"/>
      <c r="C928" s="234"/>
      <c r="D928" s="230" t="s">
        <v>207</v>
      </c>
      <c r="E928" s="235" t="s">
        <v>21</v>
      </c>
      <c r="F928" s="236" t="s">
        <v>1243</v>
      </c>
      <c r="G928" s="234"/>
      <c r="H928" s="237">
        <v>5.81</v>
      </c>
      <c r="I928" s="238"/>
      <c r="J928" s="234"/>
      <c r="K928" s="234"/>
      <c r="L928" s="239"/>
      <c r="M928" s="240"/>
      <c r="N928" s="241"/>
      <c r="O928" s="241"/>
      <c r="P928" s="241"/>
      <c r="Q928" s="241"/>
      <c r="R928" s="241"/>
      <c r="S928" s="241"/>
      <c r="T928" s="242"/>
      <c r="AT928" s="243" t="s">
        <v>207</v>
      </c>
      <c r="AU928" s="243" t="s">
        <v>82</v>
      </c>
      <c r="AV928" s="12" t="s">
        <v>82</v>
      </c>
      <c r="AW928" s="12" t="s">
        <v>34</v>
      </c>
      <c r="AX928" s="12" t="s">
        <v>73</v>
      </c>
      <c r="AY928" s="243" t="s">
        <v>197</v>
      </c>
    </row>
    <row r="929" spans="2:51" s="12" customFormat="1" ht="12">
      <c r="B929" s="233"/>
      <c r="C929" s="234"/>
      <c r="D929" s="230" t="s">
        <v>207</v>
      </c>
      <c r="E929" s="235" t="s">
        <v>21</v>
      </c>
      <c r="F929" s="236" t="s">
        <v>1244</v>
      </c>
      <c r="G929" s="234"/>
      <c r="H929" s="237">
        <v>31.535</v>
      </c>
      <c r="I929" s="238"/>
      <c r="J929" s="234"/>
      <c r="K929" s="234"/>
      <c r="L929" s="239"/>
      <c r="M929" s="240"/>
      <c r="N929" s="241"/>
      <c r="O929" s="241"/>
      <c r="P929" s="241"/>
      <c r="Q929" s="241"/>
      <c r="R929" s="241"/>
      <c r="S929" s="241"/>
      <c r="T929" s="242"/>
      <c r="AT929" s="243" t="s">
        <v>207</v>
      </c>
      <c r="AU929" s="243" t="s">
        <v>82</v>
      </c>
      <c r="AV929" s="12" t="s">
        <v>82</v>
      </c>
      <c r="AW929" s="12" t="s">
        <v>34</v>
      </c>
      <c r="AX929" s="12" t="s">
        <v>73</v>
      </c>
      <c r="AY929" s="243" t="s">
        <v>197</v>
      </c>
    </row>
    <row r="930" spans="2:51" s="12" customFormat="1" ht="12">
      <c r="B930" s="233"/>
      <c r="C930" s="234"/>
      <c r="D930" s="230" t="s">
        <v>207</v>
      </c>
      <c r="E930" s="235" t="s">
        <v>21</v>
      </c>
      <c r="F930" s="236" t="s">
        <v>1245</v>
      </c>
      <c r="G930" s="234"/>
      <c r="H930" s="237">
        <v>33.075</v>
      </c>
      <c r="I930" s="238"/>
      <c r="J930" s="234"/>
      <c r="K930" s="234"/>
      <c r="L930" s="239"/>
      <c r="M930" s="240"/>
      <c r="N930" s="241"/>
      <c r="O930" s="241"/>
      <c r="P930" s="241"/>
      <c r="Q930" s="241"/>
      <c r="R930" s="241"/>
      <c r="S930" s="241"/>
      <c r="T930" s="242"/>
      <c r="AT930" s="243" t="s">
        <v>207</v>
      </c>
      <c r="AU930" s="243" t="s">
        <v>82</v>
      </c>
      <c r="AV930" s="12" t="s">
        <v>82</v>
      </c>
      <c r="AW930" s="12" t="s">
        <v>34</v>
      </c>
      <c r="AX930" s="12" t="s">
        <v>73</v>
      </c>
      <c r="AY930" s="243" t="s">
        <v>197</v>
      </c>
    </row>
    <row r="931" spans="2:51" s="13" customFormat="1" ht="12">
      <c r="B931" s="244"/>
      <c r="C931" s="245"/>
      <c r="D931" s="230" t="s">
        <v>207</v>
      </c>
      <c r="E931" s="246" t="s">
        <v>21</v>
      </c>
      <c r="F931" s="247" t="s">
        <v>219</v>
      </c>
      <c r="G931" s="245"/>
      <c r="H931" s="248">
        <v>70.42</v>
      </c>
      <c r="I931" s="249"/>
      <c r="J931" s="245"/>
      <c r="K931" s="245"/>
      <c r="L931" s="250"/>
      <c r="M931" s="251"/>
      <c r="N931" s="252"/>
      <c r="O931" s="252"/>
      <c r="P931" s="252"/>
      <c r="Q931" s="252"/>
      <c r="R931" s="252"/>
      <c r="S931" s="252"/>
      <c r="T931" s="253"/>
      <c r="AT931" s="254" t="s">
        <v>207</v>
      </c>
      <c r="AU931" s="254" t="s">
        <v>82</v>
      </c>
      <c r="AV931" s="13" t="s">
        <v>90</v>
      </c>
      <c r="AW931" s="13" t="s">
        <v>34</v>
      </c>
      <c r="AX931" s="13" t="s">
        <v>73</v>
      </c>
      <c r="AY931" s="254" t="s">
        <v>197</v>
      </c>
    </row>
    <row r="932" spans="2:51" s="12" customFormat="1" ht="12">
      <c r="B932" s="233"/>
      <c r="C932" s="234"/>
      <c r="D932" s="230" t="s">
        <v>207</v>
      </c>
      <c r="E932" s="235" t="s">
        <v>21</v>
      </c>
      <c r="F932" s="236" t="s">
        <v>330</v>
      </c>
      <c r="G932" s="234"/>
      <c r="H932" s="237">
        <v>20</v>
      </c>
      <c r="I932" s="238"/>
      <c r="J932" s="234"/>
      <c r="K932" s="234"/>
      <c r="L932" s="239"/>
      <c r="M932" s="240"/>
      <c r="N932" s="241"/>
      <c r="O932" s="241"/>
      <c r="P932" s="241"/>
      <c r="Q932" s="241"/>
      <c r="R932" s="241"/>
      <c r="S932" s="241"/>
      <c r="T932" s="242"/>
      <c r="AT932" s="243" t="s">
        <v>207</v>
      </c>
      <c r="AU932" s="243" t="s">
        <v>82</v>
      </c>
      <c r="AV932" s="12" t="s">
        <v>82</v>
      </c>
      <c r="AW932" s="12" t="s">
        <v>34</v>
      </c>
      <c r="AX932" s="12" t="s">
        <v>73</v>
      </c>
      <c r="AY932" s="243" t="s">
        <v>197</v>
      </c>
    </row>
    <row r="933" spans="2:51" s="14" customFormat="1" ht="12">
      <c r="B933" s="255"/>
      <c r="C933" s="256"/>
      <c r="D933" s="230" t="s">
        <v>207</v>
      </c>
      <c r="E933" s="257" t="s">
        <v>21</v>
      </c>
      <c r="F933" s="258" t="s">
        <v>221</v>
      </c>
      <c r="G933" s="256"/>
      <c r="H933" s="259">
        <v>90.42</v>
      </c>
      <c r="I933" s="260"/>
      <c r="J933" s="256"/>
      <c r="K933" s="256"/>
      <c r="L933" s="261"/>
      <c r="M933" s="262"/>
      <c r="N933" s="263"/>
      <c r="O933" s="263"/>
      <c r="P933" s="263"/>
      <c r="Q933" s="263"/>
      <c r="R933" s="263"/>
      <c r="S933" s="263"/>
      <c r="T933" s="264"/>
      <c r="AT933" s="265" t="s">
        <v>207</v>
      </c>
      <c r="AU933" s="265" t="s">
        <v>82</v>
      </c>
      <c r="AV933" s="14" t="s">
        <v>97</v>
      </c>
      <c r="AW933" s="14" t="s">
        <v>34</v>
      </c>
      <c r="AX933" s="14" t="s">
        <v>80</v>
      </c>
      <c r="AY933" s="265" t="s">
        <v>197</v>
      </c>
    </row>
    <row r="934" spans="2:65" s="1" customFormat="1" ht="16.5" customHeight="1">
      <c r="B934" s="39"/>
      <c r="C934" s="218" t="s">
        <v>1246</v>
      </c>
      <c r="D934" s="218" t="s">
        <v>199</v>
      </c>
      <c r="E934" s="219" t="s">
        <v>1247</v>
      </c>
      <c r="F934" s="220" t="s">
        <v>1248</v>
      </c>
      <c r="G934" s="221" t="s">
        <v>301</v>
      </c>
      <c r="H934" s="222">
        <v>3</v>
      </c>
      <c r="I934" s="223"/>
      <c r="J934" s="224">
        <f>ROUND(I934*H934,2)</f>
        <v>0</v>
      </c>
      <c r="K934" s="220" t="s">
        <v>203</v>
      </c>
      <c r="L934" s="44"/>
      <c r="M934" s="225" t="s">
        <v>21</v>
      </c>
      <c r="N934" s="226" t="s">
        <v>44</v>
      </c>
      <c r="O934" s="80"/>
      <c r="P934" s="227">
        <f>O934*H934</f>
        <v>0</v>
      </c>
      <c r="Q934" s="227">
        <v>0</v>
      </c>
      <c r="R934" s="227">
        <f>Q934*H934</f>
        <v>0</v>
      </c>
      <c r="S934" s="227">
        <v>0.005</v>
      </c>
      <c r="T934" s="228">
        <f>S934*H934</f>
        <v>0.015</v>
      </c>
      <c r="AR934" s="18" t="s">
        <v>298</v>
      </c>
      <c r="AT934" s="18" t="s">
        <v>199</v>
      </c>
      <c r="AU934" s="18" t="s">
        <v>82</v>
      </c>
      <c r="AY934" s="18" t="s">
        <v>197</v>
      </c>
      <c r="BE934" s="229">
        <f>IF(N934="základní",J934,0)</f>
        <v>0</v>
      </c>
      <c r="BF934" s="229">
        <f>IF(N934="snížená",J934,0)</f>
        <v>0</v>
      </c>
      <c r="BG934" s="229">
        <f>IF(N934="zákl. přenesená",J934,0)</f>
        <v>0</v>
      </c>
      <c r="BH934" s="229">
        <f>IF(N934="sníž. přenesená",J934,0)</f>
        <v>0</v>
      </c>
      <c r="BI934" s="229">
        <f>IF(N934="nulová",J934,0)</f>
        <v>0</v>
      </c>
      <c r="BJ934" s="18" t="s">
        <v>80</v>
      </c>
      <c r="BK934" s="229">
        <f>ROUND(I934*H934,2)</f>
        <v>0</v>
      </c>
      <c r="BL934" s="18" t="s">
        <v>298</v>
      </c>
      <c r="BM934" s="18" t="s">
        <v>1249</v>
      </c>
    </row>
    <row r="935" spans="2:51" s="12" customFormat="1" ht="12">
      <c r="B935" s="233"/>
      <c r="C935" s="234"/>
      <c r="D935" s="230" t="s">
        <v>207</v>
      </c>
      <c r="E935" s="235" t="s">
        <v>21</v>
      </c>
      <c r="F935" s="236" t="s">
        <v>1250</v>
      </c>
      <c r="G935" s="234"/>
      <c r="H935" s="237">
        <v>3</v>
      </c>
      <c r="I935" s="238"/>
      <c r="J935" s="234"/>
      <c r="K935" s="234"/>
      <c r="L935" s="239"/>
      <c r="M935" s="240"/>
      <c r="N935" s="241"/>
      <c r="O935" s="241"/>
      <c r="P935" s="241"/>
      <c r="Q935" s="241"/>
      <c r="R935" s="241"/>
      <c r="S935" s="241"/>
      <c r="T935" s="242"/>
      <c r="AT935" s="243" t="s">
        <v>207</v>
      </c>
      <c r="AU935" s="243" t="s">
        <v>82</v>
      </c>
      <c r="AV935" s="12" t="s">
        <v>82</v>
      </c>
      <c r="AW935" s="12" t="s">
        <v>34</v>
      </c>
      <c r="AX935" s="12" t="s">
        <v>80</v>
      </c>
      <c r="AY935" s="243" t="s">
        <v>197</v>
      </c>
    </row>
    <row r="936" spans="2:65" s="1" customFormat="1" ht="22.5" customHeight="1">
      <c r="B936" s="39"/>
      <c r="C936" s="218" t="s">
        <v>1251</v>
      </c>
      <c r="D936" s="218" t="s">
        <v>199</v>
      </c>
      <c r="E936" s="219" t="s">
        <v>1252</v>
      </c>
      <c r="F936" s="220" t="s">
        <v>1253</v>
      </c>
      <c r="G936" s="221" t="s">
        <v>1254</v>
      </c>
      <c r="H936" s="286"/>
      <c r="I936" s="223"/>
      <c r="J936" s="224">
        <f>ROUND(I936*H936,2)</f>
        <v>0</v>
      </c>
      <c r="K936" s="220" t="s">
        <v>203</v>
      </c>
      <c r="L936" s="44"/>
      <c r="M936" s="225" t="s">
        <v>21</v>
      </c>
      <c r="N936" s="226" t="s">
        <v>44</v>
      </c>
      <c r="O936" s="80"/>
      <c r="P936" s="227">
        <f>O936*H936</f>
        <v>0</v>
      </c>
      <c r="Q936" s="227">
        <v>0</v>
      </c>
      <c r="R936" s="227">
        <f>Q936*H936</f>
        <v>0</v>
      </c>
      <c r="S936" s="227">
        <v>0</v>
      </c>
      <c r="T936" s="228">
        <f>S936*H936</f>
        <v>0</v>
      </c>
      <c r="AR936" s="18" t="s">
        <v>298</v>
      </c>
      <c r="AT936" s="18" t="s">
        <v>199</v>
      </c>
      <c r="AU936" s="18" t="s">
        <v>82</v>
      </c>
      <c r="AY936" s="18" t="s">
        <v>197</v>
      </c>
      <c r="BE936" s="229">
        <f>IF(N936="základní",J936,0)</f>
        <v>0</v>
      </c>
      <c r="BF936" s="229">
        <f>IF(N936="snížená",J936,0)</f>
        <v>0</v>
      </c>
      <c r="BG936" s="229">
        <f>IF(N936="zákl. přenesená",J936,0)</f>
        <v>0</v>
      </c>
      <c r="BH936" s="229">
        <f>IF(N936="sníž. přenesená",J936,0)</f>
        <v>0</v>
      </c>
      <c r="BI936" s="229">
        <f>IF(N936="nulová",J936,0)</f>
        <v>0</v>
      </c>
      <c r="BJ936" s="18" t="s">
        <v>80</v>
      </c>
      <c r="BK936" s="229">
        <f>ROUND(I936*H936,2)</f>
        <v>0</v>
      </c>
      <c r="BL936" s="18" t="s">
        <v>298</v>
      </c>
      <c r="BM936" s="18" t="s">
        <v>1255</v>
      </c>
    </row>
    <row r="937" spans="2:47" s="1" customFormat="1" ht="12">
      <c r="B937" s="39"/>
      <c r="C937" s="40"/>
      <c r="D937" s="230" t="s">
        <v>205</v>
      </c>
      <c r="E937" s="40"/>
      <c r="F937" s="231" t="s">
        <v>1256</v>
      </c>
      <c r="G937" s="40"/>
      <c r="H937" s="40"/>
      <c r="I937" s="145"/>
      <c r="J937" s="40"/>
      <c r="K937" s="40"/>
      <c r="L937" s="44"/>
      <c r="M937" s="232"/>
      <c r="N937" s="80"/>
      <c r="O937" s="80"/>
      <c r="P937" s="80"/>
      <c r="Q937" s="80"/>
      <c r="R937" s="80"/>
      <c r="S937" s="80"/>
      <c r="T937" s="81"/>
      <c r="AT937" s="18" t="s">
        <v>205</v>
      </c>
      <c r="AU937" s="18" t="s">
        <v>82</v>
      </c>
    </row>
    <row r="938" spans="2:63" s="11" customFormat="1" ht="22.8" customHeight="1">
      <c r="B938" s="202"/>
      <c r="C938" s="203"/>
      <c r="D938" s="204" t="s">
        <v>72</v>
      </c>
      <c r="E938" s="216" t="s">
        <v>1257</v>
      </c>
      <c r="F938" s="216" t="s">
        <v>1258</v>
      </c>
      <c r="G938" s="203"/>
      <c r="H938" s="203"/>
      <c r="I938" s="206"/>
      <c r="J938" s="217">
        <f>BK938</f>
        <v>0</v>
      </c>
      <c r="K938" s="203"/>
      <c r="L938" s="208"/>
      <c r="M938" s="209"/>
      <c r="N938" s="210"/>
      <c r="O938" s="210"/>
      <c r="P938" s="211">
        <f>SUM(P939:P988)</f>
        <v>0</v>
      </c>
      <c r="Q938" s="210"/>
      <c r="R938" s="211">
        <f>SUM(R939:R988)</f>
        <v>0</v>
      </c>
      <c r="S938" s="210"/>
      <c r="T938" s="212">
        <f>SUM(T939:T988)</f>
        <v>3.87638</v>
      </c>
      <c r="AR938" s="213" t="s">
        <v>82</v>
      </c>
      <c r="AT938" s="214" t="s">
        <v>72</v>
      </c>
      <c r="AU938" s="214" t="s">
        <v>80</v>
      </c>
      <c r="AY938" s="213" t="s">
        <v>197</v>
      </c>
      <c r="BK938" s="215">
        <f>SUM(BK939:BK988)</f>
        <v>0</v>
      </c>
    </row>
    <row r="939" spans="2:65" s="1" customFormat="1" ht="22.5" customHeight="1">
      <c r="B939" s="39"/>
      <c r="C939" s="218" t="s">
        <v>1259</v>
      </c>
      <c r="D939" s="218" t="s">
        <v>199</v>
      </c>
      <c r="E939" s="219" t="s">
        <v>1260</v>
      </c>
      <c r="F939" s="220" t="s">
        <v>1261</v>
      </c>
      <c r="G939" s="221" t="s">
        <v>707</v>
      </c>
      <c r="H939" s="222">
        <v>3</v>
      </c>
      <c r="I939" s="223"/>
      <c r="J939" s="224">
        <f>ROUND(I939*H939,2)</f>
        <v>0</v>
      </c>
      <c r="K939" s="220" t="s">
        <v>21</v>
      </c>
      <c r="L939" s="44"/>
      <c r="M939" s="225" t="s">
        <v>21</v>
      </c>
      <c r="N939" s="226" t="s">
        <v>44</v>
      </c>
      <c r="O939" s="80"/>
      <c r="P939" s="227">
        <f>O939*H939</f>
        <v>0</v>
      </c>
      <c r="Q939" s="227">
        <v>0</v>
      </c>
      <c r="R939" s="227">
        <f>Q939*H939</f>
        <v>0</v>
      </c>
      <c r="S939" s="227">
        <v>0</v>
      </c>
      <c r="T939" s="228">
        <f>S939*H939</f>
        <v>0</v>
      </c>
      <c r="AR939" s="18" t="s">
        <v>298</v>
      </c>
      <c r="AT939" s="18" t="s">
        <v>199</v>
      </c>
      <c r="AU939" s="18" t="s">
        <v>82</v>
      </c>
      <c r="AY939" s="18" t="s">
        <v>197</v>
      </c>
      <c r="BE939" s="229">
        <f>IF(N939="základní",J939,0)</f>
        <v>0</v>
      </c>
      <c r="BF939" s="229">
        <f>IF(N939="snížená",J939,0)</f>
        <v>0</v>
      </c>
      <c r="BG939" s="229">
        <f>IF(N939="zákl. přenesená",J939,0)</f>
        <v>0</v>
      </c>
      <c r="BH939" s="229">
        <f>IF(N939="sníž. přenesená",J939,0)</f>
        <v>0</v>
      </c>
      <c r="BI939" s="229">
        <f>IF(N939="nulová",J939,0)</f>
        <v>0</v>
      </c>
      <c r="BJ939" s="18" t="s">
        <v>80</v>
      </c>
      <c r="BK939" s="229">
        <f>ROUND(I939*H939,2)</f>
        <v>0</v>
      </c>
      <c r="BL939" s="18" t="s">
        <v>298</v>
      </c>
      <c r="BM939" s="18" t="s">
        <v>1262</v>
      </c>
    </row>
    <row r="940" spans="2:47" s="1" customFormat="1" ht="12">
      <c r="B940" s="39"/>
      <c r="C940" s="40"/>
      <c r="D940" s="230" t="s">
        <v>262</v>
      </c>
      <c r="E940" s="40"/>
      <c r="F940" s="231" t="s">
        <v>1263</v>
      </c>
      <c r="G940" s="40"/>
      <c r="H940" s="40"/>
      <c r="I940" s="145"/>
      <c r="J940" s="40"/>
      <c r="K940" s="40"/>
      <c r="L940" s="44"/>
      <c r="M940" s="232"/>
      <c r="N940" s="80"/>
      <c r="O940" s="80"/>
      <c r="P940" s="80"/>
      <c r="Q940" s="80"/>
      <c r="R940" s="80"/>
      <c r="S940" s="80"/>
      <c r="T940" s="81"/>
      <c r="AT940" s="18" t="s">
        <v>262</v>
      </c>
      <c r="AU940" s="18" t="s">
        <v>82</v>
      </c>
    </row>
    <row r="941" spans="2:65" s="1" customFormat="1" ht="22.5" customHeight="1">
      <c r="B941" s="39"/>
      <c r="C941" s="218" t="s">
        <v>1264</v>
      </c>
      <c r="D941" s="218" t="s">
        <v>199</v>
      </c>
      <c r="E941" s="219" t="s">
        <v>1265</v>
      </c>
      <c r="F941" s="220" t="s">
        <v>1266</v>
      </c>
      <c r="G941" s="221" t="s">
        <v>707</v>
      </c>
      <c r="H941" s="222">
        <v>1</v>
      </c>
      <c r="I941" s="223"/>
      <c r="J941" s="224">
        <f>ROUND(I941*H941,2)</f>
        <v>0</v>
      </c>
      <c r="K941" s="220" t="s">
        <v>21</v>
      </c>
      <c r="L941" s="44"/>
      <c r="M941" s="225" t="s">
        <v>21</v>
      </c>
      <c r="N941" s="226" t="s">
        <v>44</v>
      </c>
      <c r="O941" s="80"/>
      <c r="P941" s="227">
        <f>O941*H941</f>
        <v>0</v>
      </c>
      <c r="Q941" s="227">
        <v>0</v>
      </c>
      <c r="R941" s="227">
        <f>Q941*H941</f>
        <v>0</v>
      </c>
      <c r="S941" s="227">
        <v>0</v>
      </c>
      <c r="T941" s="228">
        <f>S941*H941</f>
        <v>0</v>
      </c>
      <c r="AR941" s="18" t="s">
        <v>298</v>
      </c>
      <c r="AT941" s="18" t="s">
        <v>199</v>
      </c>
      <c r="AU941" s="18" t="s">
        <v>82</v>
      </c>
      <c r="AY941" s="18" t="s">
        <v>197</v>
      </c>
      <c r="BE941" s="229">
        <f>IF(N941="základní",J941,0)</f>
        <v>0</v>
      </c>
      <c r="BF941" s="229">
        <f>IF(N941="snížená",J941,0)</f>
        <v>0</v>
      </c>
      <c r="BG941" s="229">
        <f>IF(N941="zákl. přenesená",J941,0)</f>
        <v>0</v>
      </c>
      <c r="BH941" s="229">
        <f>IF(N941="sníž. přenesená",J941,0)</f>
        <v>0</v>
      </c>
      <c r="BI941" s="229">
        <f>IF(N941="nulová",J941,0)</f>
        <v>0</v>
      </c>
      <c r="BJ941" s="18" t="s">
        <v>80</v>
      </c>
      <c r="BK941" s="229">
        <f>ROUND(I941*H941,2)</f>
        <v>0</v>
      </c>
      <c r="BL941" s="18" t="s">
        <v>298</v>
      </c>
      <c r="BM941" s="18" t="s">
        <v>1267</v>
      </c>
    </row>
    <row r="942" spans="2:47" s="1" customFormat="1" ht="12">
      <c r="B942" s="39"/>
      <c r="C942" s="40"/>
      <c r="D942" s="230" t="s">
        <v>262</v>
      </c>
      <c r="E942" s="40"/>
      <c r="F942" s="231" t="s">
        <v>1263</v>
      </c>
      <c r="G942" s="40"/>
      <c r="H942" s="40"/>
      <c r="I942" s="145"/>
      <c r="J942" s="40"/>
      <c r="K942" s="40"/>
      <c r="L942" s="44"/>
      <c r="M942" s="232"/>
      <c r="N942" s="80"/>
      <c r="O942" s="80"/>
      <c r="P942" s="80"/>
      <c r="Q942" s="80"/>
      <c r="R942" s="80"/>
      <c r="S942" s="80"/>
      <c r="T942" s="81"/>
      <c r="AT942" s="18" t="s">
        <v>262</v>
      </c>
      <c r="AU942" s="18" t="s">
        <v>82</v>
      </c>
    </row>
    <row r="943" spans="2:65" s="1" customFormat="1" ht="22.5" customHeight="1">
      <c r="B943" s="39"/>
      <c r="C943" s="218" t="s">
        <v>1268</v>
      </c>
      <c r="D943" s="218" t="s">
        <v>199</v>
      </c>
      <c r="E943" s="219" t="s">
        <v>1269</v>
      </c>
      <c r="F943" s="220" t="s">
        <v>1270</v>
      </c>
      <c r="G943" s="221" t="s">
        <v>707</v>
      </c>
      <c r="H943" s="222">
        <v>1</v>
      </c>
      <c r="I943" s="223"/>
      <c r="J943" s="224">
        <f>ROUND(I943*H943,2)</f>
        <v>0</v>
      </c>
      <c r="K943" s="220" t="s">
        <v>21</v>
      </c>
      <c r="L943" s="44"/>
      <c r="M943" s="225" t="s">
        <v>21</v>
      </c>
      <c r="N943" s="226" t="s">
        <v>44</v>
      </c>
      <c r="O943" s="80"/>
      <c r="P943" s="227">
        <f>O943*H943</f>
        <v>0</v>
      </c>
      <c r="Q943" s="227">
        <v>0</v>
      </c>
      <c r="R943" s="227">
        <f>Q943*H943</f>
        <v>0</v>
      </c>
      <c r="S943" s="227">
        <v>0</v>
      </c>
      <c r="T943" s="228">
        <f>S943*H943</f>
        <v>0</v>
      </c>
      <c r="AR943" s="18" t="s">
        <v>298</v>
      </c>
      <c r="AT943" s="18" t="s">
        <v>199</v>
      </c>
      <c r="AU943" s="18" t="s">
        <v>82</v>
      </c>
      <c r="AY943" s="18" t="s">
        <v>197</v>
      </c>
      <c r="BE943" s="229">
        <f>IF(N943="základní",J943,0)</f>
        <v>0</v>
      </c>
      <c r="BF943" s="229">
        <f>IF(N943="snížená",J943,0)</f>
        <v>0</v>
      </c>
      <c r="BG943" s="229">
        <f>IF(N943="zákl. přenesená",J943,0)</f>
        <v>0</v>
      </c>
      <c r="BH943" s="229">
        <f>IF(N943="sníž. přenesená",J943,0)</f>
        <v>0</v>
      </c>
      <c r="BI943" s="229">
        <f>IF(N943="nulová",J943,0)</f>
        <v>0</v>
      </c>
      <c r="BJ943" s="18" t="s">
        <v>80</v>
      </c>
      <c r="BK943" s="229">
        <f>ROUND(I943*H943,2)</f>
        <v>0</v>
      </c>
      <c r="BL943" s="18" t="s">
        <v>298</v>
      </c>
      <c r="BM943" s="18" t="s">
        <v>1271</v>
      </c>
    </row>
    <row r="944" spans="2:65" s="1" customFormat="1" ht="22.5" customHeight="1">
      <c r="B944" s="39"/>
      <c r="C944" s="218" t="s">
        <v>1272</v>
      </c>
      <c r="D944" s="218" t="s">
        <v>199</v>
      </c>
      <c r="E944" s="219" t="s">
        <v>1273</v>
      </c>
      <c r="F944" s="220" t="s">
        <v>1274</v>
      </c>
      <c r="G944" s="221" t="s">
        <v>707</v>
      </c>
      <c r="H944" s="222">
        <v>1</v>
      </c>
      <c r="I944" s="223"/>
      <c r="J944" s="224">
        <f>ROUND(I944*H944,2)</f>
        <v>0</v>
      </c>
      <c r="K944" s="220" t="s">
        <v>21</v>
      </c>
      <c r="L944" s="44"/>
      <c r="M944" s="225" t="s">
        <v>21</v>
      </c>
      <c r="N944" s="226" t="s">
        <v>44</v>
      </c>
      <c r="O944" s="80"/>
      <c r="P944" s="227">
        <f>O944*H944</f>
        <v>0</v>
      </c>
      <c r="Q944" s="227">
        <v>0</v>
      </c>
      <c r="R944" s="227">
        <f>Q944*H944</f>
        <v>0</v>
      </c>
      <c r="S944" s="227">
        <v>0</v>
      </c>
      <c r="T944" s="228">
        <f>S944*H944</f>
        <v>0</v>
      </c>
      <c r="AR944" s="18" t="s">
        <v>298</v>
      </c>
      <c r="AT944" s="18" t="s">
        <v>199</v>
      </c>
      <c r="AU944" s="18" t="s">
        <v>82</v>
      </c>
      <c r="AY944" s="18" t="s">
        <v>197</v>
      </c>
      <c r="BE944" s="229">
        <f>IF(N944="základní",J944,0)</f>
        <v>0</v>
      </c>
      <c r="BF944" s="229">
        <f>IF(N944="snížená",J944,0)</f>
        <v>0</v>
      </c>
      <c r="BG944" s="229">
        <f>IF(N944="zákl. přenesená",J944,0)</f>
        <v>0</v>
      </c>
      <c r="BH944" s="229">
        <f>IF(N944="sníž. přenesená",J944,0)</f>
        <v>0</v>
      </c>
      <c r="BI944" s="229">
        <f>IF(N944="nulová",J944,0)</f>
        <v>0</v>
      </c>
      <c r="BJ944" s="18" t="s">
        <v>80</v>
      </c>
      <c r="BK944" s="229">
        <f>ROUND(I944*H944,2)</f>
        <v>0</v>
      </c>
      <c r="BL944" s="18" t="s">
        <v>298</v>
      </c>
      <c r="BM944" s="18" t="s">
        <v>1275</v>
      </c>
    </row>
    <row r="945" spans="2:65" s="1" customFormat="1" ht="22.5" customHeight="1">
      <c r="B945" s="39"/>
      <c r="C945" s="218" t="s">
        <v>1276</v>
      </c>
      <c r="D945" s="218" t="s">
        <v>199</v>
      </c>
      <c r="E945" s="219" t="s">
        <v>1277</v>
      </c>
      <c r="F945" s="220" t="s">
        <v>1278</v>
      </c>
      <c r="G945" s="221" t="s">
        <v>707</v>
      </c>
      <c r="H945" s="222">
        <v>1</v>
      </c>
      <c r="I945" s="223"/>
      <c r="J945" s="224">
        <f>ROUND(I945*H945,2)</f>
        <v>0</v>
      </c>
      <c r="K945" s="220" t="s">
        <v>21</v>
      </c>
      <c r="L945" s="44"/>
      <c r="M945" s="225" t="s">
        <v>21</v>
      </c>
      <c r="N945" s="226" t="s">
        <v>44</v>
      </c>
      <c r="O945" s="80"/>
      <c r="P945" s="227">
        <f>O945*H945</f>
        <v>0</v>
      </c>
      <c r="Q945" s="227">
        <v>0</v>
      </c>
      <c r="R945" s="227">
        <f>Q945*H945</f>
        <v>0</v>
      </c>
      <c r="S945" s="227">
        <v>0</v>
      </c>
      <c r="T945" s="228">
        <f>S945*H945</f>
        <v>0</v>
      </c>
      <c r="AR945" s="18" t="s">
        <v>298</v>
      </c>
      <c r="AT945" s="18" t="s">
        <v>199</v>
      </c>
      <c r="AU945" s="18" t="s">
        <v>82</v>
      </c>
      <c r="AY945" s="18" t="s">
        <v>197</v>
      </c>
      <c r="BE945" s="229">
        <f>IF(N945="základní",J945,0)</f>
        <v>0</v>
      </c>
      <c r="BF945" s="229">
        <f>IF(N945="snížená",J945,0)</f>
        <v>0</v>
      </c>
      <c r="BG945" s="229">
        <f>IF(N945="zákl. přenesená",J945,0)</f>
        <v>0</v>
      </c>
      <c r="BH945" s="229">
        <f>IF(N945="sníž. přenesená",J945,0)</f>
        <v>0</v>
      </c>
      <c r="BI945" s="229">
        <f>IF(N945="nulová",J945,0)</f>
        <v>0</v>
      </c>
      <c r="BJ945" s="18" t="s">
        <v>80</v>
      </c>
      <c r="BK945" s="229">
        <f>ROUND(I945*H945,2)</f>
        <v>0</v>
      </c>
      <c r="BL945" s="18" t="s">
        <v>298</v>
      </c>
      <c r="BM945" s="18" t="s">
        <v>1279</v>
      </c>
    </row>
    <row r="946" spans="2:65" s="1" customFormat="1" ht="22.5" customHeight="1">
      <c r="B946" s="39"/>
      <c r="C946" s="218" t="s">
        <v>1280</v>
      </c>
      <c r="D946" s="218" t="s">
        <v>199</v>
      </c>
      <c r="E946" s="219" t="s">
        <v>1281</v>
      </c>
      <c r="F946" s="220" t="s">
        <v>1282</v>
      </c>
      <c r="G946" s="221" t="s">
        <v>707</v>
      </c>
      <c r="H946" s="222">
        <v>1</v>
      </c>
      <c r="I946" s="223"/>
      <c r="J946" s="224">
        <f>ROUND(I946*H946,2)</f>
        <v>0</v>
      </c>
      <c r="K946" s="220" t="s">
        <v>21</v>
      </c>
      <c r="L946" s="44"/>
      <c r="M946" s="225" t="s">
        <v>21</v>
      </c>
      <c r="N946" s="226" t="s">
        <v>44</v>
      </c>
      <c r="O946" s="80"/>
      <c r="P946" s="227">
        <f>O946*H946</f>
        <v>0</v>
      </c>
      <c r="Q946" s="227">
        <v>0</v>
      </c>
      <c r="R946" s="227">
        <f>Q946*H946</f>
        <v>0</v>
      </c>
      <c r="S946" s="227">
        <v>0</v>
      </c>
      <c r="T946" s="228">
        <f>S946*H946</f>
        <v>0</v>
      </c>
      <c r="AR946" s="18" t="s">
        <v>298</v>
      </c>
      <c r="AT946" s="18" t="s">
        <v>199</v>
      </c>
      <c r="AU946" s="18" t="s">
        <v>82</v>
      </c>
      <c r="AY946" s="18" t="s">
        <v>197</v>
      </c>
      <c r="BE946" s="229">
        <f>IF(N946="základní",J946,0)</f>
        <v>0</v>
      </c>
      <c r="BF946" s="229">
        <f>IF(N946="snížená",J946,0)</f>
        <v>0</v>
      </c>
      <c r="BG946" s="229">
        <f>IF(N946="zákl. přenesená",J946,0)</f>
        <v>0</v>
      </c>
      <c r="BH946" s="229">
        <f>IF(N946="sníž. přenesená",J946,0)</f>
        <v>0</v>
      </c>
      <c r="BI946" s="229">
        <f>IF(N946="nulová",J946,0)</f>
        <v>0</v>
      </c>
      <c r="BJ946" s="18" t="s">
        <v>80</v>
      </c>
      <c r="BK946" s="229">
        <f>ROUND(I946*H946,2)</f>
        <v>0</v>
      </c>
      <c r="BL946" s="18" t="s">
        <v>298</v>
      </c>
      <c r="BM946" s="18" t="s">
        <v>1283</v>
      </c>
    </row>
    <row r="947" spans="2:65" s="1" customFormat="1" ht="22.5" customHeight="1">
      <c r="B947" s="39"/>
      <c r="C947" s="218" t="s">
        <v>1284</v>
      </c>
      <c r="D947" s="218" t="s">
        <v>199</v>
      </c>
      <c r="E947" s="219" t="s">
        <v>1285</v>
      </c>
      <c r="F947" s="220" t="s">
        <v>1286</v>
      </c>
      <c r="G947" s="221" t="s">
        <v>707</v>
      </c>
      <c r="H947" s="222">
        <v>1</v>
      </c>
      <c r="I947" s="223"/>
      <c r="J947" s="224">
        <f>ROUND(I947*H947,2)</f>
        <v>0</v>
      </c>
      <c r="K947" s="220" t="s">
        <v>21</v>
      </c>
      <c r="L947" s="44"/>
      <c r="M947" s="225" t="s">
        <v>21</v>
      </c>
      <c r="N947" s="226" t="s">
        <v>44</v>
      </c>
      <c r="O947" s="80"/>
      <c r="P947" s="227">
        <f>O947*H947</f>
        <v>0</v>
      </c>
      <c r="Q947" s="227">
        <v>0</v>
      </c>
      <c r="R947" s="227">
        <f>Q947*H947</f>
        <v>0</v>
      </c>
      <c r="S947" s="227">
        <v>0</v>
      </c>
      <c r="T947" s="228">
        <f>S947*H947</f>
        <v>0</v>
      </c>
      <c r="AR947" s="18" t="s">
        <v>298</v>
      </c>
      <c r="AT947" s="18" t="s">
        <v>199</v>
      </c>
      <c r="AU947" s="18" t="s">
        <v>82</v>
      </c>
      <c r="AY947" s="18" t="s">
        <v>197</v>
      </c>
      <c r="BE947" s="229">
        <f>IF(N947="základní",J947,0)</f>
        <v>0</v>
      </c>
      <c r="BF947" s="229">
        <f>IF(N947="snížená",J947,0)</f>
        <v>0</v>
      </c>
      <c r="BG947" s="229">
        <f>IF(N947="zákl. přenesená",J947,0)</f>
        <v>0</v>
      </c>
      <c r="BH947" s="229">
        <f>IF(N947="sníž. přenesená",J947,0)</f>
        <v>0</v>
      </c>
      <c r="BI947" s="229">
        <f>IF(N947="nulová",J947,0)</f>
        <v>0</v>
      </c>
      <c r="BJ947" s="18" t="s">
        <v>80</v>
      </c>
      <c r="BK947" s="229">
        <f>ROUND(I947*H947,2)</f>
        <v>0</v>
      </c>
      <c r="BL947" s="18" t="s">
        <v>298</v>
      </c>
      <c r="BM947" s="18" t="s">
        <v>1287</v>
      </c>
    </row>
    <row r="948" spans="2:65" s="1" customFormat="1" ht="22.5" customHeight="1">
      <c r="B948" s="39"/>
      <c r="C948" s="218" t="s">
        <v>1288</v>
      </c>
      <c r="D948" s="218" t="s">
        <v>199</v>
      </c>
      <c r="E948" s="219" t="s">
        <v>1289</v>
      </c>
      <c r="F948" s="220" t="s">
        <v>1290</v>
      </c>
      <c r="G948" s="221" t="s">
        <v>707</v>
      </c>
      <c r="H948" s="222">
        <v>3</v>
      </c>
      <c r="I948" s="223"/>
      <c r="J948" s="224">
        <f>ROUND(I948*H948,2)</f>
        <v>0</v>
      </c>
      <c r="K948" s="220" t="s">
        <v>21</v>
      </c>
      <c r="L948" s="44"/>
      <c r="M948" s="225" t="s">
        <v>21</v>
      </c>
      <c r="N948" s="226" t="s">
        <v>44</v>
      </c>
      <c r="O948" s="80"/>
      <c r="P948" s="227">
        <f>O948*H948</f>
        <v>0</v>
      </c>
      <c r="Q948" s="227">
        <v>0</v>
      </c>
      <c r="R948" s="227">
        <f>Q948*H948</f>
        <v>0</v>
      </c>
      <c r="S948" s="227">
        <v>0</v>
      </c>
      <c r="T948" s="228">
        <f>S948*H948</f>
        <v>0</v>
      </c>
      <c r="AR948" s="18" t="s">
        <v>298</v>
      </c>
      <c r="AT948" s="18" t="s">
        <v>199</v>
      </c>
      <c r="AU948" s="18" t="s">
        <v>82</v>
      </c>
      <c r="AY948" s="18" t="s">
        <v>197</v>
      </c>
      <c r="BE948" s="229">
        <f>IF(N948="základní",J948,0)</f>
        <v>0</v>
      </c>
      <c r="BF948" s="229">
        <f>IF(N948="snížená",J948,0)</f>
        <v>0</v>
      </c>
      <c r="BG948" s="229">
        <f>IF(N948="zákl. přenesená",J948,0)</f>
        <v>0</v>
      </c>
      <c r="BH948" s="229">
        <f>IF(N948="sníž. přenesená",J948,0)</f>
        <v>0</v>
      </c>
      <c r="BI948" s="229">
        <f>IF(N948="nulová",J948,0)</f>
        <v>0</v>
      </c>
      <c r="BJ948" s="18" t="s">
        <v>80</v>
      </c>
      <c r="BK948" s="229">
        <f>ROUND(I948*H948,2)</f>
        <v>0</v>
      </c>
      <c r="BL948" s="18" t="s">
        <v>298</v>
      </c>
      <c r="BM948" s="18" t="s">
        <v>1291</v>
      </c>
    </row>
    <row r="949" spans="2:65" s="1" customFormat="1" ht="22.5" customHeight="1">
      <c r="B949" s="39"/>
      <c r="C949" s="218" t="s">
        <v>1292</v>
      </c>
      <c r="D949" s="218" t="s">
        <v>199</v>
      </c>
      <c r="E949" s="219" t="s">
        <v>1293</v>
      </c>
      <c r="F949" s="220" t="s">
        <v>1294</v>
      </c>
      <c r="G949" s="221" t="s">
        <v>707</v>
      </c>
      <c r="H949" s="222">
        <v>1</v>
      </c>
      <c r="I949" s="223"/>
      <c r="J949" s="224">
        <f>ROUND(I949*H949,2)</f>
        <v>0</v>
      </c>
      <c r="K949" s="220" t="s">
        <v>21</v>
      </c>
      <c r="L949" s="44"/>
      <c r="M949" s="225" t="s">
        <v>21</v>
      </c>
      <c r="N949" s="226" t="s">
        <v>44</v>
      </c>
      <c r="O949" s="80"/>
      <c r="P949" s="227">
        <f>O949*H949</f>
        <v>0</v>
      </c>
      <c r="Q949" s="227">
        <v>0</v>
      </c>
      <c r="R949" s="227">
        <f>Q949*H949</f>
        <v>0</v>
      </c>
      <c r="S949" s="227">
        <v>0</v>
      </c>
      <c r="T949" s="228">
        <f>S949*H949</f>
        <v>0</v>
      </c>
      <c r="AR949" s="18" t="s">
        <v>298</v>
      </c>
      <c r="AT949" s="18" t="s">
        <v>199</v>
      </c>
      <c r="AU949" s="18" t="s">
        <v>82</v>
      </c>
      <c r="AY949" s="18" t="s">
        <v>197</v>
      </c>
      <c r="BE949" s="229">
        <f>IF(N949="základní",J949,0)</f>
        <v>0</v>
      </c>
      <c r="BF949" s="229">
        <f>IF(N949="snížená",J949,0)</f>
        <v>0</v>
      </c>
      <c r="BG949" s="229">
        <f>IF(N949="zákl. přenesená",J949,0)</f>
        <v>0</v>
      </c>
      <c r="BH949" s="229">
        <f>IF(N949="sníž. přenesená",J949,0)</f>
        <v>0</v>
      </c>
      <c r="BI949" s="229">
        <f>IF(N949="nulová",J949,0)</f>
        <v>0</v>
      </c>
      <c r="BJ949" s="18" t="s">
        <v>80</v>
      </c>
      <c r="BK949" s="229">
        <f>ROUND(I949*H949,2)</f>
        <v>0</v>
      </c>
      <c r="BL949" s="18" t="s">
        <v>298</v>
      </c>
      <c r="BM949" s="18" t="s">
        <v>1295</v>
      </c>
    </row>
    <row r="950" spans="2:47" s="1" customFormat="1" ht="12">
      <c r="B950" s="39"/>
      <c r="C950" s="40"/>
      <c r="D950" s="230" t="s">
        <v>262</v>
      </c>
      <c r="E950" s="40"/>
      <c r="F950" s="231" t="s">
        <v>1296</v>
      </c>
      <c r="G950" s="40"/>
      <c r="H950" s="40"/>
      <c r="I950" s="145"/>
      <c r="J950" s="40"/>
      <c r="K950" s="40"/>
      <c r="L950" s="44"/>
      <c r="M950" s="232"/>
      <c r="N950" s="80"/>
      <c r="O950" s="80"/>
      <c r="P950" s="80"/>
      <c r="Q950" s="80"/>
      <c r="R950" s="80"/>
      <c r="S950" s="80"/>
      <c r="T950" s="81"/>
      <c r="AT950" s="18" t="s">
        <v>262</v>
      </c>
      <c r="AU950" s="18" t="s">
        <v>82</v>
      </c>
    </row>
    <row r="951" spans="2:65" s="1" customFormat="1" ht="22.5" customHeight="1">
      <c r="B951" s="39"/>
      <c r="C951" s="218" t="s">
        <v>1297</v>
      </c>
      <c r="D951" s="218" t="s">
        <v>199</v>
      </c>
      <c r="E951" s="219" t="s">
        <v>1298</v>
      </c>
      <c r="F951" s="220" t="s">
        <v>1299</v>
      </c>
      <c r="G951" s="221" t="s">
        <v>707</v>
      </c>
      <c r="H951" s="222">
        <v>2</v>
      </c>
      <c r="I951" s="223"/>
      <c r="J951" s="224">
        <f>ROUND(I951*H951,2)</f>
        <v>0</v>
      </c>
      <c r="K951" s="220" t="s">
        <v>21</v>
      </c>
      <c r="L951" s="44"/>
      <c r="M951" s="225" t="s">
        <v>21</v>
      </c>
      <c r="N951" s="226" t="s">
        <v>44</v>
      </c>
      <c r="O951" s="80"/>
      <c r="P951" s="227">
        <f>O951*H951</f>
        <v>0</v>
      </c>
      <c r="Q951" s="227">
        <v>0</v>
      </c>
      <c r="R951" s="227">
        <f>Q951*H951</f>
        <v>0</v>
      </c>
      <c r="S951" s="227">
        <v>0</v>
      </c>
      <c r="T951" s="228">
        <f>S951*H951</f>
        <v>0</v>
      </c>
      <c r="AR951" s="18" t="s">
        <v>298</v>
      </c>
      <c r="AT951" s="18" t="s">
        <v>199</v>
      </c>
      <c r="AU951" s="18" t="s">
        <v>82</v>
      </c>
      <c r="AY951" s="18" t="s">
        <v>197</v>
      </c>
      <c r="BE951" s="229">
        <f>IF(N951="základní",J951,0)</f>
        <v>0</v>
      </c>
      <c r="BF951" s="229">
        <f>IF(N951="snížená",J951,0)</f>
        <v>0</v>
      </c>
      <c r="BG951" s="229">
        <f>IF(N951="zákl. přenesená",J951,0)</f>
        <v>0</v>
      </c>
      <c r="BH951" s="229">
        <f>IF(N951="sníž. přenesená",J951,0)</f>
        <v>0</v>
      </c>
      <c r="BI951" s="229">
        <f>IF(N951="nulová",J951,0)</f>
        <v>0</v>
      </c>
      <c r="BJ951" s="18" t="s">
        <v>80</v>
      </c>
      <c r="BK951" s="229">
        <f>ROUND(I951*H951,2)</f>
        <v>0</v>
      </c>
      <c r="BL951" s="18" t="s">
        <v>298</v>
      </c>
      <c r="BM951" s="18" t="s">
        <v>1300</v>
      </c>
    </row>
    <row r="952" spans="2:47" s="1" customFormat="1" ht="12">
      <c r="B952" s="39"/>
      <c r="C952" s="40"/>
      <c r="D952" s="230" t="s">
        <v>262</v>
      </c>
      <c r="E952" s="40"/>
      <c r="F952" s="231" t="s">
        <v>1296</v>
      </c>
      <c r="G952" s="40"/>
      <c r="H952" s="40"/>
      <c r="I952" s="145"/>
      <c r="J952" s="40"/>
      <c r="K952" s="40"/>
      <c r="L952" s="44"/>
      <c r="M952" s="232"/>
      <c r="N952" s="80"/>
      <c r="O952" s="80"/>
      <c r="P952" s="80"/>
      <c r="Q952" s="80"/>
      <c r="R952" s="80"/>
      <c r="S952" s="80"/>
      <c r="T952" s="81"/>
      <c r="AT952" s="18" t="s">
        <v>262</v>
      </c>
      <c r="AU952" s="18" t="s">
        <v>82</v>
      </c>
    </row>
    <row r="953" spans="2:65" s="1" customFormat="1" ht="22.5" customHeight="1">
      <c r="B953" s="39"/>
      <c r="C953" s="218" t="s">
        <v>1301</v>
      </c>
      <c r="D953" s="218" t="s">
        <v>199</v>
      </c>
      <c r="E953" s="219" t="s">
        <v>1302</v>
      </c>
      <c r="F953" s="220" t="s">
        <v>1303</v>
      </c>
      <c r="G953" s="221" t="s">
        <v>707</v>
      </c>
      <c r="H953" s="222">
        <v>1</v>
      </c>
      <c r="I953" s="223"/>
      <c r="J953" s="224">
        <f>ROUND(I953*H953,2)</f>
        <v>0</v>
      </c>
      <c r="K953" s="220" t="s">
        <v>21</v>
      </c>
      <c r="L953" s="44"/>
      <c r="M953" s="225" t="s">
        <v>21</v>
      </c>
      <c r="N953" s="226" t="s">
        <v>44</v>
      </c>
      <c r="O953" s="80"/>
      <c r="P953" s="227">
        <f>O953*H953</f>
        <v>0</v>
      </c>
      <c r="Q953" s="227">
        <v>0</v>
      </c>
      <c r="R953" s="227">
        <f>Q953*H953</f>
        <v>0</v>
      </c>
      <c r="S953" s="227">
        <v>0</v>
      </c>
      <c r="T953" s="228">
        <f>S953*H953</f>
        <v>0</v>
      </c>
      <c r="AR953" s="18" t="s">
        <v>298</v>
      </c>
      <c r="AT953" s="18" t="s">
        <v>199</v>
      </c>
      <c r="AU953" s="18" t="s">
        <v>82</v>
      </c>
      <c r="AY953" s="18" t="s">
        <v>197</v>
      </c>
      <c r="BE953" s="229">
        <f>IF(N953="základní",J953,0)</f>
        <v>0</v>
      </c>
      <c r="BF953" s="229">
        <f>IF(N953="snížená",J953,0)</f>
        <v>0</v>
      </c>
      <c r="BG953" s="229">
        <f>IF(N953="zákl. přenesená",J953,0)</f>
        <v>0</v>
      </c>
      <c r="BH953" s="229">
        <f>IF(N953="sníž. přenesená",J953,0)</f>
        <v>0</v>
      </c>
      <c r="BI953" s="229">
        <f>IF(N953="nulová",J953,0)</f>
        <v>0</v>
      </c>
      <c r="BJ953" s="18" t="s">
        <v>80</v>
      </c>
      <c r="BK953" s="229">
        <f>ROUND(I953*H953,2)</f>
        <v>0</v>
      </c>
      <c r="BL953" s="18" t="s">
        <v>298</v>
      </c>
      <c r="BM953" s="18" t="s">
        <v>1304</v>
      </c>
    </row>
    <row r="954" spans="2:47" s="1" customFormat="1" ht="12">
      <c r="B954" s="39"/>
      <c r="C954" s="40"/>
      <c r="D954" s="230" t="s">
        <v>262</v>
      </c>
      <c r="E954" s="40"/>
      <c r="F954" s="231" t="s">
        <v>1305</v>
      </c>
      <c r="G954" s="40"/>
      <c r="H954" s="40"/>
      <c r="I954" s="145"/>
      <c r="J954" s="40"/>
      <c r="K954" s="40"/>
      <c r="L954" s="44"/>
      <c r="M954" s="232"/>
      <c r="N954" s="80"/>
      <c r="O954" s="80"/>
      <c r="P954" s="80"/>
      <c r="Q954" s="80"/>
      <c r="R954" s="80"/>
      <c r="S954" s="80"/>
      <c r="T954" s="81"/>
      <c r="AT954" s="18" t="s">
        <v>262</v>
      </c>
      <c r="AU954" s="18" t="s">
        <v>82</v>
      </c>
    </row>
    <row r="955" spans="2:65" s="1" customFormat="1" ht="22.5" customHeight="1">
      <c r="B955" s="39"/>
      <c r="C955" s="218" t="s">
        <v>1306</v>
      </c>
      <c r="D955" s="218" t="s">
        <v>199</v>
      </c>
      <c r="E955" s="219" t="s">
        <v>1307</v>
      </c>
      <c r="F955" s="220" t="s">
        <v>1308</v>
      </c>
      <c r="G955" s="221" t="s">
        <v>707</v>
      </c>
      <c r="H955" s="222">
        <v>1</v>
      </c>
      <c r="I955" s="223"/>
      <c r="J955" s="224">
        <f>ROUND(I955*H955,2)</f>
        <v>0</v>
      </c>
      <c r="K955" s="220" t="s">
        <v>21</v>
      </c>
      <c r="L955" s="44"/>
      <c r="M955" s="225" t="s">
        <v>21</v>
      </c>
      <c r="N955" s="226" t="s">
        <v>44</v>
      </c>
      <c r="O955" s="80"/>
      <c r="P955" s="227">
        <f>O955*H955</f>
        <v>0</v>
      </c>
      <c r="Q955" s="227">
        <v>0</v>
      </c>
      <c r="R955" s="227">
        <f>Q955*H955</f>
        <v>0</v>
      </c>
      <c r="S955" s="227">
        <v>0</v>
      </c>
      <c r="T955" s="228">
        <f>S955*H955</f>
        <v>0</v>
      </c>
      <c r="AR955" s="18" t="s">
        <v>298</v>
      </c>
      <c r="AT955" s="18" t="s">
        <v>199</v>
      </c>
      <c r="AU955" s="18" t="s">
        <v>82</v>
      </c>
      <c r="AY955" s="18" t="s">
        <v>197</v>
      </c>
      <c r="BE955" s="229">
        <f>IF(N955="základní",J955,0)</f>
        <v>0</v>
      </c>
      <c r="BF955" s="229">
        <f>IF(N955="snížená",J955,0)</f>
        <v>0</v>
      </c>
      <c r="BG955" s="229">
        <f>IF(N955="zákl. přenesená",J955,0)</f>
        <v>0</v>
      </c>
      <c r="BH955" s="229">
        <f>IF(N955="sníž. přenesená",J955,0)</f>
        <v>0</v>
      </c>
      <c r="BI955" s="229">
        <f>IF(N955="nulová",J955,0)</f>
        <v>0</v>
      </c>
      <c r="BJ955" s="18" t="s">
        <v>80</v>
      </c>
      <c r="BK955" s="229">
        <f>ROUND(I955*H955,2)</f>
        <v>0</v>
      </c>
      <c r="BL955" s="18" t="s">
        <v>298</v>
      </c>
      <c r="BM955" s="18" t="s">
        <v>1309</v>
      </c>
    </row>
    <row r="956" spans="2:65" s="1" customFormat="1" ht="22.5" customHeight="1">
      <c r="B956" s="39"/>
      <c r="C956" s="218" t="s">
        <v>1310</v>
      </c>
      <c r="D956" s="218" t="s">
        <v>199</v>
      </c>
      <c r="E956" s="219" t="s">
        <v>1311</v>
      </c>
      <c r="F956" s="220" t="s">
        <v>1312</v>
      </c>
      <c r="G956" s="221" t="s">
        <v>707</v>
      </c>
      <c r="H956" s="222">
        <v>1</v>
      </c>
      <c r="I956" s="223"/>
      <c r="J956" s="224">
        <f>ROUND(I956*H956,2)</f>
        <v>0</v>
      </c>
      <c r="K956" s="220" t="s">
        <v>21</v>
      </c>
      <c r="L956" s="44"/>
      <c r="M956" s="225" t="s">
        <v>21</v>
      </c>
      <c r="N956" s="226" t="s">
        <v>44</v>
      </c>
      <c r="O956" s="80"/>
      <c r="P956" s="227">
        <f>O956*H956</f>
        <v>0</v>
      </c>
      <c r="Q956" s="227">
        <v>0</v>
      </c>
      <c r="R956" s="227">
        <f>Q956*H956</f>
        <v>0</v>
      </c>
      <c r="S956" s="227">
        <v>0</v>
      </c>
      <c r="T956" s="228">
        <f>S956*H956</f>
        <v>0</v>
      </c>
      <c r="AR956" s="18" t="s">
        <v>298</v>
      </c>
      <c r="AT956" s="18" t="s">
        <v>199</v>
      </c>
      <c r="AU956" s="18" t="s">
        <v>82</v>
      </c>
      <c r="AY956" s="18" t="s">
        <v>197</v>
      </c>
      <c r="BE956" s="229">
        <f>IF(N956="základní",J956,0)</f>
        <v>0</v>
      </c>
      <c r="BF956" s="229">
        <f>IF(N956="snížená",J956,0)</f>
        <v>0</v>
      </c>
      <c r="BG956" s="229">
        <f>IF(N956="zákl. přenesená",J956,0)</f>
        <v>0</v>
      </c>
      <c r="BH956" s="229">
        <f>IF(N956="sníž. přenesená",J956,0)</f>
        <v>0</v>
      </c>
      <c r="BI956" s="229">
        <f>IF(N956="nulová",J956,0)</f>
        <v>0</v>
      </c>
      <c r="BJ956" s="18" t="s">
        <v>80</v>
      </c>
      <c r="BK956" s="229">
        <f>ROUND(I956*H956,2)</f>
        <v>0</v>
      </c>
      <c r="BL956" s="18" t="s">
        <v>298</v>
      </c>
      <c r="BM956" s="18" t="s">
        <v>1313</v>
      </c>
    </row>
    <row r="957" spans="2:65" s="1" customFormat="1" ht="22.5" customHeight="1">
      <c r="B957" s="39"/>
      <c r="C957" s="218" t="s">
        <v>1314</v>
      </c>
      <c r="D957" s="218" t="s">
        <v>199</v>
      </c>
      <c r="E957" s="219" t="s">
        <v>1315</v>
      </c>
      <c r="F957" s="220" t="s">
        <v>1316</v>
      </c>
      <c r="G957" s="221" t="s">
        <v>707</v>
      </c>
      <c r="H957" s="222">
        <v>1</v>
      </c>
      <c r="I957" s="223"/>
      <c r="J957" s="224">
        <f>ROUND(I957*H957,2)</f>
        <v>0</v>
      </c>
      <c r="K957" s="220" t="s">
        <v>21</v>
      </c>
      <c r="L957" s="44"/>
      <c r="M957" s="225" t="s">
        <v>21</v>
      </c>
      <c r="N957" s="226" t="s">
        <v>44</v>
      </c>
      <c r="O957" s="80"/>
      <c r="P957" s="227">
        <f>O957*H957</f>
        <v>0</v>
      </c>
      <c r="Q957" s="227">
        <v>0</v>
      </c>
      <c r="R957" s="227">
        <f>Q957*H957</f>
        <v>0</v>
      </c>
      <c r="S957" s="227">
        <v>0</v>
      </c>
      <c r="T957" s="228">
        <f>S957*H957</f>
        <v>0</v>
      </c>
      <c r="AR957" s="18" t="s">
        <v>298</v>
      </c>
      <c r="AT957" s="18" t="s">
        <v>199</v>
      </c>
      <c r="AU957" s="18" t="s">
        <v>82</v>
      </c>
      <c r="AY957" s="18" t="s">
        <v>197</v>
      </c>
      <c r="BE957" s="229">
        <f>IF(N957="základní",J957,0)</f>
        <v>0</v>
      </c>
      <c r="BF957" s="229">
        <f>IF(N957="snížená",J957,0)</f>
        <v>0</v>
      </c>
      <c r="BG957" s="229">
        <f>IF(N957="zákl. přenesená",J957,0)</f>
        <v>0</v>
      </c>
      <c r="BH957" s="229">
        <f>IF(N957="sníž. přenesená",J957,0)</f>
        <v>0</v>
      </c>
      <c r="BI957" s="229">
        <f>IF(N957="nulová",J957,0)</f>
        <v>0</v>
      </c>
      <c r="BJ957" s="18" t="s">
        <v>80</v>
      </c>
      <c r="BK957" s="229">
        <f>ROUND(I957*H957,2)</f>
        <v>0</v>
      </c>
      <c r="BL957" s="18" t="s">
        <v>298</v>
      </c>
      <c r="BM957" s="18" t="s">
        <v>1317</v>
      </c>
    </row>
    <row r="958" spans="2:65" s="1" customFormat="1" ht="22.5" customHeight="1">
      <c r="B958" s="39"/>
      <c r="C958" s="218" t="s">
        <v>1318</v>
      </c>
      <c r="D958" s="218" t="s">
        <v>199</v>
      </c>
      <c r="E958" s="219" t="s">
        <v>1319</v>
      </c>
      <c r="F958" s="220" t="s">
        <v>1320</v>
      </c>
      <c r="G958" s="221" t="s">
        <v>707</v>
      </c>
      <c r="H958" s="222">
        <v>1</v>
      </c>
      <c r="I958" s="223"/>
      <c r="J958" s="224">
        <f>ROUND(I958*H958,2)</f>
        <v>0</v>
      </c>
      <c r="K958" s="220" t="s">
        <v>21</v>
      </c>
      <c r="L958" s="44"/>
      <c r="M958" s="225" t="s">
        <v>21</v>
      </c>
      <c r="N958" s="226" t="s">
        <v>44</v>
      </c>
      <c r="O958" s="80"/>
      <c r="P958" s="227">
        <f>O958*H958</f>
        <v>0</v>
      </c>
      <c r="Q958" s="227">
        <v>0</v>
      </c>
      <c r="R958" s="227">
        <f>Q958*H958</f>
        <v>0</v>
      </c>
      <c r="S958" s="227">
        <v>0</v>
      </c>
      <c r="T958" s="228">
        <f>S958*H958</f>
        <v>0</v>
      </c>
      <c r="AR958" s="18" t="s">
        <v>298</v>
      </c>
      <c r="AT958" s="18" t="s">
        <v>199</v>
      </c>
      <c r="AU958" s="18" t="s">
        <v>82</v>
      </c>
      <c r="AY958" s="18" t="s">
        <v>197</v>
      </c>
      <c r="BE958" s="229">
        <f>IF(N958="základní",J958,0)</f>
        <v>0</v>
      </c>
      <c r="BF958" s="229">
        <f>IF(N958="snížená",J958,0)</f>
        <v>0</v>
      </c>
      <c r="BG958" s="229">
        <f>IF(N958="zákl. přenesená",J958,0)</f>
        <v>0</v>
      </c>
      <c r="BH958" s="229">
        <f>IF(N958="sníž. přenesená",J958,0)</f>
        <v>0</v>
      </c>
      <c r="BI958" s="229">
        <f>IF(N958="nulová",J958,0)</f>
        <v>0</v>
      </c>
      <c r="BJ958" s="18" t="s">
        <v>80</v>
      </c>
      <c r="BK958" s="229">
        <f>ROUND(I958*H958,2)</f>
        <v>0</v>
      </c>
      <c r="BL958" s="18" t="s">
        <v>298</v>
      </c>
      <c r="BM958" s="18" t="s">
        <v>1321</v>
      </c>
    </row>
    <row r="959" spans="2:47" s="1" customFormat="1" ht="12">
      <c r="B959" s="39"/>
      <c r="C959" s="40"/>
      <c r="D959" s="230" t="s">
        <v>262</v>
      </c>
      <c r="E959" s="40"/>
      <c r="F959" s="231" t="s">
        <v>1322</v>
      </c>
      <c r="G959" s="40"/>
      <c r="H959" s="40"/>
      <c r="I959" s="145"/>
      <c r="J959" s="40"/>
      <c r="K959" s="40"/>
      <c r="L959" s="44"/>
      <c r="M959" s="232"/>
      <c r="N959" s="80"/>
      <c r="O959" s="80"/>
      <c r="P959" s="80"/>
      <c r="Q959" s="80"/>
      <c r="R959" s="80"/>
      <c r="S959" s="80"/>
      <c r="T959" s="81"/>
      <c r="AT959" s="18" t="s">
        <v>262</v>
      </c>
      <c r="AU959" s="18" t="s">
        <v>82</v>
      </c>
    </row>
    <row r="960" spans="2:65" s="1" customFormat="1" ht="22.5" customHeight="1">
      <c r="B960" s="39"/>
      <c r="C960" s="218" t="s">
        <v>1323</v>
      </c>
      <c r="D960" s="218" t="s">
        <v>199</v>
      </c>
      <c r="E960" s="219" t="s">
        <v>1324</v>
      </c>
      <c r="F960" s="220" t="s">
        <v>1325</v>
      </c>
      <c r="G960" s="221" t="s">
        <v>707</v>
      </c>
      <c r="H960" s="222">
        <v>1</v>
      </c>
      <c r="I960" s="223"/>
      <c r="J960" s="224">
        <f>ROUND(I960*H960,2)</f>
        <v>0</v>
      </c>
      <c r="K960" s="220" t="s">
        <v>21</v>
      </c>
      <c r="L960" s="44"/>
      <c r="M960" s="225" t="s">
        <v>21</v>
      </c>
      <c r="N960" s="226" t="s">
        <v>44</v>
      </c>
      <c r="O960" s="80"/>
      <c r="P960" s="227">
        <f>O960*H960</f>
        <v>0</v>
      </c>
      <c r="Q960" s="227">
        <v>0</v>
      </c>
      <c r="R960" s="227">
        <f>Q960*H960</f>
        <v>0</v>
      </c>
      <c r="S960" s="227">
        <v>0</v>
      </c>
      <c r="T960" s="228">
        <f>S960*H960</f>
        <v>0</v>
      </c>
      <c r="AR960" s="18" t="s">
        <v>298</v>
      </c>
      <c r="AT960" s="18" t="s">
        <v>199</v>
      </c>
      <c r="AU960" s="18" t="s">
        <v>82</v>
      </c>
      <c r="AY960" s="18" t="s">
        <v>197</v>
      </c>
      <c r="BE960" s="229">
        <f>IF(N960="základní",J960,0)</f>
        <v>0</v>
      </c>
      <c r="BF960" s="229">
        <f>IF(N960="snížená",J960,0)</f>
        <v>0</v>
      </c>
      <c r="BG960" s="229">
        <f>IF(N960="zákl. přenesená",J960,0)</f>
        <v>0</v>
      </c>
      <c r="BH960" s="229">
        <f>IF(N960="sníž. přenesená",J960,0)</f>
        <v>0</v>
      </c>
      <c r="BI960" s="229">
        <f>IF(N960="nulová",J960,0)</f>
        <v>0</v>
      </c>
      <c r="BJ960" s="18" t="s">
        <v>80</v>
      </c>
      <c r="BK960" s="229">
        <f>ROUND(I960*H960,2)</f>
        <v>0</v>
      </c>
      <c r="BL960" s="18" t="s">
        <v>298</v>
      </c>
      <c r="BM960" s="18" t="s">
        <v>1326</v>
      </c>
    </row>
    <row r="961" spans="2:47" s="1" customFormat="1" ht="12">
      <c r="B961" s="39"/>
      <c r="C961" s="40"/>
      <c r="D961" s="230" t="s">
        <v>262</v>
      </c>
      <c r="E961" s="40"/>
      <c r="F961" s="231" t="s">
        <v>1296</v>
      </c>
      <c r="G961" s="40"/>
      <c r="H961" s="40"/>
      <c r="I961" s="145"/>
      <c r="J961" s="40"/>
      <c r="K961" s="40"/>
      <c r="L961" s="44"/>
      <c r="M961" s="232"/>
      <c r="N961" s="80"/>
      <c r="O961" s="80"/>
      <c r="P961" s="80"/>
      <c r="Q961" s="80"/>
      <c r="R961" s="80"/>
      <c r="S961" s="80"/>
      <c r="T961" s="81"/>
      <c r="AT961" s="18" t="s">
        <v>262</v>
      </c>
      <c r="AU961" s="18" t="s">
        <v>82</v>
      </c>
    </row>
    <row r="962" spans="2:65" s="1" customFormat="1" ht="22.5" customHeight="1">
      <c r="B962" s="39"/>
      <c r="C962" s="218" t="s">
        <v>1327</v>
      </c>
      <c r="D962" s="218" t="s">
        <v>199</v>
      </c>
      <c r="E962" s="219" t="s">
        <v>1328</v>
      </c>
      <c r="F962" s="220" t="s">
        <v>1329</v>
      </c>
      <c r="G962" s="221" t="s">
        <v>707</v>
      </c>
      <c r="H962" s="222">
        <v>1</v>
      </c>
      <c r="I962" s="223"/>
      <c r="J962" s="224">
        <f>ROUND(I962*H962,2)</f>
        <v>0</v>
      </c>
      <c r="K962" s="220" t="s">
        <v>21</v>
      </c>
      <c r="L962" s="44"/>
      <c r="M962" s="225" t="s">
        <v>21</v>
      </c>
      <c r="N962" s="226" t="s">
        <v>44</v>
      </c>
      <c r="O962" s="80"/>
      <c r="P962" s="227">
        <f>O962*H962</f>
        <v>0</v>
      </c>
      <c r="Q962" s="227">
        <v>0</v>
      </c>
      <c r="R962" s="227">
        <f>Q962*H962</f>
        <v>0</v>
      </c>
      <c r="S962" s="227">
        <v>0</v>
      </c>
      <c r="T962" s="228">
        <f>S962*H962</f>
        <v>0</v>
      </c>
      <c r="AR962" s="18" t="s">
        <v>298</v>
      </c>
      <c r="AT962" s="18" t="s">
        <v>199</v>
      </c>
      <c r="AU962" s="18" t="s">
        <v>82</v>
      </c>
      <c r="AY962" s="18" t="s">
        <v>197</v>
      </c>
      <c r="BE962" s="229">
        <f>IF(N962="základní",J962,0)</f>
        <v>0</v>
      </c>
      <c r="BF962" s="229">
        <f>IF(N962="snížená",J962,0)</f>
        <v>0</v>
      </c>
      <c r="BG962" s="229">
        <f>IF(N962="zákl. přenesená",J962,0)</f>
        <v>0</v>
      </c>
      <c r="BH962" s="229">
        <f>IF(N962="sníž. přenesená",J962,0)</f>
        <v>0</v>
      </c>
      <c r="BI962" s="229">
        <f>IF(N962="nulová",J962,0)</f>
        <v>0</v>
      </c>
      <c r="BJ962" s="18" t="s">
        <v>80</v>
      </c>
      <c r="BK962" s="229">
        <f>ROUND(I962*H962,2)</f>
        <v>0</v>
      </c>
      <c r="BL962" s="18" t="s">
        <v>298</v>
      </c>
      <c r="BM962" s="18" t="s">
        <v>1330</v>
      </c>
    </row>
    <row r="963" spans="2:47" s="1" customFormat="1" ht="12">
      <c r="B963" s="39"/>
      <c r="C963" s="40"/>
      <c r="D963" s="230" t="s">
        <v>262</v>
      </c>
      <c r="E963" s="40"/>
      <c r="F963" s="231" t="s">
        <v>1296</v>
      </c>
      <c r="G963" s="40"/>
      <c r="H963" s="40"/>
      <c r="I963" s="145"/>
      <c r="J963" s="40"/>
      <c r="K963" s="40"/>
      <c r="L963" s="44"/>
      <c r="M963" s="232"/>
      <c r="N963" s="80"/>
      <c r="O963" s="80"/>
      <c r="P963" s="80"/>
      <c r="Q963" s="80"/>
      <c r="R963" s="80"/>
      <c r="S963" s="80"/>
      <c r="T963" s="81"/>
      <c r="AT963" s="18" t="s">
        <v>262</v>
      </c>
      <c r="AU963" s="18" t="s">
        <v>82</v>
      </c>
    </row>
    <row r="964" spans="2:65" s="1" customFormat="1" ht="22.5" customHeight="1">
      <c r="B964" s="39"/>
      <c r="C964" s="218" t="s">
        <v>1331</v>
      </c>
      <c r="D964" s="218" t="s">
        <v>199</v>
      </c>
      <c r="E964" s="219" t="s">
        <v>1332</v>
      </c>
      <c r="F964" s="220" t="s">
        <v>1333</v>
      </c>
      <c r="G964" s="221" t="s">
        <v>707</v>
      </c>
      <c r="H964" s="222">
        <v>1</v>
      </c>
      <c r="I964" s="223"/>
      <c r="J964" s="224">
        <f>ROUND(I964*H964,2)</f>
        <v>0</v>
      </c>
      <c r="K964" s="220" t="s">
        <v>21</v>
      </c>
      <c r="L964" s="44"/>
      <c r="M964" s="225" t="s">
        <v>21</v>
      </c>
      <c r="N964" s="226" t="s">
        <v>44</v>
      </c>
      <c r="O964" s="80"/>
      <c r="P964" s="227">
        <f>O964*H964</f>
        <v>0</v>
      </c>
      <c r="Q964" s="227">
        <v>0</v>
      </c>
      <c r="R964" s="227">
        <f>Q964*H964</f>
        <v>0</v>
      </c>
      <c r="S964" s="227">
        <v>0</v>
      </c>
      <c r="T964" s="228">
        <f>S964*H964</f>
        <v>0</v>
      </c>
      <c r="AR964" s="18" t="s">
        <v>298</v>
      </c>
      <c r="AT964" s="18" t="s">
        <v>199</v>
      </c>
      <c r="AU964" s="18" t="s">
        <v>82</v>
      </c>
      <c r="AY964" s="18" t="s">
        <v>197</v>
      </c>
      <c r="BE964" s="229">
        <f>IF(N964="základní",J964,0)</f>
        <v>0</v>
      </c>
      <c r="BF964" s="229">
        <f>IF(N964="snížená",J964,0)</f>
        <v>0</v>
      </c>
      <c r="BG964" s="229">
        <f>IF(N964="zákl. přenesená",J964,0)</f>
        <v>0</v>
      </c>
      <c r="BH964" s="229">
        <f>IF(N964="sníž. přenesená",J964,0)</f>
        <v>0</v>
      </c>
      <c r="BI964" s="229">
        <f>IF(N964="nulová",J964,0)</f>
        <v>0</v>
      </c>
      <c r="BJ964" s="18" t="s">
        <v>80</v>
      </c>
      <c r="BK964" s="229">
        <f>ROUND(I964*H964,2)</f>
        <v>0</v>
      </c>
      <c r="BL964" s="18" t="s">
        <v>298</v>
      </c>
      <c r="BM964" s="18" t="s">
        <v>1334</v>
      </c>
    </row>
    <row r="965" spans="2:47" s="1" customFormat="1" ht="12">
      <c r="B965" s="39"/>
      <c r="C965" s="40"/>
      <c r="D965" s="230" t="s">
        <v>262</v>
      </c>
      <c r="E965" s="40"/>
      <c r="F965" s="231" t="s">
        <v>1296</v>
      </c>
      <c r="G965" s="40"/>
      <c r="H965" s="40"/>
      <c r="I965" s="145"/>
      <c r="J965" s="40"/>
      <c r="K965" s="40"/>
      <c r="L965" s="44"/>
      <c r="M965" s="232"/>
      <c r="N965" s="80"/>
      <c r="O965" s="80"/>
      <c r="P965" s="80"/>
      <c r="Q965" s="80"/>
      <c r="R965" s="80"/>
      <c r="S965" s="80"/>
      <c r="T965" s="81"/>
      <c r="AT965" s="18" t="s">
        <v>262</v>
      </c>
      <c r="AU965" s="18" t="s">
        <v>82</v>
      </c>
    </row>
    <row r="966" spans="2:65" s="1" customFormat="1" ht="22.5" customHeight="1">
      <c r="B966" s="39"/>
      <c r="C966" s="218" t="s">
        <v>1335</v>
      </c>
      <c r="D966" s="218" t="s">
        <v>199</v>
      </c>
      <c r="E966" s="219" t="s">
        <v>1336</v>
      </c>
      <c r="F966" s="220" t="s">
        <v>1337</v>
      </c>
      <c r="G966" s="221" t="s">
        <v>707</v>
      </c>
      <c r="H966" s="222">
        <v>2</v>
      </c>
      <c r="I966" s="223"/>
      <c r="J966" s="224">
        <f>ROUND(I966*H966,2)</f>
        <v>0</v>
      </c>
      <c r="K966" s="220" t="s">
        <v>21</v>
      </c>
      <c r="L966" s="44"/>
      <c r="M966" s="225" t="s">
        <v>21</v>
      </c>
      <c r="N966" s="226" t="s">
        <v>44</v>
      </c>
      <c r="O966" s="80"/>
      <c r="P966" s="227">
        <f>O966*H966</f>
        <v>0</v>
      </c>
      <c r="Q966" s="227">
        <v>0</v>
      </c>
      <c r="R966" s="227">
        <f>Q966*H966</f>
        <v>0</v>
      </c>
      <c r="S966" s="227">
        <v>0</v>
      </c>
      <c r="T966" s="228">
        <f>S966*H966</f>
        <v>0</v>
      </c>
      <c r="AR966" s="18" t="s">
        <v>298</v>
      </c>
      <c r="AT966" s="18" t="s">
        <v>199</v>
      </c>
      <c r="AU966" s="18" t="s">
        <v>82</v>
      </c>
      <c r="AY966" s="18" t="s">
        <v>197</v>
      </c>
      <c r="BE966" s="229">
        <f>IF(N966="základní",J966,0)</f>
        <v>0</v>
      </c>
      <c r="BF966" s="229">
        <f>IF(N966="snížená",J966,0)</f>
        <v>0</v>
      </c>
      <c r="BG966" s="229">
        <f>IF(N966="zákl. přenesená",J966,0)</f>
        <v>0</v>
      </c>
      <c r="BH966" s="229">
        <f>IF(N966="sníž. přenesená",J966,0)</f>
        <v>0</v>
      </c>
      <c r="BI966" s="229">
        <f>IF(N966="nulová",J966,0)</f>
        <v>0</v>
      </c>
      <c r="BJ966" s="18" t="s">
        <v>80</v>
      </c>
      <c r="BK966" s="229">
        <f>ROUND(I966*H966,2)</f>
        <v>0</v>
      </c>
      <c r="BL966" s="18" t="s">
        <v>298</v>
      </c>
      <c r="BM966" s="18" t="s">
        <v>1338</v>
      </c>
    </row>
    <row r="967" spans="2:47" s="1" customFormat="1" ht="12">
      <c r="B967" s="39"/>
      <c r="C967" s="40"/>
      <c r="D967" s="230" t="s">
        <v>262</v>
      </c>
      <c r="E967" s="40"/>
      <c r="F967" s="231" t="s">
        <v>1296</v>
      </c>
      <c r="G967" s="40"/>
      <c r="H967" s="40"/>
      <c r="I967" s="145"/>
      <c r="J967" s="40"/>
      <c r="K967" s="40"/>
      <c r="L967" s="44"/>
      <c r="M967" s="232"/>
      <c r="N967" s="80"/>
      <c r="O967" s="80"/>
      <c r="P967" s="80"/>
      <c r="Q967" s="80"/>
      <c r="R967" s="80"/>
      <c r="S967" s="80"/>
      <c r="T967" s="81"/>
      <c r="AT967" s="18" t="s">
        <v>262</v>
      </c>
      <c r="AU967" s="18" t="s">
        <v>82</v>
      </c>
    </row>
    <row r="968" spans="2:65" s="1" customFormat="1" ht="16.5" customHeight="1">
      <c r="B968" s="39"/>
      <c r="C968" s="218" t="s">
        <v>1339</v>
      </c>
      <c r="D968" s="218" t="s">
        <v>199</v>
      </c>
      <c r="E968" s="219" t="s">
        <v>1340</v>
      </c>
      <c r="F968" s="220" t="s">
        <v>1341</v>
      </c>
      <c r="G968" s="221" t="s">
        <v>116</v>
      </c>
      <c r="H968" s="222">
        <v>554.73</v>
      </c>
      <c r="I968" s="223"/>
      <c r="J968" s="224">
        <f>ROUND(I968*H968,2)</f>
        <v>0</v>
      </c>
      <c r="K968" s="220" t="s">
        <v>203</v>
      </c>
      <c r="L968" s="44"/>
      <c r="M968" s="225" t="s">
        <v>21</v>
      </c>
      <c r="N968" s="226" t="s">
        <v>44</v>
      </c>
      <c r="O968" s="80"/>
      <c r="P968" s="227">
        <f>O968*H968</f>
        <v>0</v>
      </c>
      <c r="Q968" s="227">
        <v>0</v>
      </c>
      <c r="R968" s="227">
        <f>Q968*H968</f>
        <v>0</v>
      </c>
      <c r="S968" s="227">
        <v>0.004</v>
      </c>
      <c r="T968" s="228">
        <f>S968*H968</f>
        <v>2.2189200000000002</v>
      </c>
      <c r="AR968" s="18" t="s">
        <v>298</v>
      </c>
      <c r="AT968" s="18" t="s">
        <v>199</v>
      </c>
      <c r="AU968" s="18" t="s">
        <v>82</v>
      </c>
      <c r="AY968" s="18" t="s">
        <v>197</v>
      </c>
      <c r="BE968" s="229">
        <f>IF(N968="základní",J968,0)</f>
        <v>0</v>
      </c>
      <c r="BF968" s="229">
        <f>IF(N968="snížená",J968,0)</f>
        <v>0</v>
      </c>
      <c r="BG968" s="229">
        <f>IF(N968="zákl. přenesená",J968,0)</f>
        <v>0</v>
      </c>
      <c r="BH968" s="229">
        <f>IF(N968="sníž. přenesená",J968,0)</f>
        <v>0</v>
      </c>
      <c r="BI968" s="229">
        <f>IF(N968="nulová",J968,0)</f>
        <v>0</v>
      </c>
      <c r="BJ968" s="18" t="s">
        <v>80</v>
      </c>
      <c r="BK968" s="229">
        <f>ROUND(I968*H968,2)</f>
        <v>0</v>
      </c>
      <c r="BL968" s="18" t="s">
        <v>298</v>
      </c>
      <c r="BM968" s="18" t="s">
        <v>1342</v>
      </c>
    </row>
    <row r="969" spans="2:51" s="15" customFormat="1" ht="12">
      <c r="B969" s="266"/>
      <c r="C969" s="267"/>
      <c r="D969" s="230" t="s">
        <v>207</v>
      </c>
      <c r="E969" s="268" t="s">
        <v>21</v>
      </c>
      <c r="F969" s="269" t="s">
        <v>729</v>
      </c>
      <c r="G969" s="267"/>
      <c r="H969" s="268" t="s">
        <v>21</v>
      </c>
      <c r="I969" s="270"/>
      <c r="J969" s="267"/>
      <c r="K969" s="267"/>
      <c r="L969" s="271"/>
      <c r="M969" s="272"/>
      <c r="N969" s="273"/>
      <c r="O969" s="273"/>
      <c r="P969" s="273"/>
      <c r="Q969" s="273"/>
      <c r="R969" s="273"/>
      <c r="S969" s="273"/>
      <c r="T969" s="274"/>
      <c r="AT969" s="275" t="s">
        <v>207</v>
      </c>
      <c r="AU969" s="275" t="s">
        <v>82</v>
      </c>
      <c r="AV969" s="15" t="s">
        <v>80</v>
      </c>
      <c r="AW969" s="15" t="s">
        <v>34</v>
      </c>
      <c r="AX969" s="15" t="s">
        <v>73</v>
      </c>
      <c r="AY969" s="275" t="s">
        <v>197</v>
      </c>
    </row>
    <row r="970" spans="2:51" s="15" customFormat="1" ht="12">
      <c r="B970" s="266"/>
      <c r="C970" s="267"/>
      <c r="D970" s="230" t="s">
        <v>207</v>
      </c>
      <c r="E970" s="268" t="s">
        <v>21</v>
      </c>
      <c r="F970" s="269" t="s">
        <v>1343</v>
      </c>
      <c r="G970" s="267"/>
      <c r="H970" s="268" t="s">
        <v>21</v>
      </c>
      <c r="I970" s="270"/>
      <c r="J970" s="267"/>
      <c r="K970" s="267"/>
      <c r="L970" s="271"/>
      <c r="M970" s="272"/>
      <c r="N970" s="273"/>
      <c r="O970" s="273"/>
      <c r="P970" s="273"/>
      <c r="Q970" s="273"/>
      <c r="R970" s="273"/>
      <c r="S970" s="273"/>
      <c r="T970" s="274"/>
      <c r="AT970" s="275" t="s">
        <v>207</v>
      </c>
      <c r="AU970" s="275" t="s">
        <v>82</v>
      </c>
      <c r="AV970" s="15" t="s">
        <v>80</v>
      </c>
      <c r="AW970" s="15" t="s">
        <v>34</v>
      </c>
      <c r="AX970" s="15" t="s">
        <v>73</v>
      </c>
      <c r="AY970" s="275" t="s">
        <v>197</v>
      </c>
    </row>
    <row r="971" spans="2:51" s="12" customFormat="1" ht="12">
      <c r="B971" s="233"/>
      <c r="C971" s="234"/>
      <c r="D971" s="230" t="s">
        <v>207</v>
      </c>
      <c r="E971" s="235" t="s">
        <v>21</v>
      </c>
      <c r="F971" s="236" t="s">
        <v>1344</v>
      </c>
      <c r="G971" s="234"/>
      <c r="H971" s="237">
        <v>554.73</v>
      </c>
      <c r="I971" s="238"/>
      <c r="J971" s="234"/>
      <c r="K971" s="234"/>
      <c r="L971" s="239"/>
      <c r="M971" s="240"/>
      <c r="N971" s="241"/>
      <c r="O971" s="241"/>
      <c r="P971" s="241"/>
      <c r="Q971" s="241"/>
      <c r="R971" s="241"/>
      <c r="S971" s="241"/>
      <c r="T971" s="242"/>
      <c r="AT971" s="243" t="s">
        <v>207</v>
      </c>
      <c r="AU971" s="243" t="s">
        <v>82</v>
      </c>
      <c r="AV971" s="12" t="s">
        <v>82</v>
      </c>
      <c r="AW971" s="12" t="s">
        <v>34</v>
      </c>
      <c r="AX971" s="12" t="s">
        <v>73</v>
      </c>
      <c r="AY971" s="243" t="s">
        <v>197</v>
      </c>
    </row>
    <row r="972" spans="2:51" s="13" customFormat="1" ht="12">
      <c r="B972" s="244"/>
      <c r="C972" s="245"/>
      <c r="D972" s="230" t="s">
        <v>207</v>
      </c>
      <c r="E972" s="246" t="s">
        <v>21</v>
      </c>
      <c r="F972" s="247" t="s">
        <v>219</v>
      </c>
      <c r="G972" s="245"/>
      <c r="H972" s="248">
        <v>554.73</v>
      </c>
      <c r="I972" s="249"/>
      <c r="J972" s="245"/>
      <c r="K972" s="245"/>
      <c r="L972" s="250"/>
      <c r="M972" s="251"/>
      <c r="N972" s="252"/>
      <c r="O972" s="252"/>
      <c r="P972" s="252"/>
      <c r="Q972" s="252"/>
      <c r="R972" s="252"/>
      <c r="S972" s="252"/>
      <c r="T972" s="253"/>
      <c r="AT972" s="254" t="s">
        <v>207</v>
      </c>
      <c r="AU972" s="254" t="s">
        <v>82</v>
      </c>
      <c r="AV972" s="13" t="s">
        <v>90</v>
      </c>
      <c r="AW972" s="13" t="s">
        <v>34</v>
      </c>
      <c r="AX972" s="13" t="s">
        <v>80</v>
      </c>
      <c r="AY972" s="254" t="s">
        <v>197</v>
      </c>
    </row>
    <row r="973" spans="2:65" s="1" customFormat="1" ht="16.5" customHeight="1">
      <c r="B973" s="39"/>
      <c r="C973" s="218" t="s">
        <v>1345</v>
      </c>
      <c r="D973" s="218" t="s">
        <v>199</v>
      </c>
      <c r="E973" s="219" t="s">
        <v>1346</v>
      </c>
      <c r="F973" s="220" t="s">
        <v>1347</v>
      </c>
      <c r="G973" s="221" t="s">
        <v>116</v>
      </c>
      <c r="H973" s="222">
        <v>554.73</v>
      </c>
      <c r="I973" s="223"/>
      <c r="J973" s="224">
        <f>ROUND(I973*H973,2)</f>
        <v>0</v>
      </c>
      <c r="K973" s="220" t="s">
        <v>203</v>
      </c>
      <c r="L973" s="44"/>
      <c r="M973" s="225" t="s">
        <v>21</v>
      </c>
      <c r="N973" s="226" t="s">
        <v>44</v>
      </c>
      <c r="O973" s="80"/>
      <c r="P973" s="227">
        <f>O973*H973</f>
        <v>0</v>
      </c>
      <c r="Q973" s="227">
        <v>0</v>
      </c>
      <c r="R973" s="227">
        <f>Q973*H973</f>
        <v>0</v>
      </c>
      <c r="S973" s="227">
        <v>0.002</v>
      </c>
      <c r="T973" s="228">
        <f>S973*H973</f>
        <v>1.1094600000000001</v>
      </c>
      <c r="AR973" s="18" t="s">
        <v>298</v>
      </c>
      <c r="AT973" s="18" t="s">
        <v>199</v>
      </c>
      <c r="AU973" s="18" t="s">
        <v>82</v>
      </c>
      <c r="AY973" s="18" t="s">
        <v>197</v>
      </c>
      <c r="BE973" s="229">
        <f>IF(N973="základní",J973,0)</f>
        <v>0</v>
      </c>
      <c r="BF973" s="229">
        <f>IF(N973="snížená",J973,0)</f>
        <v>0</v>
      </c>
      <c r="BG973" s="229">
        <f>IF(N973="zákl. přenesená",J973,0)</f>
        <v>0</v>
      </c>
      <c r="BH973" s="229">
        <f>IF(N973="sníž. přenesená",J973,0)</f>
        <v>0</v>
      </c>
      <c r="BI973" s="229">
        <f>IF(N973="nulová",J973,0)</f>
        <v>0</v>
      </c>
      <c r="BJ973" s="18" t="s">
        <v>80</v>
      </c>
      <c r="BK973" s="229">
        <f>ROUND(I973*H973,2)</f>
        <v>0</v>
      </c>
      <c r="BL973" s="18" t="s">
        <v>298</v>
      </c>
      <c r="BM973" s="18" t="s">
        <v>1348</v>
      </c>
    </row>
    <row r="974" spans="2:51" s="15" customFormat="1" ht="12">
      <c r="B974" s="266"/>
      <c r="C974" s="267"/>
      <c r="D974" s="230" t="s">
        <v>207</v>
      </c>
      <c r="E974" s="268" t="s">
        <v>21</v>
      </c>
      <c r="F974" s="269" t="s">
        <v>729</v>
      </c>
      <c r="G974" s="267"/>
      <c r="H974" s="268" t="s">
        <v>21</v>
      </c>
      <c r="I974" s="270"/>
      <c r="J974" s="267"/>
      <c r="K974" s="267"/>
      <c r="L974" s="271"/>
      <c r="M974" s="272"/>
      <c r="N974" s="273"/>
      <c r="O974" s="273"/>
      <c r="P974" s="273"/>
      <c r="Q974" s="273"/>
      <c r="R974" s="273"/>
      <c r="S974" s="273"/>
      <c r="T974" s="274"/>
      <c r="AT974" s="275" t="s">
        <v>207</v>
      </c>
      <c r="AU974" s="275" t="s">
        <v>82</v>
      </c>
      <c r="AV974" s="15" t="s">
        <v>80</v>
      </c>
      <c r="AW974" s="15" t="s">
        <v>34</v>
      </c>
      <c r="AX974" s="15" t="s">
        <v>73</v>
      </c>
      <c r="AY974" s="275" t="s">
        <v>197</v>
      </c>
    </row>
    <row r="975" spans="2:51" s="15" customFormat="1" ht="12">
      <c r="B975" s="266"/>
      <c r="C975" s="267"/>
      <c r="D975" s="230" t="s">
        <v>207</v>
      </c>
      <c r="E975" s="268" t="s">
        <v>21</v>
      </c>
      <c r="F975" s="269" t="s">
        <v>1343</v>
      </c>
      <c r="G975" s="267"/>
      <c r="H975" s="268" t="s">
        <v>21</v>
      </c>
      <c r="I975" s="270"/>
      <c r="J975" s="267"/>
      <c r="K975" s="267"/>
      <c r="L975" s="271"/>
      <c r="M975" s="272"/>
      <c r="N975" s="273"/>
      <c r="O975" s="273"/>
      <c r="P975" s="273"/>
      <c r="Q975" s="273"/>
      <c r="R975" s="273"/>
      <c r="S975" s="273"/>
      <c r="T975" s="274"/>
      <c r="AT975" s="275" t="s">
        <v>207</v>
      </c>
      <c r="AU975" s="275" t="s">
        <v>82</v>
      </c>
      <c r="AV975" s="15" t="s">
        <v>80</v>
      </c>
      <c r="AW975" s="15" t="s">
        <v>34</v>
      </c>
      <c r="AX975" s="15" t="s">
        <v>73</v>
      </c>
      <c r="AY975" s="275" t="s">
        <v>197</v>
      </c>
    </row>
    <row r="976" spans="2:51" s="12" customFormat="1" ht="12">
      <c r="B976" s="233"/>
      <c r="C976" s="234"/>
      <c r="D976" s="230" t="s">
        <v>207</v>
      </c>
      <c r="E976" s="235" t="s">
        <v>21</v>
      </c>
      <c r="F976" s="236" t="s">
        <v>1344</v>
      </c>
      <c r="G976" s="234"/>
      <c r="H976" s="237">
        <v>554.73</v>
      </c>
      <c r="I976" s="238"/>
      <c r="J976" s="234"/>
      <c r="K976" s="234"/>
      <c r="L976" s="239"/>
      <c r="M976" s="240"/>
      <c r="N976" s="241"/>
      <c r="O976" s="241"/>
      <c r="P976" s="241"/>
      <c r="Q976" s="241"/>
      <c r="R976" s="241"/>
      <c r="S976" s="241"/>
      <c r="T976" s="242"/>
      <c r="AT976" s="243" t="s">
        <v>207</v>
      </c>
      <c r="AU976" s="243" t="s">
        <v>82</v>
      </c>
      <c r="AV976" s="12" t="s">
        <v>82</v>
      </c>
      <c r="AW976" s="12" t="s">
        <v>34</v>
      </c>
      <c r="AX976" s="12" t="s">
        <v>73</v>
      </c>
      <c r="AY976" s="243" t="s">
        <v>197</v>
      </c>
    </row>
    <row r="977" spans="2:51" s="13" customFormat="1" ht="12">
      <c r="B977" s="244"/>
      <c r="C977" s="245"/>
      <c r="D977" s="230" t="s">
        <v>207</v>
      </c>
      <c r="E977" s="246" t="s">
        <v>21</v>
      </c>
      <c r="F977" s="247" t="s">
        <v>219</v>
      </c>
      <c r="G977" s="245"/>
      <c r="H977" s="248">
        <v>554.73</v>
      </c>
      <c r="I977" s="249"/>
      <c r="J977" s="245"/>
      <c r="K977" s="245"/>
      <c r="L977" s="250"/>
      <c r="M977" s="251"/>
      <c r="N977" s="252"/>
      <c r="O977" s="252"/>
      <c r="P977" s="252"/>
      <c r="Q977" s="252"/>
      <c r="R977" s="252"/>
      <c r="S977" s="252"/>
      <c r="T977" s="253"/>
      <c r="AT977" s="254" t="s">
        <v>207</v>
      </c>
      <c r="AU977" s="254" t="s">
        <v>82</v>
      </c>
      <c r="AV977" s="13" t="s">
        <v>90</v>
      </c>
      <c r="AW977" s="13" t="s">
        <v>34</v>
      </c>
      <c r="AX977" s="13" t="s">
        <v>80</v>
      </c>
      <c r="AY977" s="254" t="s">
        <v>197</v>
      </c>
    </row>
    <row r="978" spans="2:65" s="1" customFormat="1" ht="16.5" customHeight="1">
      <c r="B978" s="39"/>
      <c r="C978" s="218" t="s">
        <v>1349</v>
      </c>
      <c r="D978" s="218" t="s">
        <v>199</v>
      </c>
      <c r="E978" s="219" t="s">
        <v>1350</v>
      </c>
      <c r="F978" s="220" t="s">
        <v>1351</v>
      </c>
      <c r="G978" s="221" t="s">
        <v>1352</v>
      </c>
      <c r="H978" s="222">
        <v>548</v>
      </c>
      <c r="I978" s="223"/>
      <c r="J978" s="224">
        <f>ROUND(I978*H978,2)</f>
        <v>0</v>
      </c>
      <c r="K978" s="220" t="s">
        <v>203</v>
      </c>
      <c r="L978" s="44"/>
      <c r="M978" s="225" t="s">
        <v>21</v>
      </c>
      <c r="N978" s="226" t="s">
        <v>44</v>
      </c>
      <c r="O978" s="80"/>
      <c r="P978" s="227">
        <f>O978*H978</f>
        <v>0</v>
      </c>
      <c r="Q978" s="227">
        <v>0</v>
      </c>
      <c r="R978" s="227">
        <f>Q978*H978</f>
        <v>0</v>
      </c>
      <c r="S978" s="227">
        <v>0.001</v>
      </c>
      <c r="T978" s="228">
        <f>S978*H978</f>
        <v>0.548</v>
      </c>
      <c r="AR978" s="18" t="s">
        <v>298</v>
      </c>
      <c r="AT978" s="18" t="s">
        <v>199</v>
      </c>
      <c r="AU978" s="18" t="s">
        <v>82</v>
      </c>
      <c r="AY978" s="18" t="s">
        <v>197</v>
      </c>
      <c r="BE978" s="229">
        <f>IF(N978="základní",J978,0)</f>
        <v>0</v>
      </c>
      <c r="BF978" s="229">
        <f>IF(N978="snížená",J978,0)</f>
        <v>0</v>
      </c>
      <c r="BG978" s="229">
        <f>IF(N978="zákl. přenesená",J978,0)</f>
        <v>0</v>
      </c>
      <c r="BH978" s="229">
        <f>IF(N978="sníž. přenesená",J978,0)</f>
        <v>0</v>
      </c>
      <c r="BI978" s="229">
        <f>IF(N978="nulová",J978,0)</f>
        <v>0</v>
      </c>
      <c r="BJ978" s="18" t="s">
        <v>80</v>
      </c>
      <c r="BK978" s="229">
        <f>ROUND(I978*H978,2)</f>
        <v>0</v>
      </c>
      <c r="BL978" s="18" t="s">
        <v>298</v>
      </c>
      <c r="BM978" s="18" t="s">
        <v>1353</v>
      </c>
    </row>
    <row r="979" spans="2:47" s="1" customFormat="1" ht="12">
      <c r="B979" s="39"/>
      <c r="C979" s="40"/>
      <c r="D979" s="230" t="s">
        <v>205</v>
      </c>
      <c r="E979" s="40"/>
      <c r="F979" s="231" t="s">
        <v>1354</v>
      </c>
      <c r="G979" s="40"/>
      <c r="H979" s="40"/>
      <c r="I979" s="145"/>
      <c r="J979" s="40"/>
      <c r="K979" s="40"/>
      <c r="L979" s="44"/>
      <c r="M979" s="232"/>
      <c r="N979" s="80"/>
      <c r="O979" s="80"/>
      <c r="P979" s="80"/>
      <c r="Q979" s="80"/>
      <c r="R979" s="80"/>
      <c r="S979" s="80"/>
      <c r="T979" s="81"/>
      <c r="AT979" s="18" t="s">
        <v>205</v>
      </c>
      <c r="AU979" s="18" t="s">
        <v>82</v>
      </c>
    </row>
    <row r="980" spans="2:51" s="15" customFormat="1" ht="12">
      <c r="B980" s="266"/>
      <c r="C980" s="267"/>
      <c r="D980" s="230" t="s">
        <v>207</v>
      </c>
      <c r="E980" s="268" t="s">
        <v>21</v>
      </c>
      <c r="F980" s="269" t="s">
        <v>1355</v>
      </c>
      <c r="G980" s="267"/>
      <c r="H980" s="268" t="s">
        <v>21</v>
      </c>
      <c r="I980" s="270"/>
      <c r="J980" s="267"/>
      <c r="K980" s="267"/>
      <c r="L980" s="271"/>
      <c r="M980" s="272"/>
      <c r="N980" s="273"/>
      <c r="O980" s="273"/>
      <c r="P980" s="273"/>
      <c r="Q980" s="273"/>
      <c r="R980" s="273"/>
      <c r="S980" s="273"/>
      <c r="T980" s="274"/>
      <c r="AT980" s="275" t="s">
        <v>207</v>
      </c>
      <c r="AU980" s="275" t="s">
        <v>82</v>
      </c>
      <c r="AV980" s="15" t="s">
        <v>80</v>
      </c>
      <c r="AW980" s="15" t="s">
        <v>34</v>
      </c>
      <c r="AX980" s="15" t="s">
        <v>73</v>
      </c>
      <c r="AY980" s="275" t="s">
        <v>197</v>
      </c>
    </row>
    <row r="981" spans="2:51" s="12" customFormat="1" ht="12">
      <c r="B981" s="233"/>
      <c r="C981" s="234"/>
      <c r="D981" s="230" t="s">
        <v>207</v>
      </c>
      <c r="E981" s="235" t="s">
        <v>21</v>
      </c>
      <c r="F981" s="236" t="s">
        <v>1356</v>
      </c>
      <c r="G981" s="234"/>
      <c r="H981" s="237">
        <v>41.5</v>
      </c>
      <c r="I981" s="238"/>
      <c r="J981" s="234"/>
      <c r="K981" s="234"/>
      <c r="L981" s="239"/>
      <c r="M981" s="240"/>
      <c r="N981" s="241"/>
      <c r="O981" s="241"/>
      <c r="P981" s="241"/>
      <c r="Q981" s="241"/>
      <c r="R981" s="241"/>
      <c r="S981" s="241"/>
      <c r="T981" s="242"/>
      <c r="AT981" s="243" t="s">
        <v>207</v>
      </c>
      <c r="AU981" s="243" t="s">
        <v>82</v>
      </c>
      <c r="AV981" s="12" t="s">
        <v>82</v>
      </c>
      <c r="AW981" s="12" t="s">
        <v>34</v>
      </c>
      <c r="AX981" s="12" t="s">
        <v>73</v>
      </c>
      <c r="AY981" s="243" t="s">
        <v>197</v>
      </c>
    </row>
    <row r="982" spans="2:51" s="12" customFormat="1" ht="12">
      <c r="B982" s="233"/>
      <c r="C982" s="234"/>
      <c r="D982" s="230" t="s">
        <v>207</v>
      </c>
      <c r="E982" s="235" t="s">
        <v>21</v>
      </c>
      <c r="F982" s="236" t="s">
        <v>1357</v>
      </c>
      <c r="G982" s="234"/>
      <c r="H982" s="237">
        <v>225.25</v>
      </c>
      <c r="I982" s="238"/>
      <c r="J982" s="234"/>
      <c r="K982" s="234"/>
      <c r="L982" s="239"/>
      <c r="M982" s="240"/>
      <c r="N982" s="241"/>
      <c r="O982" s="241"/>
      <c r="P982" s="241"/>
      <c r="Q982" s="241"/>
      <c r="R982" s="241"/>
      <c r="S982" s="241"/>
      <c r="T982" s="242"/>
      <c r="AT982" s="243" t="s">
        <v>207</v>
      </c>
      <c r="AU982" s="243" t="s">
        <v>82</v>
      </c>
      <c r="AV982" s="12" t="s">
        <v>82</v>
      </c>
      <c r="AW982" s="12" t="s">
        <v>34</v>
      </c>
      <c r="AX982" s="12" t="s">
        <v>73</v>
      </c>
      <c r="AY982" s="243" t="s">
        <v>197</v>
      </c>
    </row>
    <row r="983" spans="2:51" s="12" customFormat="1" ht="12">
      <c r="B983" s="233"/>
      <c r="C983" s="234"/>
      <c r="D983" s="230" t="s">
        <v>207</v>
      </c>
      <c r="E983" s="235" t="s">
        <v>21</v>
      </c>
      <c r="F983" s="236" t="s">
        <v>1358</v>
      </c>
      <c r="G983" s="234"/>
      <c r="H983" s="237">
        <v>236.25</v>
      </c>
      <c r="I983" s="238"/>
      <c r="J983" s="234"/>
      <c r="K983" s="234"/>
      <c r="L983" s="239"/>
      <c r="M983" s="240"/>
      <c r="N983" s="241"/>
      <c r="O983" s="241"/>
      <c r="P983" s="241"/>
      <c r="Q983" s="241"/>
      <c r="R983" s="241"/>
      <c r="S983" s="241"/>
      <c r="T983" s="242"/>
      <c r="AT983" s="243" t="s">
        <v>207</v>
      </c>
      <c r="AU983" s="243" t="s">
        <v>82</v>
      </c>
      <c r="AV983" s="12" t="s">
        <v>82</v>
      </c>
      <c r="AW983" s="12" t="s">
        <v>34</v>
      </c>
      <c r="AX983" s="12" t="s">
        <v>73</v>
      </c>
      <c r="AY983" s="243" t="s">
        <v>197</v>
      </c>
    </row>
    <row r="984" spans="2:51" s="13" customFormat="1" ht="12">
      <c r="B984" s="244"/>
      <c r="C984" s="245"/>
      <c r="D984" s="230" t="s">
        <v>207</v>
      </c>
      <c r="E984" s="246" t="s">
        <v>21</v>
      </c>
      <c r="F984" s="247" t="s">
        <v>219</v>
      </c>
      <c r="G984" s="245"/>
      <c r="H984" s="248">
        <v>503</v>
      </c>
      <c r="I984" s="249"/>
      <c r="J984" s="245"/>
      <c r="K984" s="245"/>
      <c r="L984" s="250"/>
      <c r="M984" s="251"/>
      <c r="N984" s="252"/>
      <c r="O984" s="252"/>
      <c r="P984" s="252"/>
      <c r="Q984" s="252"/>
      <c r="R984" s="252"/>
      <c r="S984" s="252"/>
      <c r="T984" s="253"/>
      <c r="AT984" s="254" t="s">
        <v>207</v>
      </c>
      <c r="AU984" s="254" t="s">
        <v>82</v>
      </c>
      <c r="AV984" s="13" t="s">
        <v>90</v>
      </c>
      <c r="AW984" s="13" t="s">
        <v>34</v>
      </c>
      <c r="AX984" s="13" t="s">
        <v>73</v>
      </c>
      <c r="AY984" s="254" t="s">
        <v>197</v>
      </c>
    </row>
    <row r="985" spans="2:51" s="12" customFormat="1" ht="12">
      <c r="B985" s="233"/>
      <c r="C985" s="234"/>
      <c r="D985" s="230" t="s">
        <v>207</v>
      </c>
      <c r="E985" s="235" t="s">
        <v>21</v>
      </c>
      <c r="F985" s="236" t="s">
        <v>539</v>
      </c>
      <c r="G985" s="234"/>
      <c r="H985" s="237">
        <v>45</v>
      </c>
      <c r="I985" s="238"/>
      <c r="J985" s="234"/>
      <c r="K985" s="234"/>
      <c r="L985" s="239"/>
      <c r="M985" s="240"/>
      <c r="N985" s="241"/>
      <c r="O985" s="241"/>
      <c r="P985" s="241"/>
      <c r="Q985" s="241"/>
      <c r="R985" s="241"/>
      <c r="S985" s="241"/>
      <c r="T985" s="242"/>
      <c r="AT985" s="243" t="s">
        <v>207</v>
      </c>
      <c r="AU985" s="243" t="s">
        <v>82</v>
      </c>
      <c r="AV985" s="12" t="s">
        <v>82</v>
      </c>
      <c r="AW985" s="12" t="s">
        <v>34</v>
      </c>
      <c r="AX985" s="12" t="s">
        <v>73</v>
      </c>
      <c r="AY985" s="243" t="s">
        <v>197</v>
      </c>
    </row>
    <row r="986" spans="2:51" s="14" customFormat="1" ht="12">
      <c r="B986" s="255"/>
      <c r="C986" s="256"/>
      <c r="D986" s="230" t="s">
        <v>207</v>
      </c>
      <c r="E986" s="257" t="s">
        <v>21</v>
      </c>
      <c r="F986" s="258" t="s">
        <v>221</v>
      </c>
      <c r="G986" s="256"/>
      <c r="H986" s="259">
        <v>548</v>
      </c>
      <c r="I986" s="260"/>
      <c r="J986" s="256"/>
      <c r="K986" s="256"/>
      <c r="L986" s="261"/>
      <c r="M986" s="262"/>
      <c r="N986" s="263"/>
      <c r="O986" s="263"/>
      <c r="P986" s="263"/>
      <c r="Q986" s="263"/>
      <c r="R986" s="263"/>
      <c r="S986" s="263"/>
      <c r="T986" s="264"/>
      <c r="AT986" s="265" t="s">
        <v>207</v>
      </c>
      <c r="AU986" s="265" t="s">
        <v>82</v>
      </c>
      <c r="AV986" s="14" t="s">
        <v>97</v>
      </c>
      <c r="AW986" s="14" t="s">
        <v>34</v>
      </c>
      <c r="AX986" s="14" t="s">
        <v>80</v>
      </c>
      <c r="AY986" s="265" t="s">
        <v>197</v>
      </c>
    </row>
    <row r="987" spans="2:65" s="1" customFormat="1" ht="22.5" customHeight="1">
      <c r="B987" s="39"/>
      <c r="C987" s="218" t="s">
        <v>1359</v>
      </c>
      <c r="D987" s="218" t="s">
        <v>199</v>
      </c>
      <c r="E987" s="219" t="s">
        <v>1360</v>
      </c>
      <c r="F987" s="220" t="s">
        <v>1361</v>
      </c>
      <c r="G987" s="221" t="s">
        <v>1254</v>
      </c>
      <c r="H987" s="286"/>
      <c r="I987" s="223"/>
      <c r="J987" s="224">
        <f>ROUND(I987*H987,2)</f>
        <v>0</v>
      </c>
      <c r="K987" s="220" t="s">
        <v>203</v>
      </c>
      <c r="L987" s="44"/>
      <c r="M987" s="225" t="s">
        <v>21</v>
      </c>
      <c r="N987" s="226" t="s">
        <v>44</v>
      </c>
      <c r="O987" s="80"/>
      <c r="P987" s="227">
        <f>O987*H987</f>
        <v>0</v>
      </c>
      <c r="Q987" s="227">
        <v>0</v>
      </c>
      <c r="R987" s="227">
        <f>Q987*H987</f>
        <v>0</v>
      </c>
      <c r="S987" s="227">
        <v>0</v>
      </c>
      <c r="T987" s="228">
        <f>S987*H987</f>
        <v>0</v>
      </c>
      <c r="AR987" s="18" t="s">
        <v>298</v>
      </c>
      <c r="AT987" s="18" t="s">
        <v>199</v>
      </c>
      <c r="AU987" s="18" t="s">
        <v>82</v>
      </c>
      <c r="AY987" s="18" t="s">
        <v>197</v>
      </c>
      <c r="BE987" s="229">
        <f>IF(N987="základní",J987,0)</f>
        <v>0</v>
      </c>
      <c r="BF987" s="229">
        <f>IF(N987="snížená",J987,0)</f>
        <v>0</v>
      </c>
      <c r="BG987" s="229">
        <f>IF(N987="zákl. přenesená",J987,0)</f>
        <v>0</v>
      </c>
      <c r="BH987" s="229">
        <f>IF(N987="sníž. přenesená",J987,0)</f>
        <v>0</v>
      </c>
      <c r="BI987" s="229">
        <f>IF(N987="nulová",J987,0)</f>
        <v>0</v>
      </c>
      <c r="BJ987" s="18" t="s">
        <v>80</v>
      </c>
      <c r="BK987" s="229">
        <f>ROUND(I987*H987,2)</f>
        <v>0</v>
      </c>
      <c r="BL987" s="18" t="s">
        <v>298</v>
      </c>
      <c r="BM987" s="18" t="s">
        <v>1362</v>
      </c>
    </row>
    <row r="988" spans="2:47" s="1" customFormat="1" ht="12">
      <c r="B988" s="39"/>
      <c r="C988" s="40"/>
      <c r="D988" s="230" t="s">
        <v>205</v>
      </c>
      <c r="E988" s="40"/>
      <c r="F988" s="231" t="s">
        <v>1363</v>
      </c>
      <c r="G988" s="40"/>
      <c r="H988" s="40"/>
      <c r="I988" s="145"/>
      <c r="J988" s="40"/>
      <c r="K988" s="40"/>
      <c r="L988" s="44"/>
      <c r="M988" s="232"/>
      <c r="N988" s="80"/>
      <c r="O988" s="80"/>
      <c r="P988" s="80"/>
      <c r="Q988" s="80"/>
      <c r="R988" s="80"/>
      <c r="S988" s="80"/>
      <c r="T988" s="81"/>
      <c r="AT988" s="18" t="s">
        <v>205</v>
      </c>
      <c r="AU988" s="18" t="s">
        <v>82</v>
      </c>
    </row>
    <row r="989" spans="2:63" s="11" customFormat="1" ht="22.8" customHeight="1">
      <c r="B989" s="202"/>
      <c r="C989" s="203"/>
      <c r="D989" s="204" t="s">
        <v>72</v>
      </c>
      <c r="E989" s="216" t="s">
        <v>1364</v>
      </c>
      <c r="F989" s="216" t="s">
        <v>1365</v>
      </c>
      <c r="G989" s="203"/>
      <c r="H989" s="203"/>
      <c r="I989" s="206"/>
      <c r="J989" s="217">
        <f>BK989</f>
        <v>0</v>
      </c>
      <c r="K989" s="203"/>
      <c r="L989" s="208"/>
      <c r="M989" s="209"/>
      <c r="N989" s="210"/>
      <c r="O989" s="210"/>
      <c r="P989" s="211">
        <f>SUM(P990:P1117)</f>
        <v>0</v>
      </c>
      <c r="Q989" s="210"/>
      <c r="R989" s="211">
        <f>SUM(R990:R1117)</f>
        <v>8.756551699999997</v>
      </c>
      <c r="S989" s="210"/>
      <c r="T989" s="212">
        <f>SUM(T990:T1117)</f>
        <v>0</v>
      </c>
      <c r="AR989" s="213" t="s">
        <v>82</v>
      </c>
      <c r="AT989" s="214" t="s">
        <v>72</v>
      </c>
      <c r="AU989" s="214" t="s">
        <v>80</v>
      </c>
      <c r="AY989" s="213" t="s">
        <v>197</v>
      </c>
      <c r="BK989" s="215">
        <f>SUM(BK990:BK1117)</f>
        <v>0</v>
      </c>
    </row>
    <row r="990" spans="2:65" s="1" customFormat="1" ht="16.5" customHeight="1">
      <c r="B990" s="39"/>
      <c r="C990" s="218" t="s">
        <v>1366</v>
      </c>
      <c r="D990" s="218" t="s">
        <v>199</v>
      </c>
      <c r="E990" s="219" t="s">
        <v>1367</v>
      </c>
      <c r="F990" s="220" t="s">
        <v>1368</v>
      </c>
      <c r="G990" s="221" t="s">
        <v>132</v>
      </c>
      <c r="H990" s="222">
        <v>267.55</v>
      </c>
      <c r="I990" s="223"/>
      <c r="J990" s="224">
        <f>ROUND(I990*H990,2)</f>
        <v>0</v>
      </c>
      <c r="K990" s="220" t="s">
        <v>21</v>
      </c>
      <c r="L990" s="44"/>
      <c r="M990" s="225" t="s">
        <v>21</v>
      </c>
      <c r="N990" s="226" t="s">
        <v>44</v>
      </c>
      <c r="O990" s="80"/>
      <c r="P990" s="227">
        <f>O990*H990</f>
        <v>0</v>
      </c>
      <c r="Q990" s="227">
        <v>0.001</v>
      </c>
      <c r="R990" s="227">
        <f>Q990*H990</f>
        <v>0.26755</v>
      </c>
      <c r="S990" s="227">
        <v>0</v>
      </c>
      <c r="T990" s="228">
        <f>S990*H990</f>
        <v>0</v>
      </c>
      <c r="AR990" s="18" t="s">
        <v>298</v>
      </c>
      <c r="AT990" s="18" t="s">
        <v>199</v>
      </c>
      <c r="AU990" s="18" t="s">
        <v>82</v>
      </c>
      <c r="AY990" s="18" t="s">
        <v>197</v>
      </c>
      <c r="BE990" s="229">
        <f>IF(N990="základní",J990,0)</f>
        <v>0</v>
      </c>
      <c r="BF990" s="229">
        <f>IF(N990="snížená",J990,0)</f>
        <v>0</v>
      </c>
      <c r="BG990" s="229">
        <f>IF(N990="zákl. přenesená",J990,0)</f>
        <v>0</v>
      </c>
      <c r="BH990" s="229">
        <f>IF(N990="sníž. přenesená",J990,0)</f>
        <v>0</v>
      </c>
      <c r="BI990" s="229">
        <f>IF(N990="nulová",J990,0)</f>
        <v>0</v>
      </c>
      <c r="BJ990" s="18" t="s">
        <v>80</v>
      </c>
      <c r="BK990" s="229">
        <f>ROUND(I990*H990,2)</f>
        <v>0</v>
      </c>
      <c r="BL990" s="18" t="s">
        <v>298</v>
      </c>
      <c r="BM990" s="18" t="s">
        <v>1369</v>
      </c>
    </row>
    <row r="991" spans="2:51" s="12" customFormat="1" ht="12">
      <c r="B991" s="233"/>
      <c r="C991" s="234"/>
      <c r="D991" s="230" t="s">
        <v>207</v>
      </c>
      <c r="E991" s="235" t="s">
        <v>21</v>
      </c>
      <c r="F991" s="236" t="s">
        <v>1370</v>
      </c>
      <c r="G991" s="234"/>
      <c r="H991" s="237">
        <v>267.55</v>
      </c>
      <c r="I991" s="238"/>
      <c r="J991" s="234"/>
      <c r="K991" s="234"/>
      <c r="L991" s="239"/>
      <c r="M991" s="240"/>
      <c r="N991" s="241"/>
      <c r="O991" s="241"/>
      <c r="P991" s="241"/>
      <c r="Q991" s="241"/>
      <c r="R991" s="241"/>
      <c r="S991" s="241"/>
      <c r="T991" s="242"/>
      <c r="AT991" s="243" t="s">
        <v>207</v>
      </c>
      <c r="AU991" s="243" t="s">
        <v>82</v>
      </c>
      <c r="AV991" s="12" t="s">
        <v>82</v>
      </c>
      <c r="AW991" s="12" t="s">
        <v>34</v>
      </c>
      <c r="AX991" s="12" t="s">
        <v>80</v>
      </c>
      <c r="AY991" s="243" t="s">
        <v>197</v>
      </c>
    </row>
    <row r="992" spans="2:65" s="1" customFormat="1" ht="16.5" customHeight="1">
      <c r="B992" s="39"/>
      <c r="C992" s="276" t="s">
        <v>1371</v>
      </c>
      <c r="D992" s="276" t="s">
        <v>540</v>
      </c>
      <c r="E992" s="277" t="s">
        <v>1372</v>
      </c>
      <c r="F992" s="278" t="s">
        <v>1373</v>
      </c>
      <c r="G992" s="279" t="s">
        <v>132</v>
      </c>
      <c r="H992" s="280">
        <v>280.928</v>
      </c>
      <c r="I992" s="281"/>
      <c r="J992" s="282">
        <f>ROUND(I992*H992,2)</f>
        <v>0</v>
      </c>
      <c r="K992" s="278" t="s">
        <v>21</v>
      </c>
      <c r="L992" s="283"/>
      <c r="M992" s="284" t="s">
        <v>21</v>
      </c>
      <c r="N992" s="285" t="s">
        <v>44</v>
      </c>
      <c r="O992" s="80"/>
      <c r="P992" s="227">
        <f>O992*H992</f>
        <v>0</v>
      </c>
      <c r="Q992" s="227">
        <v>0</v>
      </c>
      <c r="R992" s="227">
        <f>Q992*H992</f>
        <v>0</v>
      </c>
      <c r="S992" s="227">
        <v>0</v>
      </c>
      <c r="T992" s="228">
        <f>S992*H992</f>
        <v>0</v>
      </c>
      <c r="AR992" s="18" t="s">
        <v>415</v>
      </c>
      <c r="AT992" s="18" t="s">
        <v>540</v>
      </c>
      <c r="AU992" s="18" t="s">
        <v>82</v>
      </c>
      <c r="AY992" s="18" t="s">
        <v>197</v>
      </c>
      <c r="BE992" s="229">
        <f>IF(N992="základní",J992,0)</f>
        <v>0</v>
      </c>
      <c r="BF992" s="229">
        <f>IF(N992="snížená",J992,0)</f>
        <v>0</v>
      </c>
      <c r="BG992" s="229">
        <f>IF(N992="zákl. přenesená",J992,0)</f>
        <v>0</v>
      </c>
      <c r="BH992" s="229">
        <f>IF(N992="sníž. přenesená",J992,0)</f>
        <v>0</v>
      </c>
      <c r="BI992" s="229">
        <f>IF(N992="nulová",J992,0)</f>
        <v>0</v>
      </c>
      <c r="BJ992" s="18" t="s">
        <v>80</v>
      </c>
      <c r="BK992" s="229">
        <f>ROUND(I992*H992,2)</f>
        <v>0</v>
      </c>
      <c r="BL992" s="18" t="s">
        <v>298</v>
      </c>
      <c r="BM992" s="18" t="s">
        <v>1374</v>
      </c>
    </row>
    <row r="993" spans="2:51" s="12" customFormat="1" ht="12">
      <c r="B993" s="233"/>
      <c r="C993" s="234"/>
      <c r="D993" s="230" t="s">
        <v>207</v>
      </c>
      <c r="E993" s="234"/>
      <c r="F993" s="236" t="s">
        <v>1375</v>
      </c>
      <c r="G993" s="234"/>
      <c r="H993" s="237">
        <v>280.928</v>
      </c>
      <c r="I993" s="238"/>
      <c r="J993" s="234"/>
      <c r="K993" s="234"/>
      <c r="L993" s="239"/>
      <c r="M993" s="240"/>
      <c r="N993" s="241"/>
      <c r="O993" s="241"/>
      <c r="P993" s="241"/>
      <c r="Q993" s="241"/>
      <c r="R993" s="241"/>
      <c r="S993" s="241"/>
      <c r="T993" s="242"/>
      <c r="AT993" s="243" t="s">
        <v>207</v>
      </c>
      <c r="AU993" s="243" t="s">
        <v>82</v>
      </c>
      <c r="AV993" s="12" t="s">
        <v>82</v>
      </c>
      <c r="AW993" s="12" t="s">
        <v>4</v>
      </c>
      <c r="AX993" s="12" t="s">
        <v>80</v>
      </c>
      <c r="AY993" s="243" t="s">
        <v>197</v>
      </c>
    </row>
    <row r="994" spans="2:65" s="1" customFormat="1" ht="22.5" customHeight="1">
      <c r="B994" s="39"/>
      <c r="C994" s="218" t="s">
        <v>1376</v>
      </c>
      <c r="D994" s="218" t="s">
        <v>199</v>
      </c>
      <c r="E994" s="219" t="s">
        <v>1377</v>
      </c>
      <c r="F994" s="220" t="s">
        <v>1378</v>
      </c>
      <c r="G994" s="221" t="s">
        <v>132</v>
      </c>
      <c r="H994" s="222">
        <v>60.5</v>
      </c>
      <c r="I994" s="223"/>
      <c r="J994" s="224">
        <f>ROUND(I994*H994,2)</f>
        <v>0</v>
      </c>
      <c r="K994" s="220" t="s">
        <v>203</v>
      </c>
      <c r="L994" s="44"/>
      <c r="M994" s="225" t="s">
        <v>21</v>
      </c>
      <c r="N994" s="226" t="s">
        <v>44</v>
      </c>
      <c r="O994" s="80"/>
      <c r="P994" s="227">
        <f>O994*H994</f>
        <v>0</v>
      </c>
      <c r="Q994" s="227">
        <v>0.00147</v>
      </c>
      <c r="R994" s="227">
        <f>Q994*H994</f>
        <v>0.088935</v>
      </c>
      <c r="S994" s="227">
        <v>0</v>
      </c>
      <c r="T994" s="228">
        <f>S994*H994</f>
        <v>0</v>
      </c>
      <c r="AR994" s="18" t="s">
        <v>298</v>
      </c>
      <c r="AT994" s="18" t="s">
        <v>199</v>
      </c>
      <c r="AU994" s="18" t="s">
        <v>82</v>
      </c>
      <c r="AY994" s="18" t="s">
        <v>197</v>
      </c>
      <c r="BE994" s="229">
        <f>IF(N994="základní",J994,0)</f>
        <v>0</v>
      </c>
      <c r="BF994" s="229">
        <f>IF(N994="snížená",J994,0)</f>
        <v>0</v>
      </c>
      <c r="BG994" s="229">
        <f>IF(N994="zákl. přenesená",J994,0)</f>
        <v>0</v>
      </c>
      <c r="BH994" s="229">
        <f>IF(N994="sníž. přenesená",J994,0)</f>
        <v>0</v>
      </c>
      <c r="BI994" s="229">
        <f>IF(N994="nulová",J994,0)</f>
        <v>0</v>
      </c>
      <c r="BJ994" s="18" t="s">
        <v>80</v>
      </c>
      <c r="BK994" s="229">
        <f>ROUND(I994*H994,2)</f>
        <v>0</v>
      </c>
      <c r="BL994" s="18" t="s">
        <v>298</v>
      </c>
      <c r="BM994" s="18" t="s">
        <v>1379</v>
      </c>
    </row>
    <row r="995" spans="2:47" s="1" customFormat="1" ht="12">
      <c r="B995" s="39"/>
      <c r="C995" s="40"/>
      <c r="D995" s="230" t="s">
        <v>205</v>
      </c>
      <c r="E995" s="40"/>
      <c r="F995" s="231" t="s">
        <v>1380</v>
      </c>
      <c r="G995" s="40"/>
      <c r="H995" s="40"/>
      <c r="I995" s="145"/>
      <c r="J995" s="40"/>
      <c r="K995" s="40"/>
      <c r="L995" s="44"/>
      <c r="M995" s="232"/>
      <c r="N995" s="80"/>
      <c r="O995" s="80"/>
      <c r="P995" s="80"/>
      <c r="Q995" s="80"/>
      <c r="R995" s="80"/>
      <c r="S995" s="80"/>
      <c r="T995" s="81"/>
      <c r="AT995" s="18" t="s">
        <v>205</v>
      </c>
      <c r="AU995" s="18" t="s">
        <v>82</v>
      </c>
    </row>
    <row r="996" spans="2:51" s="15" customFormat="1" ht="12">
      <c r="B996" s="266"/>
      <c r="C996" s="267"/>
      <c r="D996" s="230" t="s">
        <v>207</v>
      </c>
      <c r="E996" s="268" t="s">
        <v>21</v>
      </c>
      <c r="F996" s="269" t="s">
        <v>1381</v>
      </c>
      <c r="G996" s="267"/>
      <c r="H996" s="268" t="s">
        <v>21</v>
      </c>
      <c r="I996" s="270"/>
      <c r="J996" s="267"/>
      <c r="K996" s="267"/>
      <c r="L996" s="271"/>
      <c r="M996" s="272"/>
      <c r="N996" s="273"/>
      <c r="O996" s="273"/>
      <c r="P996" s="273"/>
      <c r="Q996" s="273"/>
      <c r="R996" s="273"/>
      <c r="S996" s="273"/>
      <c r="T996" s="274"/>
      <c r="AT996" s="275" t="s">
        <v>207</v>
      </c>
      <c r="AU996" s="275" t="s">
        <v>82</v>
      </c>
      <c r="AV996" s="15" t="s">
        <v>80</v>
      </c>
      <c r="AW996" s="15" t="s">
        <v>34</v>
      </c>
      <c r="AX996" s="15" t="s">
        <v>73</v>
      </c>
      <c r="AY996" s="275" t="s">
        <v>197</v>
      </c>
    </row>
    <row r="997" spans="2:51" s="12" customFormat="1" ht="12">
      <c r="B997" s="233"/>
      <c r="C997" s="234"/>
      <c r="D997" s="230" t="s">
        <v>207</v>
      </c>
      <c r="E997" s="235" t="s">
        <v>21</v>
      </c>
      <c r="F997" s="236" t="s">
        <v>1382</v>
      </c>
      <c r="G997" s="234"/>
      <c r="H997" s="237">
        <v>27.5</v>
      </c>
      <c r="I997" s="238"/>
      <c r="J997" s="234"/>
      <c r="K997" s="234"/>
      <c r="L997" s="239"/>
      <c r="M997" s="240"/>
      <c r="N997" s="241"/>
      <c r="O997" s="241"/>
      <c r="P997" s="241"/>
      <c r="Q997" s="241"/>
      <c r="R997" s="241"/>
      <c r="S997" s="241"/>
      <c r="T997" s="242"/>
      <c r="AT997" s="243" t="s">
        <v>207</v>
      </c>
      <c r="AU997" s="243" t="s">
        <v>82</v>
      </c>
      <c r="AV997" s="12" t="s">
        <v>82</v>
      </c>
      <c r="AW997" s="12" t="s">
        <v>34</v>
      </c>
      <c r="AX997" s="12" t="s">
        <v>73</v>
      </c>
      <c r="AY997" s="243" t="s">
        <v>197</v>
      </c>
    </row>
    <row r="998" spans="2:51" s="12" customFormat="1" ht="12">
      <c r="B998" s="233"/>
      <c r="C998" s="234"/>
      <c r="D998" s="230" t="s">
        <v>207</v>
      </c>
      <c r="E998" s="235" t="s">
        <v>21</v>
      </c>
      <c r="F998" s="236" t="s">
        <v>1383</v>
      </c>
      <c r="G998" s="234"/>
      <c r="H998" s="237">
        <v>33</v>
      </c>
      <c r="I998" s="238"/>
      <c r="J998" s="234"/>
      <c r="K998" s="234"/>
      <c r="L998" s="239"/>
      <c r="M998" s="240"/>
      <c r="N998" s="241"/>
      <c r="O998" s="241"/>
      <c r="P998" s="241"/>
      <c r="Q998" s="241"/>
      <c r="R998" s="241"/>
      <c r="S998" s="241"/>
      <c r="T998" s="242"/>
      <c r="AT998" s="243" t="s">
        <v>207</v>
      </c>
      <c r="AU998" s="243" t="s">
        <v>82</v>
      </c>
      <c r="AV998" s="12" t="s">
        <v>82</v>
      </c>
      <c r="AW998" s="12" t="s">
        <v>34</v>
      </c>
      <c r="AX998" s="12" t="s">
        <v>73</v>
      </c>
      <c r="AY998" s="243" t="s">
        <v>197</v>
      </c>
    </row>
    <row r="999" spans="2:51" s="13" customFormat="1" ht="12">
      <c r="B999" s="244"/>
      <c r="C999" s="245"/>
      <c r="D999" s="230" t="s">
        <v>207</v>
      </c>
      <c r="E999" s="246" t="s">
        <v>21</v>
      </c>
      <c r="F999" s="247" t="s">
        <v>219</v>
      </c>
      <c r="G999" s="245"/>
      <c r="H999" s="248">
        <v>60.5</v>
      </c>
      <c r="I999" s="249"/>
      <c r="J999" s="245"/>
      <c r="K999" s="245"/>
      <c r="L999" s="250"/>
      <c r="M999" s="251"/>
      <c r="N999" s="252"/>
      <c r="O999" s="252"/>
      <c r="P999" s="252"/>
      <c r="Q999" s="252"/>
      <c r="R999" s="252"/>
      <c r="S999" s="252"/>
      <c r="T999" s="253"/>
      <c r="AT999" s="254" t="s">
        <v>207</v>
      </c>
      <c r="AU999" s="254" t="s">
        <v>82</v>
      </c>
      <c r="AV999" s="13" t="s">
        <v>90</v>
      </c>
      <c r="AW999" s="13" t="s">
        <v>34</v>
      </c>
      <c r="AX999" s="13" t="s">
        <v>80</v>
      </c>
      <c r="AY999" s="254" t="s">
        <v>197</v>
      </c>
    </row>
    <row r="1000" spans="2:65" s="1" customFormat="1" ht="16.5" customHeight="1">
      <c r="B1000" s="39"/>
      <c r="C1000" s="276" t="s">
        <v>1384</v>
      </c>
      <c r="D1000" s="276" t="s">
        <v>540</v>
      </c>
      <c r="E1000" s="277" t="s">
        <v>1385</v>
      </c>
      <c r="F1000" s="278" t="s">
        <v>1386</v>
      </c>
      <c r="G1000" s="279" t="s">
        <v>301</v>
      </c>
      <c r="H1000" s="280">
        <v>86.515</v>
      </c>
      <c r="I1000" s="281"/>
      <c r="J1000" s="282">
        <f>ROUND(I1000*H1000,2)</f>
        <v>0</v>
      </c>
      <c r="K1000" s="278" t="s">
        <v>21</v>
      </c>
      <c r="L1000" s="283"/>
      <c r="M1000" s="284" t="s">
        <v>21</v>
      </c>
      <c r="N1000" s="285" t="s">
        <v>44</v>
      </c>
      <c r="O1000" s="80"/>
      <c r="P1000" s="227">
        <f>O1000*H1000</f>
        <v>0</v>
      </c>
      <c r="Q1000" s="227">
        <v>0.004</v>
      </c>
      <c r="R1000" s="227">
        <f>Q1000*H1000</f>
        <v>0.34606000000000003</v>
      </c>
      <c r="S1000" s="227">
        <v>0</v>
      </c>
      <c r="T1000" s="228">
        <f>S1000*H1000</f>
        <v>0</v>
      </c>
      <c r="AR1000" s="18" t="s">
        <v>415</v>
      </c>
      <c r="AT1000" s="18" t="s">
        <v>540</v>
      </c>
      <c r="AU1000" s="18" t="s">
        <v>82</v>
      </c>
      <c r="AY1000" s="18" t="s">
        <v>197</v>
      </c>
      <c r="BE1000" s="229">
        <f>IF(N1000="základní",J1000,0)</f>
        <v>0</v>
      </c>
      <c r="BF1000" s="229">
        <f>IF(N1000="snížená",J1000,0)</f>
        <v>0</v>
      </c>
      <c r="BG1000" s="229">
        <f>IF(N1000="zákl. přenesená",J1000,0)</f>
        <v>0</v>
      </c>
      <c r="BH1000" s="229">
        <f>IF(N1000="sníž. přenesená",J1000,0)</f>
        <v>0</v>
      </c>
      <c r="BI1000" s="229">
        <f>IF(N1000="nulová",J1000,0)</f>
        <v>0</v>
      </c>
      <c r="BJ1000" s="18" t="s">
        <v>80</v>
      </c>
      <c r="BK1000" s="229">
        <f>ROUND(I1000*H1000,2)</f>
        <v>0</v>
      </c>
      <c r="BL1000" s="18" t="s">
        <v>298</v>
      </c>
      <c r="BM1000" s="18" t="s">
        <v>1387</v>
      </c>
    </row>
    <row r="1001" spans="2:47" s="1" customFormat="1" ht="12">
      <c r="B1001" s="39"/>
      <c r="C1001" s="40"/>
      <c r="D1001" s="230" t="s">
        <v>262</v>
      </c>
      <c r="E1001" s="40"/>
      <c r="F1001" s="231" t="s">
        <v>1388</v>
      </c>
      <c r="G1001" s="40"/>
      <c r="H1001" s="40"/>
      <c r="I1001" s="145"/>
      <c r="J1001" s="40"/>
      <c r="K1001" s="40"/>
      <c r="L1001" s="44"/>
      <c r="M1001" s="232"/>
      <c r="N1001" s="80"/>
      <c r="O1001" s="80"/>
      <c r="P1001" s="80"/>
      <c r="Q1001" s="80"/>
      <c r="R1001" s="80"/>
      <c r="S1001" s="80"/>
      <c r="T1001" s="81"/>
      <c r="AT1001" s="18" t="s">
        <v>262</v>
      </c>
      <c r="AU1001" s="18" t="s">
        <v>82</v>
      </c>
    </row>
    <row r="1002" spans="2:51" s="12" customFormat="1" ht="12">
      <c r="B1002" s="233"/>
      <c r="C1002" s="234"/>
      <c r="D1002" s="230" t="s">
        <v>207</v>
      </c>
      <c r="E1002" s="235" t="s">
        <v>21</v>
      </c>
      <c r="F1002" s="236" t="s">
        <v>1389</v>
      </c>
      <c r="G1002" s="234"/>
      <c r="H1002" s="237">
        <v>78.65</v>
      </c>
      <c r="I1002" s="238"/>
      <c r="J1002" s="234"/>
      <c r="K1002" s="234"/>
      <c r="L1002" s="239"/>
      <c r="M1002" s="240"/>
      <c r="N1002" s="241"/>
      <c r="O1002" s="241"/>
      <c r="P1002" s="241"/>
      <c r="Q1002" s="241"/>
      <c r="R1002" s="241"/>
      <c r="S1002" s="241"/>
      <c r="T1002" s="242"/>
      <c r="AT1002" s="243" t="s">
        <v>207</v>
      </c>
      <c r="AU1002" s="243" t="s">
        <v>82</v>
      </c>
      <c r="AV1002" s="12" t="s">
        <v>82</v>
      </c>
      <c r="AW1002" s="12" t="s">
        <v>34</v>
      </c>
      <c r="AX1002" s="12" t="s">
        <v>80</v>
      </c>
      <c r="AY1002" s="243" t="s">
        <v>197</v>
      </c>
    </row>
    <row r="1003" spans="2:51" s="12" customFormat="1" ht="12">
      <c r="B1003" s="233"/>
      <c r="C1003" s="234"/>
      <c r="D1003" s="230" t="s">
        <v>207</v>
      </c>
      <c r="E1003" s="234"/>
      <c r="F1003" s="236" t="s">
        <v>1390</v>
      </c>
      <c r="G1003" s="234"/>
      <c r="H1003" s="237">
        <v>86.515</v>
      </c>
      <c r="I1003" s="238"/>
      <c r="J1003" s="234"/>
      <c r="K1003" s="234"/>
      <c r="L1003" s="239"/>
      <c r="M1003" s="240"/>
      <c r="N1003" s="241"/>
      <c r="O1003" s="241"/>
      <c r="P1003" s="241"/>
      <c r="Q1003" s="241"/>
      <c r="R1003" s="241"/>
      <c r="S1003" s="241"/>
      <c r="T1003" s="242"/>
      <c r="AT1003" s="243" t="s">
        <v>207</v>
      </c>
      <c r="AU1003" s="243" t="s">
        <v>82</v>
      </c>
      <c r="AV1003" s="12" t="s">
        <v>82</v>
      </c>
      <c r="AW1003" s="12" t="s">
        <v>4</v>
      </c>
      <c r="AX1003" s="12" t="s">
        <v>80</v>
      </c>
      <c r="AY1003" s="243" t="s">
        <v>197</v>
      </c>
    </row>
    <row r="1004" spans="2:65" s="1" customFormat="1" ht="22.5" customHeight="1">
      <c r="B1004" s="39"/>
      <c r="C1004" s="218" t="s">
        <v>1391</v>
      </c>
      <c r="D1004" s="218" t="s">
        <v>199</v>
      </c>
      <c r="E1004" s="219" t="s">
        <v>1392</v>
      </c>
      <c r="F1004" s="220" t="s">
        <v>1393</v>
      </c>
      <c r="G1004" s="221" t="s">
        <v>132</v>
      </c>
      <c r="H1004" s="222">
        <v>66</v>
      </c>
      <c r="I1004" s="223"/>
      <c r="J1004" s="224">
        <f>ROUND(I1004*H1004,2)</f>
        <v>0</v>
      </c>
      <c r="K1004" s="220" t="s">
        <v>203</v>
      </c>
      <c r="L1004" s="44"/>
      <c r="M1004" s="225" t="s">
        <v>21</v>
      </c>
      <c r="N1004" s="226" t="s">
        <v>44</v>
      </c>
      <c r="O1004" s="80"/>
      <c r="P1004" s="227">
        <f>O1004*H1004</f>
        <v>0</v>
      </c>
      <c r="Q1004" s="227">
        <v>0.00098</v>
      </c>
      <c r="R1004" s="227">
        <f>Q1004*H1004</f>
        <v>0.06468</v>
      </c>
      <c r="S1004" s="227">
        <v>0</v>
      </c>
      <c r="T1004" s="228">
        <f>S1004*H1004</f>
        <v>0</v>
      </c>
      <c r="AR1004" s="18" t="s">
        <v>298</v>
      </c>
      <c r="AT1004" s="18" t="s">
        <v>199</v>
      </c>
      <c r="AU1004" s="18" t="s">
        <v>82</v>
      </c>
      <c r="AY1004" s="18" t="s">
        <v>197</v>
      </c>
      <c r="BE1004" s="229">
        <f>IF(N1004="základní",J1004,0)</f>
        <v>0</v>
      </c>
      <c r="BF1004" s="229">
        <f>IF(N1004="snížená",J1004,0)</f>
        <v>0</v>
      </c>
      <c r="BG1004" s="229">
        <f>IF(N1004="zákl. přenesená",J1004,0)</f>
        <v>0</v>
      </c>
      <c r="BH1004" s="229">
        <f>IF(N1004="sníž. přenesená",J1004,0)</f>
        <v>0</v>
      </c>
      <c r="BI1004" s="229">
        <f>IF(N1004="nulová",J1004,0)</f>
        <v>0</v>
      </c>
      <c r="BJ1004" s="18" t="s">
        <v>80</v>
      </c>
      <c r="BK1004" s="229">
        <f>ROUND(I1004*H1004,2)</f>
        <v>0</v>
      </c>
      <c r="BL1004" s="18" t="s">
        <v>298</v>
      </c>
      <c r="BM1004" s="18" t="s">
        <v>1394</v>
      </c>
    </row>
    <row r="1005" spans="2:47" s="1" customFormat="1" ht="12">
      <c r="B1005" s="39"/>
      <c r="C1005" s="40"/>
      <c r="D1005" s="230" t="s">
        <v>205</v>
      </c>
      <c r="E1005" s="40"/>
      <c r="F1005" s="231" t="s">
        <v>1380</v>
      </c>
      <c r="G1005" s="40"/>
      <c r="H1005" s="40"/>
      <c r="I1005" s="145"/>
      <c r="J1005" s="40"/>
      <c r="K1005" s="40"/>
      <c r="L1005" s="44"/>
      <c r="M1005" s="232"/>
      <c r="N1005" s="80"/>
      <c r="O1005" s="80"/>
      <c r="P1005" s="80"/>
      <c r="Q1005" s="80"/>
      <c r="R1005" s="80"/>
      <c r="S1005" s="80"/>
      <c r="T1005" s="81"/>
      <c r="AT1005" s="18" t="s">
        <v>205</v>
      </c>
      <c r="AU1005" s="18" t="s">
        <v>82</v>
      </c>
    </row>
    <row r="1006" spans="2:51" s="15" customFormat="1" ht="12">
      <c r="B1006" s="266"/>
      <c r="C1006" s="267"/>
      <c r="D1006" s="230" t="s">
        <v>207</v>
      </c>
      <c r="E1006" s="268" t="s">
        <v>21</v>
      </c>
      <c r="F1006" s="269" t="s">
        <v>1381</v>
      </c>
      <c r="G1006" s="267"/>
      <c r="H1006" s="268" t="s">
        <v>21</v>
      </c>
      <c r="I1006" s="270"/>
      <c r="J1006" s="267"/>
      <c r="K1006" s="267"/>
      <c r="L1006" s="271"/>
      <c r="M1006" s="272"/>
      <c r="N1006" s="273"/>
      <c r="O1006" s="273"/>
      <c r="P1006" s="273"/>
      <c r="Q1006" s="273"/>
      <c r="R1006" s="273"/>
      <c r="S1006" s="273"/>
      <c r="T1006" s="274"/>
      <c r="AT1006" s="275" t="s">
        <v>207</v>
      </c>
      <c r="AU1006" s="275" t="s">
        <v>82</v>
      </c>
      <c r="AV1006" s="15" t="s">
        <v>80</v>
      </c>
      <c r="AW1006" s="15" t="s">
        <v>34</v>
      </c>
      <c r="AX1006" s="15" t="s">
        <v>73</v>
      </c>
      <c r="AY1006" s="275" t="s">
        <v>197</v>
      </c>
    </row>
    <row r="1007" spans="2:51" s="12" customFormat="1" ht="12">
      <c r="B1007" s="233"/>
      <c r="C1007" s="234"/>
      <c r="D1007" s="230" t="s">
        <v>207</v>
      </c>
      <c r="E1007" s="235" t="s">
        <v>21</v>
      </c>
      <c r="F1007" s="236" t="s">
        <v>1395</v>
      </c>
      <c r="G1007" s="234"/>
      <c r="H1007" s="237">
        <v>30</v>
      </c>
      <c r="I1007" s="238"/>
      <c r="J1007" s="234"/>
      <c r="K1007" s="234"/>
      <c r="L1007" s="239"/>
      <c r="M1007" s="240"/>
      <c r="N1007" s="241"/>
      <c r="O1007" s="241"/>
      <c r="P1007" s="241"/>
      <c r="Q1007" s="241"/>
      <c r="R1007" s="241"/>
      <c r="S1007" s="241"/>
      <c r="T1007" s="242"/>
      <c r="AT1007" s="243" t="s">
        <v>207</v>
      </c>
      <c r="AU1007" s="243" t="s">
        <v>82</v>
      </c>
      <c r="AV1007" s="12" t="s">
        <v>82</v>
      </c>
      <c r="AW1007" s="12" t="s">
        <v>34</v>
      </c>
      <c r="AX1007" s="12" t="s">
        <v>73</v>
      </c>
      <c r="AY1007" s="243" t="s">
        <v>197</v>
      </c>
    </row>
    <row r="1008" spans="2:51" s="12" customFormat="1" ht="12">
      <c r="B1008" s="233"/>
      <c r="C1008" s="234"/>
      <c r="D1008" s="230" t="s">
        <v>207</v>
      </c>
      <c r="E1008" s="235" t="s">
        <v>21</v>
      </c>
      <c r="F1008" s="236" t="s">
        <v>1396</v>
      </c>
      <c r="G1008" s="234"/>
      <c r="H1008" s="237">
        <v>36</v>
      </c>
      <c r="I1008" s="238"/>
      <c r="J1008" s="234"/>
      <c r="K1008" s="234"/>
      <c r="L1008" s="239"/>
      <c r="M1008" s="240"/>
      <c r="N1008" s="241"/>
      <c r="O1008" s="241"/>
      <c r="P1008" s="241"/>
      <c r="Q1008" s="241"/>
      <c r="R1008" s="241"/>
      <c r="S1008" s="241"/>
      <c r="T1008" s="242"/>
      <c r="AT1008" s="243" t="s">
        <v>207</v>
      </c>
      <c r="AU1008" s="243" t="s">
        <v>82</v>
      </c>
      <c r="AV1008" s="12" t="s">
        <v>82</v>
      </c>
      <c r="AW1008" s="12" t="s">
        <v>34</v>
      </c>
      <c r="AX1008" s="12" t="s">
        <v>73</v>
      </c>
      <c r="AY1008" s="243" t="s">
        <v>197</v>
      </c>
    </row>
    <row r="1009" spans="2:51" s="13" customFormat="1" ht="12">
      <c r="B1009" s="244"/>
      <c r="C1009" s="245"/>
      <c r="D1009" s="230" t="s">
        <v>207</v>
      </c>
      <c r="E1009" s="246" t="s">
        <v>21</v>
      </c>
      <c r="F1009" s="247" t="s">
        <v>219</v>
      </c>
      <c r="G1009" s="245"/>
      <c r="H1009" s="248">
        <v>66</v>
      </c>
      <c r="I1009" s="249"/>
      <c r="J1009" s="245"/>
      <c r="K1009" s="245"/>
      <c r="L1009" s="250"/>
      <c r="M1009" s="251"/>
      <c r="N1009" s="252"/>
      <c r="O1009" s="252"/>
      <c r="P1009" s="252"/>
      <c r="Q1009" s="252"/>
      <c r="R1009" s="252"/>
      <c r="S1009" s="252"/>
      <c r="T1009" s="253"/>
      <c r="AT1009" s="254" t="s">
        <v>207</v>
      </c>
      <c r="AU1009" s="254" t="s">
        <v>82</v>
      </c>
      <c r="AV1009" s="13" t="s">
        <v>90</v>
      </c>
      <c r="AW1009" s="13" t="s">
        <v>34</v>
      </c>
      <c r="AX1009" s="13" t="s">
        <v>80</v>
      </c>
      <c r="AY1009" s="254" t="s">
        <v>197</v>
      </c>
    </row>
    <row r="1010" spans="2:65" s="1" customFormat="1" ht="16.5" customHeight="1">
      <c r="B1010" s="39"/>
      <c r="C1010" s="276" t="s">
        <v>1397</v>
      </c>
      <c r="D1010" s="276" t="s">
        <v>540</v>
      </c>
      <c r="E1010" s="277" t="s">
        <v>1398</v>
      </c>
      <c r="F1010" s="278" t="s">
        <v>1399</v>
      </c>
      <c r="G1010" s="279" t="s">
        <v>116</v>
      </c>
      <c r="H1010" s="280">
        <v>15.18</v>
      </c>
      <c r="I1010" s="281"/>
      <c r="J1010" s="282">
        <f>ROUND(I1010*H1010,2)</f>
        <v>0</v>
      </c>
      <c r="K1010" s="278" t="s">
        <v>21</v>
      </c>
      <c r="L1010" s="283"/>
      <c r="M1010" s="284" t="s">
        <v>21</v>
      </c>
      <c r="N1010" s="285" t="s">
        <v>44</v>
      </c>
      <c r="O1010" s="80"/>
      <c r="P1010" s="227">
        <f>O1010*H1010</f>
        <v>0</v>
      </c>
      <c r="Q1010" s="227">
        <v>0.0071</v>
      </c>
      <c r="R1010" s="227">
        <f>Q1010*H1010</f>
        <v>0.107778</v>
      </c>
      <c r="S1010" s="227">
        <v>0</v>
      </c>
      <c r="T1010" s="228">
        <f>S1010*H1010</f>
        <v>0</v>
      </c>
      <c r="AR1010" s="18" t="s">
        <v>415</v>
      </c>
      <c r="AT1010" s="18" t="s">
        <v>540</v>
      </c>
      <c r="AU1010" s="18" t="s">
        <v>82</v>
      </c>
      <c r="AY1010" s="18" t="s">
        <v>197</v>
      </c>
      <c r="BE1010" s="229">
        <f>IF(N1010="základní",J1010,0)</f>
        <v>0</v>
      </c>
      <c r="BF1010" s="229">
        <f>IF(N1010="snížená",J1010,0)</f>
        <v>0</v>
      </c>
      <c r="BG1010" s="229">
        <f>IF(N1010="zákl. přenesená",J1010,0)</f>
        <v>0</v>
      </c>
      <c r="BH1010" s="229">
        <f>IF(N1010="sníž. přenesená",J1010,0)</f>
        <v>0</v>
      </c>
      <c r="BI1010" s="229">
        <f>IF(N1010="nulová",J1010,0)</f>
        <v>0</v>
      </c>
      <c r="BJ1010" s="18" t="s">
        <v>80</v>
      </c>
      <c r="BK1010" s="229">
        <f>ROUND(I1010*H1010,2)</f>
        <v>0</v>
      </c>
      <c r="BL1010" s="18" t="s">
        <v>298</v>
      </c>
      <c r="BM1010" s="18" t="s">
        <v>1400</v>
      </c>
    </row>
    <row r="1011" spans="2:47" s="1" customFormat="1" ht="12">
      <c r="B1011" s="39"/>
      <c r="C1011" s="40"/>
      <c r="D1011" s="230" t="s">
        <v>262</v>
      </c>
      <c r="E1011" s="40"/>
      <c r="F1011" s="231" t="s">
        <v>1401</v>
      </c>
      <c r="G1011" s="40"/>
      <c r="H1011" s="40"/>
      <c r="I1011" s="145"/>
      <c r="J1011" s="40"/>
      <c r="K1011" s="40"/>
      <c r="L1011" s="44"/>
      <c r="M1011" s="232"/>
      <c r="N1011" s="80"/>
      <c r="O1011" s="80"/>
      <c r="P1011" s="80"/>
      <c r="Q1011" s="80"/>
      <c r="R1011" s="80"/>
      <c r="S1011" s="80"/>
      <c r="T1011" s="81"/>
      <c r="AT1011" s="18" t="s">
        <v>262</v>
      </c>
      <c r="AU1011" s="18" t="s">
        <v>82</v>
      </c>
    </row>
    <row r="1012" spans="2:51" s="12" customFormat="1" ht="12">
      <c r="B1012" s="233"/>
      <c r="C1012" s="234"/>
      <c r="D1012" s="230" t="s">
        <v>207</v>
      </c>
      <c r="E1012" s="235" t="s">
        <v>21</v>
      </c>
      <c r="F1012" s="236" t="s">
        <v>1402</v>
      </c>
      <c r="G1012" s="234"/>
      <c r="H1012" s="237">
        <v>13.2</v>
      </c>
      <c r="I1012" s="238"/>
      <c r="J1012" s="234"/>
      <c r="K1012" s="234"/>
      <c r="L1012" s="239"/>
      <c r="M1012" s="240"/>
      <c r="N1012" s="241"/>
      <c r="O1012" s="241"/>
      <c r="P1012" s="241"/>
      <c r="Q1012" s="241"/>
      <c r="R1012" s="241"/>
      <c r="S1012" s="241"/>
      <c r="T1012" s="242"/>
      <c r="AT1012" s="243" t="s">
        <v>207</v>
      </c>
      <c r="AU1012" s="243" t="s">
        <v>82</v>
      </c>
      <c r="AV1012" s="12" t="s">
        <v>82</v>
      </c>
      <c r="AW1012" s="12" t="s">
        <v>34</v>
      </c>
      <c r="AX1012" s="12" t="s">
        <v>80</v>
      </c>
      <c r="AY1012" s="243" t="s">
        <v>197</v>
      </c>
    </row>
    <row r="1013" spans="2:51" s="12" customFormat="1" ht="12">
      <c r="B1013" s="233"/>
      <c r="C1013" s="234"/>
      <c r="D1013" s="230" t="s">
        <v>207</v>
      </c>
      <c r="E1013" s="234"/>
      <c r="F1013" s="236" t="s">
        <v>1403</v>
      </c>
      <c r="G1013" s="234"/>
      <c r="H1013" s="237">
        <v>15.18</v>
      </c>
      <c r="I1013" s="238"/>
      <c r="J1013" s="234"/>
      <c r="K1013" s="234"/>
      <c r="L1013" s="239"/>
      <c r="M1013" s="240"/>
      <c r="N1013" s="241"/>
      <c r="O1013" s="241"/>
      <c r="P1013" s="241"/>
      <c r="Q1013" s="241"/>
      <c r="R1013" s="241"/>
      <c r="S1013" s="241"/>
      <c r="T1013" s="242"/>
      <c r="AT1013" s="243" t="s">
        <v>207</v>
      </c>
      <c r="AU1013" s="243" t="s">
        <v>82</v>
      </c>
      <c r="AV1013" s="12" t="s">
        <v>82</v>
      </c>
      <c r="AW1013" s="12" t="s">
        <v>4</v>
      </c>
      <c r="AX1013" s="12" t="s">
        <v>80</v>
      </c>
      <c r="AY1013" s="243" t="s">
        <v>197</v>
      </c>
    </row>
    <row r="1014" spans="2:65" s="1" customFormat="1" ht="16.5" customHeight="1">
      <c r="B1014" s="39"/>
      <c r="C1014" s="218" t="s">
        <v>1404</v>
      </c>
      <c r="D1014" s="218" t="s">
        <v>199</v>
      </c>
      <c r="E1014" s="219" t="s">
        <v>1405</v>
      </c>
      <c r="F1014" s="220" t="s">
        <v>1406</v>
      </c>
      <c r="G1014" s="221" t="s">
        <v>132</v>
      </c>
      <c r="H1014" s="222">
        <v>227.97</v>
      </c>
      <c r="I1014" s="223"/>
      <c r="J1014" s="224">
        <f>ROUND(I1014*H1014,2)</f>
        <v>0</v>
      </c>
      <c r="K1014" s="220" t="s">
        <v>203</v>
      </c>
      <c r="L1014" s="44"/>
      <c r="M1014" s="225" t="s">
        <v>21</v>
      </c>
      <c r="N1014" s="226" t="s">
        <v>44</v>
      </c>
      <c r="O1014" s="80"/>
      <c r="P1014" s="227">
        <f>O1014*H1014</f>
        <v>0</v>
      </c>
      <c r="Q1014" s="227">
        <v>0.00046</v>
      </c>
      <c r="R1014" s="227">
        <f>Q1014*H1014</f>
        <v>0.1048662</v>
      </c>
      <c r="S1014" s="227">
        <v>0</v>
      </c>
      <c r="T1014" s="228">
        <f>S1014*H1014</f>
        <v>0</v>
      </c>
      <c r="AR1014" s="18" t="s">
        <v>298</v>
      </c>
      <c r="AT1014" s="18" t="s">
        <v>199</v>
      </c>
      <c r="AU1014" s="18" t="s">
        <v>82</v>
      </c>
      <c r="AY1014" s="18" t="s">
        <v>197</v>
      </c>
      <c r="BE1014" s="229">
        <f>IF(N1014="základní",J1014,0)</f>
        <v>0</v>
      </c>
      <c r="BF1014" s="229">
        <f>IF(N1014="snížená",J1014,0)</f>
        <v>0</v>
      </c>
      <c r="BG1014" s="229">
        <f>IF(N1014="zákl. přenesená",J1014,0)</f>
        <v>0</v>
      </c>
      <c r="BH1014" s="229">
        <f>IF(N1014="sníž. přenesená",J1014,0)</f>
        <v>0</v>
      </c>
      <c r="BI1014" s="229">
        <f>IF(N1014="nulová",J1014,0)</f>
        <v>0</v>
      </c>
      <c r="BJ1014" s="18" t="s">
        <v>80</v>
      </c>
      <c r="BK1014" s="229">
        <f>ROUND(I1014*H1014,2)</f>
        <v>0</v>
      </c>
      <c r="BL1014" s="18" t="s">
        <v>298</v>
      </c>
      <c r="BM1014" s="18" t="s">
        <v>1407</v>
      </c>
    </row>
    <row r="1015" spans="2:51" s="15" customFormat="1" ht="12">
      <c r="B1015" s="266"/>
      <c r="C1015" s="267"/>
      <c r="D1015" s="230" t="s">
        <v>207</v>
      </c>
      <c r="E1015" s="268" t="s">
        <v>21</v>
      </c>
      <c r="F1015" s="269" t="s">
        <v>1408</v>
      </c>
      <c r="G1015" s="267"/>
      <c r="H1015" s="268" t="s">
        <v>21</v>
      </c>
      <c r="I1015" s="270"/>
      <c r="J1015" s="267"/>
      <c r="K1015" s="267"/>
      <c r="L1015" s="271"/>
      <c r="M1015" s="272"/>
      <c r="N1015" s="273"/>
      <c r="O1015" s="273"/>
      <c r="P1015" s="273"/>
      <c r="Q1015" s="273"/>
      <c r="R1015" s="273"/>
      <c r="S1015" s="273"/>
      <c r="T1015" s="274"/>
      <c r="AT1015" s="275" t="s">
        <v>207</v>
      </c>
      <c r="AU1015" s="275" t="s">
        <v>82</v>
      </c>
      <c r="AV1015" s="15" t="s">
        <v>80</v>
      </c>
      <c r="AW1015" s="15" t="s">
        <v>34</v>
      </c>
      <c r="AX1015" s="15" t="s">
        <v>73</v>
      </c>
      <c r="AY1015" s="275" t="s">
        <v>197</v>
      </c>
    </row>
    <row r="1016" spans="2:51" s="12" customFormat="1" ht="12">
      <c r="B1016" s="233"/>
      <c r="C1016" s="234"/>
      <c r="D1016" s="230" t="s">
        <v>207</v>
      </c>
      <c r="E1016" s="235" t="s">
        <v>21</v>
      </c>
      <c r="F1016" s="236" t="s">
        <v>1409</v>
      </c>
      <c r="G1016" s="234"/>
      <c r="H1016" s="237">
        <v>40.3</v>
      </c>
      <c r="I1016" s="238"/>
      <c r="J1016" s="234"/>
      <c r="K1016" s="234"/>
      <c r="L1016" s="239"/>
      <c r="M1016" s="240"/>
      <c r="N1016" s="241"/>
      <c r="O1016" s="241"/>
      <c r="P1016" s="241"/>
      <c r="Q1016" s="241"/>
      <c r="R1016" s="241"/>
      <c r="S1016" s="241"/>
      <c r="T1016" s="242"/>
      <c r="AT1016" s="243" t="s">
        <v>207</v>
      </c>
      <c r="AU1016" s="243" t="s">
        <v>82</v>
      </c>
      <c r="AV1016" s="12" t="s">
        <v>82</v>
      </c>
      <c r="AW1016" s="12" t="s">
        <v>34</v>
      </c>
      <c r="AX1016" s="12" t="s">
        <v>73</v>
      </c>
      <c r="AY1016" s="243" t="s">
        <v>197</v>
      </c>
    </row>
    <row r="1017" spans="2:51" s="12" customFormat="1" ht="12">
      <c r="B1017" s="233"/>
      <c r="C1017" s="234"/>
      <c r="D1017" s="230" t="s">
        <v>207</v>
      </c>
      <c r="E1017" s="235" t="s">
        <v>21</v>
      </c>
      <c r="F1017" s="236" t="s">
        <v>1410</v>
      </c>
      <c r="G1017" s="234"/>
      <c r="H1017" s="237">
        <v>29.12</v>
      </c>
      <c r="I1017" s="238"/>
      <c r="J1017" s="234"/>
      <c r="K1017" s="234"/>
      <c r="L1017" s="239"/>
      <c r="M1017" s="240"/>
      <c r="N1017" s="241"/>
      <c r="O1017" s="241"/>
      <c r="P1017" s="241"/>
      <c r="Q1017" s="241"/>
      <c r="R1017" s="241"/>
      <c r="S1017" s="241"/>
      <c r="T1017" s="242"/>
      <c r="AT1017" s="243" t="s">
        <v>207</v>
      </c>
      <c r="AU1017" s="243" t="s">
        <v>82</v>
      </c>
      <c r="AV1017" s="12" t="s">
        <v>82</v>
      </c>
      <c r="AW1017" s="12" t="s">
        <v>34</v>
      </c>
      <c r="AX1017" s="12" t="s">
        <v>73</v>
      </c>
      <c r="AY1017" s="243" t="s">
        <v>197</v>
      </c>
    </row>
    <row r="1018" spans="2:51" s="12" customFormat="1" ht="12">
      <c r="B1018" s="233"/>
      <c r="C1018" s="234"/>
      <c r="D1018" s="230" t="s">
        <v>207</v>
      </c>
      <c r="E1018" s="235" t="s">
        <v>21</v>
      </c>
      <c r="F1018" s="236" t="s">
        <v>1411</v>
      </c>
      <c r="G1018" s="234"/>
      <c r="H1018" s="237">
        <v>6.75</v>
      </c>
      <c r="I1018" s="238"/>
      <c r="J1018" s="234"/>
      <c r="K1018" s="234"/>
      <c r="L1018" s="239"/>
      <c r="M1018" s="240"/>
      <c r="N1018" s="241"/>
      <c r="O1018" s="241"/>
      <c r="P1018" s="241"/>
      <c r="Q1018" s="241"/>
      <c r="R1018" s="241"/>
      <c r="S1018" s="241"/>
      <c r="T1018" s="242"/>
      <c r="AT1018" s="243" t="s">
        <v>207</v>
      </c>
      <c r="AU1018" s="243" t="s">
        <v>82</v>
      </c>
      <c r="AV1018" s="12" t="s">
        <v>82</v>
      </c>
      <c r="AW1018" s="12" t="s">
        <v>34</v>
      </c>
      <c r="AX1018" s="12" t="s">
        <v>73</v>
      </c>
      <c r="AY1018" s="243" t="s">
        <v>197</v>
      </c>
    </row>
    <row r="1019" spans="2:51" s="12" customFormat="1" ht="12">
      <c r="B1019" s="233"/>
      <c r="C1019" s="234"/>
      <c r="D1019" s="230" t="s">
        <v>207</v>
      </c>
      <c r="E1019" s="235" t="s">
        <v>21</v>
      </c>
      <c r="F1019" s="236" t="s">
        <v>1412</v>
      </c>
      <c r="G1019" s="234"/>
      <c r="H1019" s="237">
        <v>26.45</v>
      </c>
      <c r="I1019" s="238"/>
      <c r="J1019" s="234"/>
      <c r="K1019" s="234"/>
      <c r="L1019" s="239"/>
      <c r="M1019" s="240"/>
      <c r="N1019" s="241"/>
      <c r="O1019" s="241"/>
      <c r="P1019" s="241"/>
      <c r="Q1019" s="241"/>
      <c r="R1019" s="241"/>
      <c r="S1019" s="241"/>
      <c r="T1019" s="242"/>
      <c r="AT1019" s="243" t="s">
        <v>207</v>
      </c>
      <c r="AU1019" s="243" t="s">
        <v>82</v>
      </c>
      <c r="AV1019" s="12" t="s">
        <v>82</v>
      </c>
      <c r="AW1019" s="12" t="s">
        <v>34</v>
      </c>
      <c r="AX1019" s="12" t="s">
        <v>73</v>
      </c>
      <c r="AY1019" s="243" t="s">
        <v>197</v>
      </c>
    </row>
    <row r="1020" spans="2:51" s="12" customFormat="1" ht="12">
      <c r="B1020" s="233"/>
      <c r="C1020" s="234"/>
      <c r="D1020" s="230" t="s">
        <v>207</v>
      </c>
      <c r="E1020" s="235" t="s">
        <v>21</v>
      </c>
      <c r="F1020" s="236" t="s">
        <v>1413</v>
      </c>
      <c r="G1020" s="234"/>
      <c r="H1020" s="237">
        <v>19.9</v>
      </c>
      <c r="I1020" s="238"/>
      <c r="J1020" s="234"/>
      <c r="K1020" s="234"/>
      <c r="L1020" s="239"/>
      <c r="M1020" s="240"/>
      <c r="N1020" s="241"/>
      <c r="O1020" s="241"/>
      <c r="P1020" s="241"/>
      <c r="Q1020" s="241"/>
      <c r="R1020" s="241"/>
      <c r="S1020" s="241"/>
      <c r="T1020" s="242"/>
      <c r="AT1020" s="243" t="s">
        <v>207</v>
      </c>
      <c r="AU1020" s="243" t="s">
        <v>82</v>
      </c>
      <c r="AV1020" s="12" t="s">
        <v>82</v>
      </c>
      <c r="AW1020" s="12" t="s">
        <v>34</v>
      </c>
      <c r="AX1020" s="12" t="s">
        <v>73</v>
      </c>
      <c r="AY1020" s="243" t="s">
        <v>197</v>
      </c>
    </row>
    <row r="1021" spans="2:51" s="12" customFormat="1" ht="12">
      <c r="B1021" s="233"/>
      <c r="C1021" s="234"/>
      <c r="D1021" s="230" t="s">
        <v>207</v>
      </c>
      <c r="E1021" s="235" t="s">
        <v>21</v>
      </c>
      <c r="F1021" s="236" t="s">
        <v>1414</v>
      </c>
      <c r="G1021" s="234"/>
      <c r="H1021" s="237">
        <v>30.6</v>
      </c>
      <c r="I1021" s="238"/>
      <c r="J1021" s="234"/>
      <c r="K1021" s="234"/>
      <c r="L1021" s="239"/>
      <c r="M1021" s="240"/>
      <c r="N1021" s="241"/>
      <c r="O1021" s="241"/>
      <c r="P1021" s="241"/>
      <c r="Q1021" s="241"/>
      <c r="R1021" s="241"/>
      <c r="S1021" s="241"/>
      <c r="T1021" s="242"/>
      <c r="AT1021" s="243" t="s">
        <v>207</v>
      </c>
      <c r="AU1021" s="243" t="s">
        <v>82</v>
      </c>
      <c r="AV1021" s="12" t="s">
        <v>82</v>
      </c>
      <c r="AW1021" s="12" t="s">
        <v>34</v>
      </c>
      <c r="AX1021" s="12" t="s">
        <v>73</v>
      </c>
      <c r="AY1021" s="243" t="s">
        <v>197</v>
      </c>
    </row>
    <row r="1022" spans="2:51" s="12" customFormat="1" ht="12">
      <c r="B1022" s="233"/>
      <c r="C1022" s="234"/>
      <c r="D1022" s="230" t="s">
        <v>207</v>
      </c>
      <c r="E1022" s="235" t="s">
        <v>21</v>
      </c>
      <c r="F1022" s="236" t="s">
        <v>1415</v>
      </c>
      <c r="G1022" s="234"/>
      <c r="H1022" s="237">
        <v>36.9</v>
      </c>
      <c r="I1022" s="238"/>
      <c r="J1022" s="234"/>
      <c r="K1022" s="234"/>
      <c r="L1022" s="239"/>
      <c r="M1022" s="240"/>
      <c r="N1022" s="241"/>
      <c r="O1022" s="241"/>
      <c r="P1022" s="241"/>
      <c r="Q1022" s="241"/>
      <c r="R1022" s="241"/>
      <c r="S1022" s="241"/>
      <c r="T1022" s="242"/>
      <c r="AT1022" s="243" t="s">
        <v>207</v>
      </c>
      <c r="AU1022" s="243" t="s">
        <v>82</v>
      </c>
      <c r="AV1022" s="12" t="s">
        <v>82</v>
      </c>
      <c r="AW1022" s="12" t="s">
        <v>34</v>
      </c>
      <c r="AX1022" s="12" t="s">
        <v>73</v>
      </c>
      <c r="AY1022" s="243" t="s">
        <v>197</v>
      </c>
    </row>
    <row r="1023" spans="2:51" s="12" customFormat="1" ht="12">
      <c r="B1023" s="233"/>
      <c r="C1023" s="234"/>
      <c r="D1023" s="230" t="s">
        <v>207</v>
      </c>
      <c r="E1023" s="235" t="s">
        <v>21</v>
      </c>
      <c r="F1023" s="236" t="s">
        <v>1416</v>
      </c>
      <c r="G1023" s="234"/>
      <c r="H1023" s="237">
        <v>27.95</v>
      </c>
      <c r="I1023" s="238"/>
      <c r="J1023" s="234"/>
      <c r="K1023" s="234"/>
      <c r="L1023" s="239"/>
      <c r="M1023" s="240"/>
      <c r="N1023" s="241"/>
      <c r="O1023" s="241"/>
      <c r="P1023" s="241"/>
      <c r="Q1023" s="241"/>
      <c r="R1023" s="241"/>
      <c r="S1023" s="241"/>
      <c r="T1023" s="242"/>
      <c r="AT1023" s="243" t="s">
        <v>207</v>
      </c>
      <c r="AU1023" s="243" t="s">
        <v>82</v>
      </c>
      <c r="AV1023" s="12" t="s">
        <v>82</v>
      </c>
      <c r="AW1023" s="12" t="s">
        <v>34</v>
      </c>
      <c r="AX1023" s="12" t="s">
        <v>73</v>
      </c>
      <c r="AY1023" s="243" t="s">
        <v>197</v>
      </c>
    </row>
    <row r="1024" spans="2:51" s="13" customFormat="1" ht="12">
      <c r="B1024" s="244"/>
      <c r="C1024" s="245"/>
      <c r="D1024" s="230" t="s">
        <v>207</v>
      </c>
      <c r="E1024" s="246" t="s">
        <v>21</v>
      </c>
      <c r="F1024" s="247" t="s">
        <v>219</v>
      </c>
      <c r="G1024" s="245"/>
      <c r="H1024" s="248">
        <v>217.97</v>
      </c>
      <c r="I1024" s="249"/>
      <c r="J1024" s="245"/>
      <c r="K1024" s="245"/>
      <c r="L1024" s="250"/>
      <c r="M1024" s="251"/>
      <c r="N1024" s="252"/>
      <c r="O1024" s="252"/>
      <c r="P1024" s="252"/>
      <c r="Q1024" s="252"/>
      <c r="R1024" s="252"/>
      <c r="S1024" s="252"/>
      <c r="T1024" s="253"/>
      <c r="AT1024" s="254" t="s">
        <v>207</v>
      </c>
      <c r="AU1024" s="254" t="s">
        <v>82</v>
      </c>
      <c r="AV1024" s="13" t="s">
        <v>90</v>
      </c>
      <c r="AW1024" s="13" t="s">
        <v>34</v>
      </c>
      <c r="AX1024" s="13" t="s">
        <v>73</v>
      </c>
      <c r="AY1024" s="254" t="s">
        <v>197</v>
      </c>
    </row>
    <row r="1025" spans="2:51" s="12" customFormat="1" ht="12">
      <c r="B1025" s="233"/>
      <c r="C1025" s="234"/>
      <c r="D1025" s="230" t="s">
        <v>207</v>
      </c>
      <c r="E1025" s="235" t="s">
        <v>21</v>
      </c>
      <c r="F1025" s="236" t="s">
        <v>256</v>
      </c>
      <c r="G1025" s="234"/>
      <c r="H1025" s="237">
        <v>10</v>
      </c>
      <c r="I1025" s="238"/>
      <c r="J1025" s="234"/>
      <c r="K1025" s="234"/>
      <c r="L1025" s="239"/>
      <c r="M1025" s="240"/>
      <c r="N1025" s="241"/>
      <c r="O1025" s="241"/>
      <c r="P1025" s="241"/>
      <c r="Q1025" s="241"/>
      <c r="R1025" s="241"/>
      <c r="S1025" s="241"/>
      <c r="T1025" s="242"/>
      <c r="AT1025" s="243" t="s">
        <v>207</v>
      </c>
      <c r="AU1025" s="243" t="s">
        <v>82</v>
      </c>
      <c r="AV1025" s="12" t="s">
        <v>82</v>
      </c>
      <c r="AW1025" s="12" t="s">
        <v>34</v>
      </c>
      <c r="AX1025" s="12" t="s">
        <v>73</v>
      </c>
      <c r="AY1025" s="243" t="s">
        <v>197</v>
      </c>
    </row>
    <row r="1026" spans="2:51" s="14" customFormat="1" ht="12">
      <c r="B1026" s="255"/>
      <c r="C1026" s="256"/>
      <c r="D1026" s="230" t="s">
        <v>207</v>
      </c>
      <c r="E1026" s="257" t="s">
        <v>130</v>
      </c>
      <c r="F1026" s="258" t="s">
        <v>221</v>
      </c>
      <c r="G1026" s="256"/>
      <c r="H1026" s="259">
        <v>227.97</v>
      </c>
      <c r="I1026" s="260"/>
      <c r="J1026" s="256"/>
      <c r="K1026" s="256"/>
      <c r="L1026" s="261"/>
      <c r="M1026" s="262"/>
      <c r="N1026" s="263"/>
      <c r="O1026" s="263"/>
      <c r="P1026" s="263"/>
      <c r="Q1026" s="263"/>
      <c r="R1026" s="263"/>
      <c r="S1026" s="263"/>
      <c r="T1026" s="264"/>
      <c r="AT1026" s="265" t="s">
        <v>207</v>
      </c>
      <c r="AU1026" s="265" t="s">
        <v>82</v>
      </c>
      <c r="AV1026" s="14" t="s">
        <v>97</v>
      </c>
      <c r="AW1026" s="14" t="s">
        <v>34</v>
      </c>
      <c r="AX1026" s="14" t="s">
        <v>80</v>
      </c>
      <c r="AY1026" s="265" t="s">
        <v>197</v>
      </c>
    </row>
    <row r="1027" spans="2:65" s="1" customFormat="1" ht="16.5" customHeight="1">
      <c r="B1027" s="39"/>
      <c r="C1027" s="276" t="s">
        <v>1417</v>
      </c>
      <c r="D1027" s="276" t="s">
        <v>540</v>
      </c>
      <c r="E1027" s="277" t="s">
        <v>1398</v>
      </c>
      <c r="F1027" s="278" t="s">
        <v>1399</v>
      </c>
      <c r="G1027" s="279" t="s">
        <v>116</v>
      </c>
      <c r="H1027" s="280">
        <v>20.974</v>
      </c>
      <c r="I1027" s="281"/>
      <c r="J1027" s="282">
        <f>ROUND(I1027*H1027,2)</f>
        <v>0</v>
      </c>
      <c r="K1027" s="278" t="s">
        <v>21</v>
      </c>
      <c r="L1027" s="283"/>
      <c r="M1027" s="284" t="s">
        <v>21</v>
      </c>
      <c r="N1027" s="285" t="s">
        <v>44</v>
      </c>
      <c r="O1027" s="80"/>
      <c r="P1027" s="227">
        <f>O1027*H1027</f>
        <v>0</v>
      </c>
      <c r="Q1027" s="227">
        <v>0.0071</v>
      </c>
      <c r="R1027" s="227">
        <f>Q1027*H1027</f>
        <v>0.1489154</v>
      </c>
      <c r="S1027" s="227">
        <v>0</v>
      </c>
      <c r="T1027" s="228">
        <f>S1027*H1027</f>
        <v>0</v>
      </c>
      <c r="AR1027" s="18" t="s">
        <v>415</v>
      </c>
      <c r="AT1027" s="18" t="s">
        <v>540</v>
      </c>
      <c r="AU1027" s="18" t="s">
        <v>82</v>
      </c>
      <c r="AY1027" s="18" t="s">
        <v>197</v>
      </c>
      <c r="BE1027" s="229">
        <f>IF(N1027="základní",J1027,0)</f>
        <v>0</v>
      </c>
      <c r="BF1027" s="229">
        <f>IF(N1027="snížená",J1027,0)</f>
        <v>0</v>
      </c>
      <c r="BG1027" s="229">
        <f>IF(N1027="zákl. přenesená",J1027,0)</f>
        <v>0</v>
      </c>
      <c r="BH1027" s="229">
        <f>IF(N1027="sníž. přenesená",J1027,0)</f>
        <v>0</v>
      </c>
      <c r="BI1027" s="229">
        <f>IF(N1027="nulová",J1027,0)</f>
        <v>0</v>
      </c>
      <c r="BJ1027" s="18" t="s">
        <v>80</v>
      </c>
      <c r="BK1027" s="229">
        <f>ROUND(I1027*H1027,2)</f>
        <v>0</v>
      </c>
      <c r="BL1027" s="18" t="s">
        <v>298</v>
      </c>
      <c r="BM1027" s="18" t="s">
        <v>1418</v>
      </c>
    </row>
    <row r="1028" spans="2:47" s="1" customFormat="1" ht="12">
      <c r="B1028" s="39"/>
      <c r="C1028" s="40"/>
      <c r="D1028" s="230" t="s">
        <v>262</v>
      </c>
      <c r="E1028" s="40"/>
      <c r="F1028" s="231" t="s">
        <v>1401</v>
      </c>
      <c r="G1028" s="40"/>
      <c r="H1028" s="40"/>
      <c r="I1028" s="145"/>
      <c r="J1028" s="40"/>
      <c r="K1028" s="40"/>
      <c r="L1028" s="44"/>
      <c r="M1028" s="232"/>
      <c r="N1028" s="80"/>
      <c r="O1028" s="80"/>
      <c r="P1028" s="80"/>
      <c r="Q1028" s="80"/>
      <c r="R1028" s="80"/>
      <c r="S1028" s="80"/>
      <c r="T1028" s="81"/>
      <c r="AT1028" s="18" t="s">
        <v>262</v>
      </c>
      <c r="AU1028" s="18" t="s">
        <v>82</v>
      </c>
    </row>
    <row r="1029" spans="2:51" s="12" customFormat="1" ht="12">
      <c r="B1029" s="233"/>
      <c r="C1029" s="234"/>
      <c r="D1029" s="230" t="s">
        <v>207</v>
      </c>
      <c r="E1029" s="235" t="s">
        <v>21</v>
      </c>
      <c r="F1029" s="236" t="s">
        <v>1419</v>
      </c>
      <c r="G1029" s="234"/>
      <c r="H1029" s="237">
        <v>18.238</v>
      </c>
      <c r="I1029" s="238"/>
      <c r="J1029" s="234"/>
      <c r="K1029" s="234"/>
      <c r="L1029" s="239"/>
      <c r="M1029" s="240"/>
      <c r="N1029" s="241"/>
      <c r="O1029" s="241"/>
      <c r="P1029" s="241"/>
      <c r="Q1029" s="241"/>
      <c r="R1029" s="241"/>
      <c r="S1029" s="241"/>
      <c r="T1029" s="242"/>
      <c r="AT1029" s="243" t="s">
        <v>207</v>
      </c>
      <c r="AU1029" s="243" t="s">
        <v>82</v>
      </c>
      <c r="AV1029" s="12" t="s">
        <v>82</v>
      </c>
      <c r="AW1029" s="12" t="s">
        <v>34</v>
      </c>
      <c r="AX1029" s="12" t="s">
        <v>80</v>
      </c>
      <c r="AY1029" s="243" t="s">
        <v>197</v>
      </c>
    </row>
    <row r="1030" spans="2:51" s="12" customFormat="1" ht="12">
      <c r="B1030" s="233"/>
      <c r="C1030" s="234"/>
      <c r="D1030" s="230" t="s">
        <v>207</v>
      </c>
      <c r="E1030" s="234"/>
      <c r="F1030" s="236" t="s">
        <v>1420</v>
      </c>
      <c r="G1030" s="234"/>
      <c r="H1030" s="237">
        <v>20.974</v>
      </c>
      <c r="I1030" s="238"/>
      <c r="J1030" s="234"/>
      <c r="K1030" s="234"/>
      <c r="L1030" s="239"/>
      <c r="M1030" s="240"/>
      <c r="N1030" s="241"/>
      <c r="O1030" s="241"/>
      <c r="P1030" s="241"/>
      <c r="Q1030" s="241"/>
      <c r="R1030" s="241"/>
      <c r="S1030" s="241"/>
      <c r="T1030" s="242"/>
      <c r="AT1030" s="243" t="s">
        <v>207</v>
      </c>
      <c r="AU1030" s="243" t="s">
        <v>82</v>
      </c>
      <c r="AV1030" s="12" t="s">
        <v>82</v>
      </c>
      <c r="AW1030" s="12" t="s">
        <v>4</v>
      </c>
      <c r="AX1030" s="12" t="s">
        <v>80</v>
      </c>
      <c r="AY1030" s="243" t="s">
        <v>197</v>
      </c>
    </row>
    <row r="1031" spans="2:65" s="1" customFormat="1" ht="16.5" customHeight="1">
      <c r="B1031" s="39"/>
      <c r="C1031" s="218" t="s">
        <v>1421</v>
      </c>
      <c r="D1031" s="218" t="s">
        <v>199</v>
      </c>
      <c r="E1031" s="219" t="s">
        <v>1422</v>
      </c>
      <c r="F1031" s="220" t="s">
        <v>1423</v>
      </c>
      <c r="G1031" s="221" t="s">
        <v>132</v>
      </c>
      <c r="H1031" s="222">
        <v>12</v>
      </c>
      <c r="I1031" s="223"/>
      <c r="J1031" s="224">
        <f>ROUND(I1031*H1031,2)</f>
        <v>0</v>
      </c>
      <c r="K1031" s="220" t="s">
        <v>203</v>
      </c>
      <c r="L1031" s="44"/>
      <c r="M1031" s="225" t="s">
        <v>21</v>
      </c>
      <c r="N1031" s="226" t="s">
        <v>44</v>
      </c>
      <c r="O1031" s="80"/>
      <c r="P1031" s="227">
        <f>O1031*H1031</f>
        <v>0</v>
      </c>
      <c r="Q1031" s="227">
        <v>0.00046</v>
      </c>
      <c r="R1031" s="227">
        <f>Q1031*H1031</f>
        <v>0.005520000000000001</v>
      </c>
      <c r="S1031" s="227">
        <v>0</v>
      </c>
      <c r="T1031" s="228">
        <f>S1031*H1031</f>
        <v>0</v>
      </c>
      <c r="AR1031" s="18" t="s">
        <v>298</v>
      </c>
      <c r="AT1031" s="18" t="s">
        <v>199</v>
      </c>
      <c r="AU1031" s="18" t="s">
        <v>82</v>
      </c>
      <c r="AY1031" s="18" t="s">
        <v>197</v>
      </c>
      <c r="BE1031" s="229">
        <f>IF(N1031="základní",J1031,0)</f>
        <v>0</v>
      </c>
      <c r="BF1031" s="229">
        <f>IF(N1031="snížená",J1031,0)</f>
        <v>0</v>
      </c>
      <c r="BG1031" s="229">
        <f>IF(N1031="zákl. přenesená",J1031,0)</f>
        <v>0</v>
      </c>
      <c r="BH1031" s="229">
        <f>IF(N1031="sníž. přenesená",J1031,0)</f>
        <v>0</v>
      </c>
      <c r="BI1031" s="229">
        <f>IF(N1031="nulová",J1031,0)</f>
        <v>0</v>
      </c>
      <c r="BJ1031" s="18" t="s">
        <v>80</v>
      </c>
      <c r="BK1031" s="229">
        <f>ROUND(I1031*H1031,2)</f>
        <v>0</v>
      </c>
      <c r="BL1031" s="18" t="s">
        <v>298</v>
      </c>
      <c r="BM1031" s="18" t="s">
        <v>1424</v>
      </c>
    </row>
    <row r="1032" spans="2:51" s="12" customFormat="1" ht="12">
      <c r="B1032" s="233"/>
      <c r="C1032" s="234"/>
      <c r="D1032" s="230" t="s">
        <v>207</v>
      </c>
      <c r="E1032" s="235" t="s">
        <v>21</v>
      </c>
      <c r="F1032" s="236" t="s">
        <v>1425</v>
      </c>
      <c r="G1032" s="234"/>
      <c r="H1032" s="237">
        <v>12</v>
      </c>
      <c r="I1032" s="238"/>
      <c r="J1032" s="234"/>
      <c r="K1032" s="234"/>
      <c r="L1032" s="239"/>
      <c r="M1032" s="240"/>
      <c r="N1032" s="241"/>
      <c r="O1032" s="241"/>
      <c r="P1032" s="241"/>
      <c r="Q1032" s="241"/>
      <c r="R1032" s="241"/>
      <c r="S1032" s="241"/>
      <c r="T1032" s="242"/>
      <c r="AT1032" s="243" t="s">
        <v>207</v>
      </c>
      <c r="AU1032" s="243" t="s">
        <v>82</v>
      </c>
      <c r="AV1032" s="12" t="s">
        <v>82</v>
      </c>
      <c r="AW1032" s="12" t="s">
        <v>34</v>
      </c>
      <c r="AX1032" s="12" t="s">
        <v>73</v>
      </c>
      <c r="AY1032" s="243" t="s">
        <v>197</v>
      </c>
    </row>
    <row r="1033" spans="2:51" s="13" customFormat="1" ht="12">
      <c r="B1033" s="244"/>
      <c r="C1033" s="245"/>
      <c r="D1033" s="230" t="s">
        <v>207</v>
      </c>
      <c r="E1033" s="246" t="s">
        <v>21</v>
      </c>
      <c r="F1033" s="247" t="s">
        <v>219</v>
      </c>
      <c r="G1033" s="245"/>
      <c r="H1033" s="248">
        <v>12</v>
      </c>
      <c r="I1033" s="249"/>
      <c r="J1033" s="245"/>
      <c r="K1033" s="245"/>
      <c r="L1033" s="250"/>
      <c r="M1033" s="251"/>
      <c r="N1033" s="252"/>
      <c r="O1033" s="252"/>
      <c r="P1033" s="252"/>
      <c r="Q1033" s="252"/>
      <c r="R1033" s="252"/>
      <c r="S1033" s="252"/>
      <c r="T1033" s="253"/>
      <c r="AT1033" s="254" t="s">
        <v>207</v>
      </c>
      <c r="AU1033" s="254" t="s">
        <v>82</v>
      </c>
      <c r="AV1033" s="13" t="s">
        <v>90</v>
      </c>
      <c r="AW1033" s="13" t="s">
        <v>34</v>
      </c>
      <c r="AX1033" s="13" t="s">
        <v>73</v>
      </c>
      <c r="AY1033" s="254" t="s">
        <v>197</v>
      </c>
    </row>
    <row r="1034" spans="2:51" s="14" customFormat="1" ht="12">
      <c r="B1034" s="255"/>
      <c r="C1034" s="256"/>
      <c r="D1034" s="230" t="s">
        <v>207</v>
      </c>
      <c r="E1034" s="257" t="s">
        <v>135</v>
      </c>
      <c r="F1034" s="258" t="s">
        <v>221</v>
      </c>
      <c r="G1034" s="256"/>
      <c r="H1034" s="259">
        <v>12</v>
      </c>
      <c r="I1034" s="260"/>
      <c r="J1034" s="256"/>
      <c r="K1034" s="256"/>
      <c r="L1034" s="261"/>
      <c r="M1034" s="262"/>
      <c r="N1034" s="263"/>
      <c r="O1034" s="263"/>
      <c r="P1034" s="263"/>
      <c r="Q1034" s="263"/>
      <c r="R1034" s="263"/>
      <c r="S1034" s="263"/>
      <c r="T1034" s="264"/>
      <c r="AT1034" s="265" t="s">
        <v>207</v>
      </c>
      <c r="AU1034" s="265" t="s">
        <v>82</v>
      </c>
      <c r="AV1034" s="14" t="s">
        <v>97</v>
      </c>
      <c r="AW1034" s="14" t="s">
        <v>34</v>
      </c>
      <c r="AX1034" s="14" t="s">
        <v>80</v>
      </c>
      <c r="AY1034" s="265" t="s">
        <v>197</v>
      </c>
    </row>
    <row r="1035" spans="2:65" s="1" customFormat="1" ht="16.5" customHeight="1">
      <c r="B1035" s="39"/>
      <c r="C1035" s="276" t="s">
        <v>1426</v>
      </c>
      <c r="D1035" s="276" t="s">
        <v>540</v>
      </c>
      <c r="E1035" s="277" t="s">
        <v>1398</v>
      </c>
      <c r="F1035" s="278" t="s">
        <v>1399</v>
      </c>
      <c r="G1035" s="279" t="s">
        <v>116</v>
      </c>
      <c r="H1035" s="280">
        <v>1.104</v>
      </c>
      <c r="I1035" s="281"/>
      <c r="J1035" s="282">
        <f>ROUND(I1035*H1035,2)</f>
        <v>0</v>
      </c>
      <c r="K1035" s="278" t="s">
        <v>21</v>
      </c>
      <c r="L1035" s="283"/>
      <c r="M1035" s="284" t="s">
        <v>21</v>
      </c>
      <c r="N1035" s="285" t="s">
        <v>44</v>
      </c>
      <c r="O1035" s="80"/>
      <c r="P1035" s="227">
        <f>O1035*H1035</f>
        <v>0</v>
      </c>
      <c r="Q1035" s="227">
        <v>0.0071</v>
      </c>
      <c r="R1035" s="227">
        <f>Q1035*H1035</f>
        <v>0.0078384</v>
      </c>
      <c r="S1035" s="227">
        <v>0</v>
      </c>
      <c r="T1035" s="228">
        <f>S1035*H1035</f>
        <v>0</v>
      </c>
      <c r="AR1035" s="18" t="s">
        <v>415</v>
      </c>
      <c r="AT1035" s="18" t="s">
        <v>540</v>
      </c>
      <c r="AU1035" s="18" t="s">
        <v>82</v>
      </c>
      <c r="AY1035" s="18" t="s">
        <v>197</v>
      </c>
      <c r="BE1035" s="229">
        <f>IF(N1035="základní",J1035,0)</f>
        <v>0</v>
      </c>
      <c r="BF1035" s="229">
        <f>IF(N1035="snížená",J1035,0)</f>
        <v>0</v>
      </c>
      <c r="BG1035" s="229">
        <f>IF(N1035="zákl. přenesená",J1035,0)</f>
        <v>0</v>
      </c>
      <c r="BH1035" s="229">
        <f>IF(N1035="sníž. přenesená",J1035,0)</f>
        <v>0</v>
      </c>
      <c r="BI1035" s="229">
        <f>IF(N1035="nulová",J1035,0)</f>
        <v>0</v>
      </c>
      <c r="BJ1035" s="18" t="s">
        <v>80</v>
      </c>
      <c r="BK1035" s="229">
        <f>ROUND(I1035*H1035,2)</f>
        <v>0</v>
      </c>
      <c r="BL1035" s="18" t="s">
        <v>298</v>
      </c>
      <c r="BM1035" s="18" t="s">
        <v>1427</v>
      </c>
    </row>
    <row r="1036" spans="2:47" s="1" customFormat="1" ht="12">
      <c r="B1036" s="39"/>
      <c r="C1036" s="40"/>
      <c r="D1036" s="230" t="s">
        <v>262</v>
      </c>
      <c r="E1036" s="40"/>
      <c r="F1036" s="231" t="s">
        <v>1401</v>
      </c>
      <c r="G1036" s="40"/>
      <c r="H1036" s="40"/>
      <c r="I1036" s="145"/>
      <c r="J1036" s="40"/>
      <c r="K1036" s="40"/>
      <c r="L1036" s="44"/>
      <c r="M1036" s="232"/>
      <c r="N1036" s="80"/>
      <c r="O1036" s="80"/>
      <c r="P1036" s="80"/>
      <c r="Q1036" s="80"/>
      <c r="R1036" s="80"/>
      <c r="S1036" s="80"/>
      <c r="T1036" s="81"/>
      <c r="AT1036" s="18" t="s">
        <v>262</v>
      </c>
      <c r="AU1036" s="18" t="s">
        <v>82</v>
      </c>
    </row>
    <row r="1037" spans="2:51" s="12" customFormat="1" ht="12">
      <c r="B1037" s="233"/>
      <c r="C1037" s="234"/>
      <c r="D1037" s="230" t="s">
        <v>207</v>
      </c>
      <c r="E1037" s="235" t="s">
        <v>21</v>
      </c>
      <c r="F1037" s="236" t="s">
        <v>1428</v>
      </c>
      <c r="G1037" s="234"/>
      <c r="H1037" s="237">
        <v>0.96</v>
      </c>
      <c r="I1037" s="238"/>
      <c r="J1037" s="234"/>
      <c r="K1037" s="234"/>
      <c r="L1037" s="239"/>
      <c r="M1037" s="240"/>
      <c r="N1037" s="241"/>
      <c r="O1037" s="241"/>
      <c r="P1037" s="241"/>
      <c r="Q1037" s="241"/>
      <c r="R1037" s="241"/>
      <c r="S1037" s="241"/>
      <c r="T1037" s="242"/>
      <c r="AT1037" s="243" t="s">
        <v>207</v>
      </c>
      <c r="AU1037" s="243" t="s">
        <v>82</v>
      </c>
      <c r="AV1037" s="12" t="s">
        <v>82</v>
      </c>
      <c r="AW1037" s="12" t="s">
        <v>34</v>
      </c>
      <c r="AX1037" s="12" t="s">
        <v>80</v>
      </c>
      <c r="AY1037" s="243" t="s">
        <v>197</v>
      </c>
    </row>
    <row r="1038" spans="2:51" s="12" customFormat="1" ht="12">
      <c r="B1038" s="233"/>
      <c r="C1038" s="234"/>
      <c r="D1038" s="230" t="s">
        <v>207</v>
      </c>
      <c r="E1038" s="234"/>
      <c r="F1038" s="236" t="s">
        <v>1429</v>
      </c>
      <c r="G1038" s="234"/>
      <c r="H1038" s="237">
        <v>1.104</v>
      </c>
      <c r="I1038" s="238"/>
      <c r="J1038" s="234"/>
      <c r="K1038" s="234"/>
      <c r="L1038" s="239"/>
      <c r="M1038" s="240"/>
      <c r="N1038" s="241"/>
      <c r="O1038" s="241"/>
      <c r="P1038" s="241"/>
      <c r="Q1038" s="241"/>
      <c r="R1038" s="241"/>
      <c r="S1038" s="241"/>
      <c r="T1038" s="242"/>
      <c r="AT1038" s="243" t="s">
        <v>207</v>
      </c>
      <c r="AU1038" s="243" t="s">
        <v>82</v>
      </c>
      <c r="AV1038" s="12" t="s">
        <v>82</v>
      </c>
      <c r="AW1038" s="12" t="s">
        <v>4</v>
      </c>
      <c r="AX1038" s="12" t="s">
        <v>80</v>
      </c>
      <c r="AY1038" s="243" t="s">
        <v>197</v>
      </c>
    </row>
    <row r="1039" spans="2:65" s="1" customFormat="1" ht="22.5" customHeight="1">
      <c r="B1039" s="39"/>
      <c r="C1039" s="218" t="s">
        <v>1430</v>
      </c>
      <c r="D1039" s="218" t="s">
        <v>199</v>
      </c>
      <c r="E1039" s="219" t="s">
        <v>1431</v>
      </c>
      <c r="F1039" s="220" t="s">
        <v>1432</v>
      </c>
      <c r="G1039" s="221" t="s">
        <v>116</v>
      </c>
      <c r="H1039" s="222">
        <v>257.54</v>
      </c>
      <c r="I1039" s="223"/>
      <c r="J1039" s="224">
        <f>ROUND(I1039*H1039,2)</f>
        <v>0</v>
      </c>
      <c r="K1039" s="220" t="s">
        <v>203</v>
      </c>
      <c r="L1039" s="44"/>
      <c r="M1039" s="225" t="s">
        <v>21</v>
      </c>
      <c r="N1039" s="226" t="s">
        <v>44</v>
      </c>
      <c r="O1039" s="80"/>
      <c r="P1039" s="227">
        <f>O1039*H1039</f>
        <v>0</v>
      </c>
      <c r="Q1039" s="227">
        <v>0.009</v>
      </c>
      <c r="R1039" s="227">
        <f>Q1039*H1039</f>
        <v>2.31786</v>
      </c>
      <c r="S1039" s="227">
        <v>0</v>
      </c>
      <c r="T1039" s="228">
        <f>S1039*H1039</f>
        <v>0</v>
      </c>
      <c r="AR1039" s="18" t="s">
        <v>298</v>
      </c>
      <c r="AT1039" s="18" t="s">
        <v>199</v>
      </c>
      <c r="AU1039" s="18" t="s">
        <v>82</v>
      </c>
      <c r="AY1039" s="18" t="s">
        <v>197</v>
      </c>
      <c r="BE1039" s="229">
        <f>IF(N1039="základní",J1039,0)</f>
        <v>0</v>
      </c>
      <c r="BF1039" s="229">
        <f>IF(N1039="snížená",J1039,0)</f>
        <v>0</v>
      </c>
      <c r="BG1039" s="229">
        <f>IF(N1039="zákl. přenesená",J1039,0)</f>
        <v>0</v>
      </c>
      <c r="BH1039" s="229">
        <f>IF(N1039="sníž. přenesená",J1039,0)</f>
        <v>0</v>
      </c>
      <c r="BI1039" s="229">
        <f>IF(N1039="nulová",J1039,0)</f>
        <v>0</v>
      </c>
      <c r="BJ1039" s="18" t="s">
        <v>80</v>
      </c>
      <c r="BK1039" s="229">
        <f>ROUND(I1039*H1039,2)</f>
        <v>0</v>
      </c>
      <c r="BL1039" s="18" t="s">
        <v>298</v>
      </c>
      <c r="BM1039" s="18" t="s">
        <v>1433</v>
      </c>
    </row>
    <row r="1040" spans="2:51" s="15" customFormat="1" ht="12">
      <c r="B1040" s="266"/>
      <c r="C1040" s="267"/>
      <c r="D1040" s="230" t="s">
        <v>207</v>
      </c>
      <c r="E1040" s="268" t="s">
        <v>21</v>
      </c>
      <c r="F1040" s="269" t="s">
        <v>1001</v>
      </c>
      <c r="G1040" s="267"/>
      <c r="H1040" s="268" t="s">
        <v>21</v>
      </c>
      <c r="I1040" s="270"/>
      <c r="J1040" s="267"/>
      <c r="K1040" s="267"/>
      <c r="L1040" s="271"/>
      <c r="M1040" s="272"/>
      <c r="N1040" s="273"/>
      <c r="O1040" s="273"/>
      <c r="P1040" s="273"/>
      <c r="Q1040" s="273"/>
      <c r="R1040" s="273"/>
      <c r="S1040" s="273"/>
      <c r="T1040" s="274"/>
      <c r="AT1040" s="275" t="s">
        <v>207</v>
      </c>
      <c r="AU1040" s="275" t="s">
        <v>82</v>
      </c>
      <c r="AV1040" s="15" t="s">
        <v>80</v>
      </c>
      <c r="AW1040" s="15" t="s">
        <v>34</v>
      </c>
      <c r="AX1040" s="15" t="s">
        <v>73</v>
      </c>
      <c r="AY1040" s="275" t="s">
        <v>197</v>
      </c>
    </row>
    <row r="1041" spans="2:51" s="15" customFormat="1" ht="12">
      <c r="B1041" s="266"/>
      <c r="C1041" s="267"/>
      <c r="D1041" s="230" t="s">
        <v>207</v>
      </c>
      <c r="E1041" s="268" t="s">
        <v>21</v>
      </c>
      <c r="F1041" s="269" t="s">
        <v>382</v>
      </c>
      <c r="G1041" s="267"/>
      <c r="H1041" s="268" t="s">
        <v>21</v>
      </c>
      <c r="I1041" s="270"/>
      <c r="J1041" s="267"/>
      <c r="K1041" s="267"/>
      <c r="L1041" s="271"/>
      <c r="M1041" s="272"/>
      <c r="N1041" s="273"/>
      <c r="O1041" s="273"/>
      <c r="P1041" s="273"/>
      <c r="Q1041" s="273"/>
      <c r="R1041" s="273"/>
      <c r="S1041" s="273"/>
      <c r="T1041" s="274"/>
      <c r="AT1041" s="275" t="s">
        <v>207</v>
      </c>
      <c r="AU1041" s="275" t="s">
        <v>82</v>
      </c>
      <c r="AV1041" s="15" t="s">
        <v>80</v>
      </c>
      <c r="AW1041" s="15" t="s">
        <v>34</v>
      </c>
      <c r="AX1041" s="15" t="s">
        <v>73</v>
      </c>
      <c r="AY1041" s="275" t="s">
        <v>197</v>
      </c>
    </row>
    <row r="1042" spans="2:51" s="15" customFormat="1" ht="12">
      <c r="B1042" s="266"/>
      <c r="C1042" s="267"/>
      <c r="D1042" s="230" t="s">
        <v>207</v>
      </c>
      <c r="E1042" s="268" t="s">
        <v>21</v>
      </c>
      <c r="F1042" s="269" t="s">
        <v>1434</v>
      </c>
      <c r="G1042" s="267"/>
      <c r="H1042" s="268" t="s">
        <v>21</v>
      </c>
      <c r="I1042" s="270"/>
      <c r="J1042" s="267"/>
      <c r="K1042" s="267"/>
      <c r="L1042" s="271"/>
      <c r="M1042" s="272"/>
      <c r="N1042" s="273"/>
      <c r="O1042" s="273"/>
      <c r="P1042" s="273"/>
      <c r="Q1042" s="273"/>
      <c r="R1042" s="273"/>
      <c r="S1042" s="273"/>
      <c r="T1042" s="274"/>
      <c r="AT1042" s="275" t="s">
        <v>207</v>
      </c>
      <c r="AU1042" s="275" t="s">
        <v>82</v>
      </c>
      <c r="AV1042" s="15" t="s">
        <v>80</v>
      </c>
      <c r="AW1042" s="15" t="s">
        <v>34</v>
      </c>
      <c r="AX1042" s="15" t="s">
        <v>73</v>
      </c>
      <c r="AY1042" s="275" t="s">
        <v>197</v>
      </c>
    </row>
    <row r="1043" spans="2:51" s="15" customFormat="1" ht="12">
      <c r="B1043" s="266"/>
      <c r="C1043" s="267"/>
      <c r="D1043" s="230" t="s">
        <v>207</v>
      </c>
      <c r="E1043" s="268" t="s">
        <v>21</v>
      </c>
      <c r="F1043" s="269" t="s">
        <v>1435</v>
      </c>
      <c r="G1043" s="267"/>
      <c r="H1043" s="268" t="s">
        <v>21</v>
      </c>
      <c r="I1043" s="270"/>
      <c r="J1043" s="267"/>
      <c r="K1043" s="267"/>
      <c r="L1043" s="271"/>
      <c r="M1043" s="272"/>
      <c r="N1043" s="273"/>
      <c r="O1043" s="273"/>
      <c r="P1043" s="273"/>
      <c r="Q1043" s="273"/>
      <c r="R1043" s="273"/>
      <c r="S1043" s="273"/>
      <c r="T1043" s="274"/>
      <c r="AT1043" s="275" t="s">
        <v>207</v>
      </c>
      <c r="AU1043" s="275" t="s">
        <v>82</v>
      </c>
      <c r="AV1043" s="15" t="s">
        <v>80</v>
      </c>
      <c r="AW1043" s="15" t="s">
        <v>34</v>
      </c>
      <c r="AX1043" s="15" t="s">
        <v>73</v>
      </c>
      <c r="AY1043" s="275" t="s">
        <v>197</v>
      </c>
    </row>
    <row r="1044" spans="2:51" s="12" customFormat="1" ht="12">
      <c r="B1044" s="233"/>
      <c r="C1044" s="234"/>
      <c r="D1044" s="230" t="s">
        <v>207</v>
      </c>
      <c r="E1044" s="235" t="s">
        <v>21</v>
      </c>
      <c r="F1044" s="236" t="s">
        <v>1436</v>
      </c>
      <c r="G1044" s="234"/>
      <c r="H1044" s="237">
        <v>252.44</v>
      </c>
      <c r="I1044" s="238"/>
      <c r="J1044" s="234"/>
      <c r="K1044" s="234"/>
      <c r="L1044" s="239"/>
      <c r="M1044" s="240"/>
      <c r="N1044" s="241"/>
      <c r="O1044" s="241"/>
      <c r="P1044" s="241"/>
      <c r="Q1044" s="241"/>
      <c r="R1044" s="241"/>
      <c r="S1044" s="241"/>
      <c r="T1044" s="242"/>
      <c r="AT1044" s="243" t="s">
        <v>207</v>
      </c>
      <c r="AU1044" s="243" t="s">
        <v>82</v>
      </c>
      <c r="AV1044" s="12" t="s">
        <v>82</v>
      </c>
      <c r="AW1044" s="12" t="s">
        <v>34</v>
      </c>
      <c r="AX1044" s="12" t="s">
        <v>73</v>
      </c>
      <c r="AY1044" s="243" t="s">
        <v>197</v>
      </c>
    </row>
    <row r="1045" spans="2:51" s="13" customFormat="1" ht="12">
      <c r="B1045" s="244"/>
      <c r="C1045" s="245"/>
      <c r="D1045" s="230" t="s">
        <v>207</v>
      </c>
      <c r="E1045" s="246" t="s">
        <v>118</v>
      </c>
      <c r="F1045" s="247" t="s">
        <v>219</v>
      </c>
      <c r="G1045" s="245"/>
      <c r="H1045" s="248">
        <v>252.44</v>
      </c>
      <c r="I1045" s="249"/>
      <c r="J1045" s="245"/>
      <c r="K1045" s="245"/>
      <c r="L1045" s="250"/>
      <c r="M1045" s="251"/>
      <c r="N1045" s="252"/>
      <c r="O1045" s="252"/>
      <c r="P1045" s="252"/>
      <c r="Q1045" s="252"/>
      <c r="R1045" s="252"/>
      <c r="S1045" s="252"/>
      <c r="T1045" s="253"/>
      <c r="AT1045" s="254" t="s">
        <v>207</v>
      </c>
      <c r="AU1045" s="254" t="s">
        <v>82</v>
      </c>
      <c r="AV1045" s="13" t="s">
        <v>90</v>
      </c>
      <c r="AW1045" s="13" t="s">
        <v>34</v>
      </c>
      <c r="AX1045" s="13" t="s">
        <v>73</v>
      </c>
      <c r="AY1045" s="254" t="s">
        <v>197</v>
      </c>
    </row>
    <row r="1046" spans="2:51" s="15" customFormat="1" ht="12">
      <c r="B1046" s="266"/>
      <c r="C1046" s="267"/>
      <c r="D1046" s="230" t="s">
        <v>207</v>
      </c>
      <c r="E1046" s="268" t="s">
        <v>21</v>
      </c>
      <c r="F1046" s="269" t="s">
        <v>1437</v>
      </c>
      <c r="G1046" s="267"/>
      <c r="H1046" s="268" t="s">
        <v>21</v>
      </c>
      <c r="I1046" s="270"/>
      <c r="J1046" s="267"/>
      <c r="K1046" s="267"/>
      <c r="L1046" s="271"/>
      <c r="M1046" s="272"/>
      <c r="N1046" s="273"/>
      <c r="O1046" s="273"/>
      <c r="P1046" s="273"/>
      <c r="Q1046" s="273"/>
      <c r="R1046" s="273"/>
      <c r="S1046" s="273"/>
      <c r="T1046" s="274"/>
      <c r="AT1046" s="275" t="s">
        <v>207</v>
      </c>
      <c r="AU1046" s="275" t="s">
        <v>82</v>
      </c>
      <c r="AV1046" s="15" t="s">
        <v>80</v>
      </c>
      <c r="AW1046" s="15" t="s">
        <v>34</v>
      </c>
      <c r="AX1046" s="15" t="s">
        <v>73</v>
      </c>
      <c r="AY1046" s="275" t="s">
        <v>197</v>
      </c>
    </row>
    <row r="1047" spans="2:51" s="12" customFormat="1" ht="12">
      <c r="B1047" s="233"/>
      <c r="C1047" s="234"/>
      <c r="D1047" s="230" t="s">
        <v>207</v>
      </c>
      <c r="E1047" s="235" t="s">
        <v>21</v>
      </c>
      <c r="F1047" s="236" t="s">
        <v>1131</v>
      </c>
      <c r="G1047" s="234"/>
      <c r="H1047" s="237">
        <v>5.1</v>
      </c>
      <c r="I1047" s="238"/>
      <c r="J1047" s="234"/>
      <c r="K1047" s="234"/>
      <c r="L1047" s="239"/>
      <c r="M1047" s="240"/>
      <c r="N1047" s="241"/>
      <c r="O1047" s="241"/>
      <c r="P1047" s="241"/>
      <c r="Q1047" s="241"/>
      <c r="R1047" s="241"/>
      <c r="S1047" s="241"/>
      <c r="T1047" s="242"/>
      <c r="AT1047" s="243" t="s">
        <v>207</v>
      </c>
      <c r="AU1047" s="243" t="s">
        <v>82</v>
      </c>
      <c r="AV1047" s="12" t="s">
        <v>82</v>
      </c>
      <c r="AW1047" s="12" t="s">
        <v>34</v>
      </c>
      <c r="AX1047" s="12" t="s">
        <v>73</v>
      </c>
      <c r="AY1047" s="243" t="s">
        <v>197</v>
      </c>
    </row>
    <row r="1048" spans="2:51" s="13" customFormat="1" ht="12">
      <c r="B1048" s="244"/>
      <c r="C1048" s="245"/>
      <c r="D1048" s="230" t="s">
        <v>207</v>
      </c>
      <c r="E1048" s="246" t="s">
        <v>122</v>
      </c>
      <c r="F1048" s="247" t="s">
        <v>219</v>
      </c>
      <c r="G1048" s="245"/>
      <c r="H1048" s="248">
        <v>5.1</v>
      </c>
      <c r="I1048" s="249"/>
      <c r="J1048" s="245"/>
      <c r="K1048" s="245"/>
      <c r="L1048" s="250"/>
      <c r="M1048" s="251"/>
      <c r="N1048" s="252"/>
      <c r="O1048" s="252"/>
      <c r="P1048" s="252"/>
      <c r="Q1048" s="252"/>
      <c r="R1048" s="252"/>
      <c r="S1048" s="252"/>
      <c r="T1048" s="253"/>
      <c r="AT1048" s="254" t="s">
        <v>207</v>
      </c>
      <c r="AU1048" s="254" t="s">
        <v>82</v>
      </c>
      <c r="AV1048" s="13" t="s">
        <v>90</v>
      </c>
      <c r="AW1048" s="13" t="s">
        <v>34</v>
      </c>
      <c r="AX1048" s="13" t="s">
        <v>73</v>
      </c>
      <c r="AY1048" s="254" t="s">
        <v>197</v>
      </c>
    </row>
    <row r="1049" spans="2:51" s="14" customFormat="1" ht="12">
      <c r="B1049" s="255"/>
      <c r="C1049" s="256"/>
      <c r="D1049" s="230" t="s">
        <v>207</v>
      </c>
      <c r="E1049" s="257" t="s">
        <v>21</v>
      </c>
      <c r="F1049" s="258" t="s">
        <v>221</v>
      </c>
      <c r="G1049" s="256"/>
      <c r="H1049" s="259">
        <v>257.54</v>
      </c>
      <c r="I1049" s="260"/>
      <c r="J1049" s="256"/>
      <c r="K1049" s="256"/>
      <c r="L1049" s="261"/>
      <c r="M1049" s="262"/>
      <c r="N1049" s="263"/>
      <c r="O1049" s="263"/>
      <c r="P1049" s="263"/>
      <c r="Q1049" s="263"/>
      <c r="R1049" s="263"/>
      <c r="S1049" s="263"/>
      <c r="T1049" s="264"/>
      <c r="AT1049" s="265" t="s">
        <v>207</v>
      </c>
      <c r="AU1049" s="265" t="s">
        <v>82</v>
      </c>
      <c r="AV1049" s="14" t="s">
        <v>97</v>
      </c>
      <c r="AW1049" s="14" t="s">
        <v>34</v>
      </c>
      <c r="AX1049" s="14" t="s">
        <v>80</v>
      </c>
      <c r="AY1049" s="265" t="s">
        <v>197</v>
      </c>
    </row>
    <row r="1050" spans="2:65" s="1" customFormat="1" ht="16.5" customHeight="1">
      <c r="B1050" s="39"/>
      <c r="C1050" s="276" t="s">
        <v>1438</v>
      </c>
      <c r="D1050" s="276" t="s">
        <v>540</v>
      </c>
      <c r="E1050" s="277" t="s">
        <v>1398</v>
      </c>
      <c r="F1050" s="278" t="s">
        <v>1399</v>
      </c>
      <c r="G1050" s="279" t="s">
        <v>116</v>
      </c>
      <c r="H1050" s="280">
        <v>296.171</v>
      </c>
      <c r="I1050" s="281"/>
      <c r="J1050" s="282">
        <f>ROUND(I1050*H1050,2)</f>
        <v>0</v>
      </c>
      <c r="K1050" s="278" t="s">
        <v>21</v>
      </c>
      <c r="L1050" s="283"/>
      <c r="M1050" s="284" t="s">
        <v>21</v>
      </c>
      <c r="N1050" s="285" t="s">
        <v>44</v>
      </c>
      <c r="O1050" s="80"/>
      <c r="P1050" s="227">
        <f>O1050*H1050</f>
        <v>0</v>
      </c>
      <c r="Q1050" s="227">
        <v>0.0071</v>
      </c>
      <c r="R1050" s="227">
        <f>Q1050*H1050</f>
        <v>2.1028141000000002</v>
      </c>
      <c r="S1050" s="227">
        <v>0</v>
      </c>
      <c r="T1050" s="228">
        <f>S1050*H1050</f>
        <v>0</v>
      </c>
      <c r="AR1050" s="18" t="s">
        <v>415</v>
      </c>
      <c r="AT1050" s="18" t="s">
        <v>540</v>
      </c>
      <c r="AU1050" s="18" t="s">
        <v>82</v>
      </c>
      <c r="AY1050" s="18" t="s">
        <v>197</v>
      </c>
      <c r="BE1050" s="229">
        <f>IF(N1050="základní",J1050,0)</f>
        <v>0</v>
      </c>
      <c r="BF1050" s="229">
        <f>IF(N1050="snížená",J1050,0)</f>
        <v>0</v>
      </c>
      <c r="BG1050" s="229">
        <f>IF(N1050="zákl. přenesená",J1050,0)</f>
        <v>0</v>
      </c>
      <c r="BH1050" s="229">
        <f>IF(N1050="sníž. přenesená",J1050,0)</f>
        <v>0</v>
      </c>
      <c r="BI1050" s="229">
        <f>IF(N1050="nulová",J1050,0)</f>
        <v>0</v>
      </c>
      <c r="BJ1050" s="18" t="s">
        <v>80</v>
      </c>
      <c r="BK1050" s="229">
        <f>ROUND(I1050*H1050,2)</f>
        <v>0</v>
      </c>
      <c r="BL1050" s="18" t="s">
        <v>298</v>
      </c>
      <c r="BM1050" s="18" t="s">
        <v>1439</v>
      </c>
    </row>
    <row r="1051" spans="2:47" s="1" customFormat="1" ht="12">
      <c r="B1051" s="39"/>
      <c r="C1051" s="40"/>
      <c r="D1051" s="230" t="s">
        <v>262</v>
      </c>
      <c r="E1051" s="40"/>
      <c r="F1051" s="231" t="s">
        <v>1401</v>
      </c>
      <c r="G1051" s="40"/>
      <c r="H1051" s="40"/>
      <c r="I1051" s="145"/>
      <c r="J1051" s="40"/>
      <c r="K1051" s="40"/>
      <c r="L1051" s="44"/>
      <c r="M1051" s="232"/>
      <c r="N1051" s="80"/>
      <c r="O1051" s="80"/>
      <c r="P1051" s="80"/>
      <c r="Q1051" s="80"/>
      <c r="R1051" s="80"/>
      <c r="S1051" s="80"/>
      <c r="T1051" s="81"/>
      <c r="AT1051" s="18" t="s">
        <v>262</v>
      </c>
      <c r="AU1051" s="18" t="s">
        <v>82</v>
      </c>
    </row>
    <row r="1052" spans="2:51" s="12" customFormat="1" ht="12">
      <c r="B1052" s="233"/>
      <c r="C1052" s="234"/>
      <c r="D1052" s="230" t="s">
        <v>207</v>
      </c>
      <c r="E1052" s="235" t="s">
        <v>21</v>
      </c>
      <c r="F1052" s="236" t="s">
        <v>1440</v>
      </c>
      <c r="G1052" s="234"/>
      <c r="H1052" s="237">
        <v>257.54</v>
      </c>
      <c r="I1052" s="238"/>
      <c r="J1052" s="234"/>
      <c r="K1052" s="234"/>
      <c r="L1052" s="239"/>
      <c r="M1052" s="240"/>
      <c r="N1052" s="241"/>
      <c r="O1052" s="241"/>
      <c r="P1052" s="241"/>
      <c r="Q1052" s="241"/>
      <c r="R1052" s="241"/>
      <c r="S1052" s="241"/>
      <c r="T1052" s="242"/>
      <c r="AT1052" s="243" t="s">
        <v>207</v>
      </c>
      <c r="AU1052" s="243" t="s">
        <v>82</v>
      </c>
      <c r="AV1052" s="12" t="s">
        <v>82</v>
      </c>
      <c r="AW1052" s="12" t="s">
        <v>34</v>
      </c>
      <c r="AX1052" s="12" t="s">
        <v>80</v>
      </c>
      <c r="AY1052" s="243" t="s">
        <v>197</v>
      </c>
    </row>
    <row r="1053" spans="2:51" s="12" customFormat="1" ht="12">
      <c r="B1053" s="233"/>
      <c r="C1053" s="234"/>
      <c r="D1053" s="230" t="s">
        <v>207</v>
      </c>
      <c r="E1053" s="234"/>
      <c r="F1053" s="236" t="s">
        <v>1441</v>
      </c>
      <c r="G1053" s="234"/>
      <c r="H1053" s="237">
        <v>296.171</v>
      </c>
      <c r="I1053" s="238"/>
      <c r="J1053" s="234"/>
      <c r="K1053" s="234"/>
      <c r="L1053" s="239"/>
      <c r="M1053" s="240"/>
      <c r="N1053" s="241"/>
      <c r="O1053" s="241"/>
      <c r="P1053" s="241"/>
      <c r="Q1053" s="241"/>
      <c r="R1053" s="241"/>
      <c r="S1053" s="241"/>
      <c r="T1053" s="242"/>
      <c r="AT1053" s="243" t="s">
        <v>207</v>
      </c>
      <c r="AU1053" s="243" t="s">
        <v>82</v>
      </c>
      <c r="AV1053" s="12" t="s">
        <v>82</v>
      </c>
      <c r="AW1053" s="12" t="s">
        <v>4</v>
      </c>
      <c r="AX1053" s="12" t="s">
        <v>80</v>
      </c>
      <c r="AY1053" s="243" t="s">
        <v>197</v>
      </c>
    </row>
    <row r="1054" spans="2:65" s="1" customFormat="1" ht="16.5" customHeight="1">
      <c r="B1054" s="39"/>
      <c r="C1054" s="218" t="s">
        <v>1442</v>
      </c>
      <c r="D1054" s="218" t="s">
        <v>199</v>
      </c>
      <c r="E1054" s="219" t="s">
        <v>1443</v>
      </c>
      <c r="F1054" s="220" t="s">
        <v>1444</v>
      </c>
      <c r="G1054" s="221" t="s">
        <v>116</v>
      </c>
      <c r="H1054" s="222">
        <v>22.88</v>
      </c>
      <c r="I1054" s="223"/>
      <c r="J1054" s="224">
        <f>ROUND(I1054*H1054,2)</f>
        <v>0</v>
      </c>
      <c r="K1054" s="220" t="s">
        <v>203</v>
      </c>
      <c r="L1054" s="44"/>
      <c r="M1054" s="225" t="s">
        <v>21</v>
      </c>
      <c r="N1054" s="226" t="s">
        <v>44</v>
      </c>
      <c r="O1054" s="80"/>
      <c r="P1054" s="227">
        <f>O1054*H1054</f>
        <v>0</v>
      </c>
      <c r="Q1054" s="227">
        <v>0</v>
      </c>
      <c r="R1054" s="227">
        <f>Q1054*H1054</f>
        <v>0</v>
      </c>
      <c r="S1054" s="227">
        <v>0</v>
      </c>
      <c r="T1054" s="228">
        <f>S1054*H1054</f>
        <v>0</v>
      </c>
      <c r="AR1054" s="18" t="s">
        <v>298</v>
      </c>
      <c r="AT1054" s="18" t="s">
        <v>199</v>
      </c>
      <c r="AU1054" s="18" t="s">
        <v>82</v>
      </c>
      <c r="AY1054" s="18" t="s">
        <v>197</v>
      </c>
      <c r="BE1054" s="229">
        <f>IF(N1054="základní",J1054,0)</f>
        <v>0</v>
      </c>
      <c r="BF1054" s="229">
        <f>IF(N1054="snížená",J1054,0)</f>
        <v>0</v>
      </c>
      <c r="BG1054" s="229">
        <f>IF(N1054="zákl. přenesená",J1054,0)</f>
        <v>0</v>
      </c>
      <c r="BH1054" s="229">
        <f>IF(N1054="sníž. přenesená",J1054,0)</f>
        <v>0</v>
      </c>
      <c r="BI1054" s="229">
        <f>IF(N1054="nulová",J1054,0)</f>
        <v>0</v>
      </c>
      <c r="BJ1054" s="18" t="s">
        <v>80</v>
      </c>
      <c r="BK1054" s="229">
        <f>ROUND(I1054*H1054,2)</f>
        <v>0</v>
      </c>
      <c r="BL1054" s="18" t="s">
        <v>298</v>
      </c>
      <c r="BM1054" s="18" t="s">
        <v>1445</v>
      </c>
    </row>
    <row r="1055" spans="2:51" s="15" customFormat="1" ht="12">
      <c r="B1055" s="266"/>
      <c r="C1055" s="267"/>
      <c r="D1055" s="230" t="s">
        <v>207</v>
      </c>
      <c r="E1055" s="268" t="s">
        <v>21</v>
      </c>
      <c r="F1055" s="269" t="s">
        <v>382</v>
      </c>
      <c r="G1055" s="267"/>
      <c r="H1055" s="268" t="s">
        <v>21</v>
      </c>
      <c r="I1055" s="270"/>
      <c r="J1055" s="267"/>
      <c r="K1055" s="267"/>
      <c r="L1055" s="271"/>
      <c r="M1055" s="272"/>
      <c r="N1055" s="273"/>
      <c r="O1055" s="273"/>
      <c r="P1055" s="273"/>
      <c r="Q1055" s="273"/>
      <c r="R1055" s="273"/>
      <c r="S1055" s="273"/>
      <c r="T1055" s="274"/>
      <c r="AT1055" s="275" t="s">
        <v>207</v>
      </c>
      <c r="AU1055" s="275" t="s">
        <v>82</v>
      </c>
      <c r="AV1055" s="15" t="s">
        <v>80</v>
      </c>
      <c r="AW1055" s="15" t="s">
        <v>34</v>
      </c>
      <c r="AX1055" s="15" t="s">
        <v>73</v>
      </c>
      <c r="AY1055" s="275" t="s">
        <v>197</v>
      </c>
    </row>
    <row r="1056" spans="2:51" s="12" customFormat="1" ht="12">
      <c r="B1056" s="233"/>
      <c r="C1056" s="234"/>
      <c r="D1056" s="230" t="s">
        <v>207</v>
      </c>
      <c r="E1056" s="235" t="s">
        <v>21</v>
      </c>
      <c r="F1056" s="236" t="s">
        <v>1446</v>
      </c>
      <c r="G1056" s="234"/>
      <c r="H1056" s="237">
        <v>17.78</v>
      </c>
      <c r="I1056" s="238"/>
      <c r="J1056" s="234"/>
      <c r="K1056" s="234"/>
      <c r="L1056" s="239"/>
      <c r="M1056" s="240"/>
      <c r="N1056" s="241"/>
      <c r="O1056" s="241"/>
      <c r="P1056" s="241"/>
      <c r="Q1056" s="241"/>
      <c r="R1056" s="241"/>
      <c r="S1056" s="241"/>
      <c r="T1056" s="242"/>
      <c r="AT1056" s="243" t="s">
        <v>207</v>
      </c>
      <c r="AU1056" s="243" t="s">
        <v>82</v>
      </c>
      <c r="AV1056" s="12" t="s">
        <v>82</v>
      </c>
      <c r="AW1056" s="12" t="s">
        <v>34</v>
      </c>
      <c r="AX1056" s="12" t="s">
        <v>73</v>
      </c>
      <c r="AY1056" s="243" t="s">
        <v>197</v>
      </c>
    </row>
    <row r="1057" spans="2:51" s="12" customFormat="1" ht="12">
      <c r="B1057" s="233"/>
      <c r="C1057" s="234"/>
      <c r="D1057" s="230" t="s">
        <v>207</v>
      </c>
      <c r="E1057" s="235" t="s">
        <v>21</v>
      </c>
      <c r="F1057" s="236" t="s">
        <v>124</v>
      </c>
      <c r="G1057" s="234"/>
      <c r="H1057" s="237">
        <v>5.1</v>
      </c>
      <c r="I1057" s="238"/>
      <c r="J1057" s="234"/>
      <c r="K1057" s="234"/>
      <c r="L1057" s="239"/>
      <c r="M1057" s="240"/>
      <c r="N1057" s="241"/>
      <c r="O1057" s="241"/>
      <c r="P1057" s="241"/>
      <c r="Q1057" s="241"/>
      <c r="R1057" s="241"/>
      <c r="S1057" s="241"/>
      <c r="T1057" s="242"/>
      <c r="AT1057" s="243" t="s">
        <v>207</v>
      </c>
      <c r="AU1057" s="243" t="s">
        <v>82</v>
      </c>
      <c r="AV1057" s="12" t="s">
        <v>82</v>
      </c>
      <c r="AW1057" s="12" t="s">
        <v>34</v>
      </c>
      <c r="AX1057" s="12" t="s">
        <v>73</v>
      </c>
      <c r="AY1057" s="243" t="s">
        <v>197</v>
      </c>
    </row>
    <row r="1058" spans="2:51" s="13" customFormat="1" ht="12">
      <c r="B1058" s="244"/>
      <c r="C1058" s="245"/>
      <c r="D1058" s="230" t="s">
        <v>207</v>
      </c>
      <c r="E1058" s="246" t="s">
        <v>21</v>
      </c>
      <c r="F1058" s="247" t="s">
        <v>219</v>
      </c>
      <c r="G1058" s="245"/>
      <c r="H1058" s="248">
        <v>22.88</v>
      </c>
      <c r="I1058" s="249"/>
      <c r="J1058" s="245"/>
      <c r="K1058" s="245"/>
      <c r="L1058" s="250"/>
      <c r="M1058" s="251"/>
      <c r="N1058" s="252"/>
      <c r="O1058" s="252"/>
      <c r="P1058" s="252"/>
      <c r="Q1058" s="252"/>
      <c r="R1058" s="252"/>
      <c r="S1058" s="252"/>
      <c r="T1058" s="253"/>
      <c r="AT1058" s="254" t="s">
        <v>207</v>
      </c>
      <c r="AU1058" s="254" t="s">
        <v>82</v>
      </c>
      <c r="AV1058" s="13" t="s">
        <v>90</v>
      </c>
      <c r="AW1058" s="13" t="s">
        <v>34</v>
      </c>
      <c r="AX1058" s="13" t="s">
        <v>80</v>
      </c>
      <c r="AY1058" s="254" t="s">
        <v>197</v>
      </c>
    </row>
    <row r="1059" spans="2:65" s="1" customFormat="1" ht="16.5" customHeight="1">
      <c r="B1059" s="39"/>
      <c r="C1059" s="218" t="s">
        <v>1447</v>
      </c>
      <c r="D1059" s="218" t="s">
        <v>199</v>
      </c>
      <c r="E1059" s="219" t="s">
        <v>1448</v>
      </c>
      <c r="F1059" s="220" t="s">
        <v>1449</v>
      </c>
      <c r="G1059" s="221" t="s">
        <v>116</v>
      </c>
      <c r="H1059" s="222">
        <v>308.088</v>
      </c>
      <c r="I1059" s="223"/>
      <c r="J1059" s="224">
        <f>ROUND(I1059*H1059,2)</f>
        <v>0</v>
      </c>
      <c r="K1059" s="220" t="s">
        <v>203</v>
      </c>
      <c r="L1059" s="44"/>
      <c r="M1059" s="225" t="s">
        <v>21</v>
      </c>
      <c r="N1059" s="226" t="s">
        <v>44</v>
      </c>
      <c r="O1059" s="80"/>
      <c r="P1059" s="227">
        <f>O1059*H1059</f>
        <v>0</v>
      </c>
      <c r="Q1059" s="227">
        <v>0</v>
      </c>
      <c r="R1059" s="227">
        <f>Q1059*H1059</f>
        <v>0</v>
      </c>
      <c r="S1059" s="227">
        <v>0</v>
      </c>
      <c r="T1059" s="228">
        <f>S1059*H1059</f>
        <v>0</v>
      </c>
      <c r="AR1059" s="18" t="s">
        <v>298</v>
      </c>
      <c r="AT1059" s="18" t="s">
        <v>199</v>
      </c>
      <c r="AU1059" s="18" t="s">
        <v>82</v>
      </c>
      <c r="AY1059" s="18" t="s">
        <v>197</v>
      </c>
      <c r="BE1059" s="229">
        <f>IF(N1059="základní",J1059,0)</f>
        <v>0</v>
      </c>
      <c r="BF1059" s="229">
        <f>IF(N1059="snížená",J1059,0)</f>
        <v>0</v>
      </c>
      <c r="BG1059" s="229">
        <f>IF(N1059="zákl. přenesená",J1059,0)</f>
        <v>0</v>
      </c>
      <c r="BH1059" s="229">
        <f>IF(N1059="sníž. přenesená",J1059,0)</f>
        <v>0</v>
      </c>
      <c r="BI1059" s="229">
        <f>IF(N1059="nulová",J1059,0)</f>
        <v>0</v>
      </c>
      <c r="BJ1059" s="18" t="s">
        <v>80</v>
      </c>
      <c r="BK1059" s="229">
        <f>ROUND(I1059*H1059,2)</f>
        <v>0</v>
      </c>
      <c r="BL1059" s="18" t="s">
        <v>298</v>
      </c>
      <c r="BM1059" s="18" t="s">
        <v>1450</v>
      </c>
    </row>
    <row r="1060" spans="2:51" s="12" customFormat="1" ht="12">
      <c r="B1060" s="233"/>
      <c r="C1060" s="234"/>
      <c r="D1060" s="230" t="s">
        <v>207</v>
      </c>
      <c r="E1060" s="235" t="s">
        <v>21</v>
      </c>
      <c r="F1060" s="236" t="s">
        <v>632</v>
      </c>
      <c r="G1060" s="234"/>
      <c r="H1060" s="237">
        <v>18.15</v>
      </c>
      <c r="I1060" s="238"/>
      <c r="J1060" s="234"/>
      <c r="K1060" s="234"/>
      <c r="L1060" s="239"/>
      <c r="M1060" s="240"/>
      <c r="N1060" s="241"/>
      <c r="O1060" s="241"/>
      <c r="P1060" s="241"/>
      <c r="Q1060" s="241"/>
      <c r="R1060" s="241"/>
      <c r="S1060" s="241"/>
      <c r="T1060" s="242"/>
      <c r="AT1060" s="243" t="s">
        <v>207</v>
      </c>
      <c r="AU1060" s="243" t="s">
        <v>82</v>
      </c>
      <c r="AV1060" s="12" t="s">
        <v>82</v>
      </c>
      <c r="AW1060" s="12" t="s">
        <v>34</v>
      </c>
      <c r="AX1060" s="12" t="s">
        <v>73</v>
      </c>
      <c r="AY1060" s="243" t="s">
        <v>197</v>
      </c>
    </row>
    <row r="1061" spans="2:51" s="12" customFormat="1" ht="12">
      <c r="B1061" s="233"/>
      <c r="C1061" s="234"/>
      <c r="D1061" s="230" t="s">
        <v>207</v>
      </c>
      <c r="E1061" s="235" t="s">
        <v>21</v>
      </c>
      <c r="F1061" s="236" t="s">
        <v>633</v>
      </c>
      <c r="G1061" s="234"/>
      <c r="H1061" s="237">
        <v>13.2</v>
      </c>
      <c r="I1061" s="238"/>
      <c r="J1061" s="234"/>
      <c r="K1061" s="234"/>
      <c r="L1061" s="239"/>
      <c r="M1061" s="240"/>
      <c r="N1061" s="241"/>
      <c r="O1061" s="241"/>
      <c r="P1061" s="241"/>
      <c r="Q1061" s="241"/>
      <c r="R1061" s="241"/>
      <c r="S1061" s="241"/>
      <c r="T1061" s="242"/>
      <c r="AT1061" s="243" t="s">
        <v>207</v>
      </c>
      <c r="AU1061" s="243" t="s">
        <v>82</v>
      </c>
      <c r="AV1061" s="12" t="s">
        <v>82</v>
      </c>
      <c r="AW1061" s="12" t="s">
        <v>34</v>
      </c>
      <c r="AX1061" s="12" t="s">
        <v>73</v>
      </c>
      <c r="AY1061" s="243" t="s">
        <v>197</v>
      </c>
    </row>
    <row r="1062" spans="2:51" s="12" customFormat="1" ht="12">
      <c r="B1062" s="233"/>
      <c r="C1062" s="234"/>
      <c r="D1062" s="230" t="s">
        <v>207</v>
      </c>
      <c r="E1062" s="235" t="s">
        <v>21</v>
      </c>
      <c r="F1062" s="236" t="s">
        <v>1451</v>
      </c>
      <c r="G1062" s="234"/>
      <c r="H1062" s="237">
        <v>19.198</v>
      </c>
      <c r="I1062" s="238"/>
      <c r="J1062" s="234"/>
      <c r="K1062" s="234"/>
      <c r="L1062" s="239"/>
      <c r="M1062" s="240"/>
      <c r="N1062" s="241"/>
      <c r="O1062" s="241"/>
      <c r="P1062" s="241"/>
      <c r="Q1062" s="241"/>
      <c r="R1062" s="241"/>
      <c r="S1062" s="241"/>
      <c r="T1062" s="242"/>
      <c r="AT1062" s="243" t="s">
        <v>207</v>
      </c>
      <c r="AU1062" s="243" t="s">
        <v>82</v>
      </c>
      <c r="AV1062" s="12" t="s">
        <v>82</v>
      </c>
      <c r="AW1062" s="12" t="s">
        <v>34</v>
      </c>
      <c r="AX1062" s="12" t="s">
        <v>73</v>
      </c>
      <c r="AY1062" s="243" t="s">
        <v>197</v>
      </c>
    </row>
    <row r="1063" spans="2:51" s="12" customFormat="1" ht="12">
      <c r="B1063" s="233"/>
      <c r="C1063" s="234"/>
      <c r="D1063" s="230" t="s">
        <v>207</v>
      </c>
      <c r="E1063" s="235" t="s">
        <v>21</v>
      </c>
      <c r="F1063" s="236" t="s">
        <v>1452</v>
      </c>
      <c r="G1063" s="234"/>
      <c r="H1063" s="237">
        <v>257.54</v>
      </c>
      <c r="I1063" s="238"/>
      <c r="J1063" s="234"/>
      <c r="K1063" s="234"/>
      <c r="L1063" s="239"/>
      <c r="M1063" s="240"/>
      <c r="N1063" s="241"/>
      <c r="O1063" s="241"/>
      <c r="P1063" s="241"/>
      <c r="Q1063" s="241"/>
      <c r="R1063" s="241"/>
      <c r="S1063" s="241"/>
      <c r="T1063" s="242"/>
      <c r="AT1063" s="243" t="s">
        <v>207</v>
      </c>
      <c r="AU1063" s="243" t="s">
        <v>82</v>
      </c>
      <c r="AV1063" s="12" t="s">
        <v>82</v>
      </c>
      <c r="AW1063" s="12" t="s">
        <v>34</v>
      </c>
      <c r="AX1063" s="12" t="s">
        <v>73</v>
      </c>
      <c r="AY1063" s="243" t="s">
        <v>197</v>
      </c>
    </row>
    <row r="1064" spans="2:51" s="13" customFormat="1" ht="12">
      <c r="B1064" s="244"/>
      <c r="C1064" s="245"/>
      <c r="D1064" s="230" t="s">
        <v>207</v>
      </c>
      <c r="E1064" s="246" t="s">
        <v>21</v>
      </c>
      <c r="F1064" s="247" t="s">
        <v>219</v>
      </c>
      <c r="G1064" s="245"/>
      <c r="H1064" s="248">
        <v>308.088</v>
      </c>
      <c r="I1064" s="249"/>
      <c r="J1064" s="245"/>
      <c r="K1064" s="245"/>
      <c r="L1064" s="250"/>
      <c r="M1064" s="251"/>
      <c r="N1064" s="252"/>
      <c r="O1064" s="252"/>
      <c r="P1064" s="252"/>
      <c r="Q1064" s="252"/>
      <c r="R1064" s="252"/>
      <c r="S1064" s="252"/>
      <c r="T1064" s="253"/>
      <c r="AT1064" s="254" t="s">
        <v>207</v>
      </c>
      <c r="AU1064" s="254" t="s">
        <v>82</v>
      </c>
      <c r="AV1064" s="13" t="s">
        <v>90</v>
      </c>
      <c r="AW1064" s="13" t="s">
        <v>34</v>
      </c>
      <c r="AX1064" s="13" t="s">
        <v>80</v>
      </c>
      <c r="AY1064" s="254" t="s">
        <v>197</v>
      </c>
    </row>
    <row r="1065" spans="2:65" s="1" customFormat="1" ht="16.5" customHeight="1">
      <c r="B1065" s="39"/>
      <c r="C1065" s="218" t="s">
        <v>1453</v>
      </c>
      <c r="D1065" s="218" t="s">
        <v>199</v>
      </c>
      <c r="E1065" s="219" t="s">
        <v>1454</v>
      </c>
      <c r="F1065" s="220" t="s">
        <v>1455</v>
      </c>
      <c r="G1065" s="221" t="s">
        <v>132</v>
      </c>
      <c r="H1065" s="222">
        <v>239.97</v>
      </c>
      <c r="I1065" s="223"/>
      <c r="J1065" s="224">
        <f>ROUND(I1065*H1065,2)</f>
        <v>0</v>
      </c>
      <c r="K1065" s="220" t="s">
        <v>21</v>
      </c>
      <c r="L1065" s="44"/>
      <c r="M1065" s="225" t="s">
        <v>21</v>
      </c>
      <c r="N1065" s="226" t="s">
        <v>44</v>
      </c>
      <c r="O1065" s="80"/>
      <c r="P1065" s="227">
        <f>O1065*H1065</f>
        <v>0</v>
      </c>
      <c r="Q1065" s="227">
        <v>0</v>
      </c>
      <c r="R1065" s="227">
        <f>Q1065*H1065</f>
        <v>0</v>
      </c>
      <c r="S1065" s="227">
        <v>0</v>
      </c>
      <c r="T1065" s="228">
        <f>S1065*H1065</f>
        <v>0</v>
      </c>
      <c r="AR1065" s="18" t="s">
        <v>298</v>
      </c>
      <c r="AT1065" s="18" t="s">
        <v>199</v>
      </c>
      <c r="AU1065" s="18" t="s">
        <v>82</v>
      </c>
      <c r="AY1065" s="18" t="s">
        <v>197</v>
      </c>
      <c r="BE1065" s="229">
        <f>IF(N1065="základní",J1065,0)</f>
        <v>0</v>
      </c>
      <c r="BF1065" s="229">
        <f>IF(N1065="snížená",J1065,0)</f>
        <v>0</v>
      </c>
      <c r="BG1065" s="229">
        <f>IF(N1065="zákl. přenesená",J1065,0)</f>
        <v>0</v>
      </c>
      <c r="BH1065" s="229">
        <f>IF(N1065="sníž. přenesená",J1065,0)</f>
        <v>0</v>
      </c>
      <c r="BI1065" s="229">
        <f>IF(N1065="nulová",J1065,0)</f>
        <v>0</v>
      </c>
      <c r="BJ1065" s="18" t="s">
        <v>80</v>
      </c>
      <c r="BK1065" s="229">
        <f>ROUND(I1065*H1065,2)</f>
        <v>0</v>
      </c>
      <c r="BL1065" s="18" t="s">
        <v>298</v>
      </c>
      <c r="BM1065" s="18" t="s">
        <v>1456</v>
      </c>
    </row>
    <row r="1066" spans="2:51" s="12" customFormat="1" ht="12">
      <c r="B1066" s="233"/>
      <c r="C1066" s="234"/>
      <c r="D1066" s="230" t="s">
        <v>207</v>
      </c>
      <c r="E1066" s="235" t="s">
        <v>21</v>
      </c>
      <c r="F1066" s="236" t="s">
        <v>1457</v>
      </c>
      <c r="G1066" s="234"/>
      <c r="H1066" s="237">
        <v>239.97</v>
      </c>
      <c r="I1066" s="238"/>
      <c r="J1066" s="234"/>
      <c r="K1066" s="234"/>
      <c r="L1066" s="239"/>
      <c r="M1066" s="240"/>
      <c r="N1066" s="241"/>
      <c r="O1066" s="241"/>
      <c r="P1066" s="241"/>
      <c r="Q1066" s="241"/>
      <c r="R1066" s="241"/>
      <c r="S1066" s="241"/>
      <c r="T1066" s="242"/>
      <c r="AT1066" s="243" t="s">
        <v>207</v>
      </c>
      <c r="AU1066" s="243" t="s">
        <v>82</v>
      </c>
      <c r="AV1066" s="12" t="s">
        <v>82</v>
      </c>
      <c r="AW1066" s="12" t="s">
        <v>34</v>
      </c>
      <c r="AX1066" s="12" t="s">
        <v>80</v>
      </c>
      <c r="AY1066" s="243" t="s">
        <v>197</v>
      </c>
    </row>
    <row r="1067" spans="2:65" s="1" customFormat="1" ht="16.5" customHeight="1">
      <c r="B1067" s="39"/>
      <c r="C1067" s="218" t="s">
        <v>1458</v>
      </c>
      <c r="D1067" s="218" t="s">
        <v>199</v>
      </c>
      <c r="E1067" s="219" t="s">
        <v>1459</v>
      </c>
      <c r="F1067" s="220" t="s">
        <v>1460</v>
      </c>
      <c r="G1067" s="221" t="s">
        <v>116</v>
      </c>
      <c r="H1067" s="222">
        <v>308.088</v>
      </c>
      <c r="I1067" s="223"/>
      <c r="J1067" s="224">
        <f>ROUND(I1067*H1067,2)</f>
        <v>0</v>
      </c>
      <c r="K1067" s="220" t="s">
        <v>203</v>
      </c>
      <c r="L1067" s="44"/>
      <c r="M1067" s="225" t="s">
        <v>21</v>
      </c>
      <c r="N1067" s="226" t="s">
        <v>44</v>
      </c>
      <c r="O1067" s="80"/>
      <c r="P1067" s="227">
        <f>O1067*H1067</f>
        <v>0</v>
      </c>
      <c r="Q1067" s="227">
        <v>0.0003</v>
      </c>
      <c r="R1067" s="227">
        <f>Q1067*H1067</f>
        <v>0.09242639999999999</v>
      </c>
      <c r="S1067" s="227">
        <v>0</v>
      </c>
      <c r="T1067" s="228">
        <f>S1067*H1067</f>
        <v>0</v>
      </c>
      <c r="AR1067" s="18" t="s">
        <v>298</v>
      </c>
      <c r="AT1067" s="18" t="s">
        <v>199</v>
      </c>
      <c r="AU1067" s="18" t="s">
        <v>82</v>
      </c>
      <c r="AY1067" s="18" t="s">
        <v>197</v>
      </c>
      <c r="BE1067" s="229">
        <f>IF(N1067="základní",J1067,0)</f>
        <v>0</v>
      </c>
      <c r="BF1067" s="229">
        <f>IF(N1067="snížená",J1067,0)</f>
        <v>0</v>
      </c>
      <c r="BG1067" s="229">
        <f>IF(N1067="zákl. přenesená",J1067,0)</f>
        <v>0</v>
      </c>
      <c r="BH1067" s="229">
        <f>IF(N1067="sníž. přenesená",J1067,0)</f>
        <v>0</v>
      </c>
      <c r="BI1067" s="229">
        <f>IF(N1067="nulová",J1067,0)</f>
        <v>0</v>
      </c>
      <c r="BJ1067" s="18" t="s">
        <v>80</v>
      </c>
      <c r="BK1067" s="229">
        <f>ROUND(I1067*H1067,2)</f>
        <v>0</v>
      </c>
      <c r="BL1067" s="18" t="s">
        <v>298</v>
      </c>
      <c r="BM1067" s="18" t="s">
        <v>1461</v>
      </c>
    </row>
    <row r="1068" spans="2:47" s="1" customFormat="1" ht="12">
      <c r="B1068" s="39"/>
      <c r="C1068" s="40"/>
      <c r="D1068" s="230" t="s">
        <v>205</v>
      </c>
      <c r="E1068" s="40"/>
      <c r="F1068" s="231" t="s">
        <v>1462</v>
      </c>
      <c r="G1068" s="40"/>
      <c r="H1068" s="40"/>
      <c r="I1068" s="145"/>
      <c r="J1068" s="40"/>
      <c r="K1068" s="40"/>
      <c r="L1068" s="44"/>
      <c r="M1068" s="232"/>
      <c r="N1068" s="80"/>
      <c r="O1068" s="80"/>
      <c r="P1068" s="80"/>
      <c r="Q1068" s="80"/>
      <c r="R1068" s="80"/>
      <c r="S1068" s="80"/>
      <c r="T1068" s="81"/>
      <c r="AT1068" s="18" t="s">
        <v>205</v>
      </c>
      <c r="AU1068" s="18" t="s">
        <v>82</v>
      </c>
    </row>
    <row r="1069" spans="2:51" s="12" customFormat="1" ht="12">
      <c r="B1069" s="233"/>
      <c r="C1069" s="234"/>
      <c r="D1069" s="230" t="s">
        <v>207</v>
      </c>
      <c r="E1069" s="235" t="s">
        <v>21</v>
      </c>
      <c r="F1069" s="236" t="s">
        <v>632</v>
      </c>
      <c r="G1069" s="234"/>
      <c r="H1069" s="237">
        <v>18.15</v>
      </c>
      <c r="I1069" s="238"/>
      <c r="J1069" s="234"/>
      <c r="K1069" s="234"/>
      <c r="L1069" s="239"/>
      <c r="M1069" s="240"/>
      <c r="N1069" s="241"/>
      <c r="O1069" s="241"/>
      <c r="P1069" s="241"/>
      <c r="Q1069" s="241"/>
      <c r="R1069" s="241"/>
      <c r="S1069" s="241"/>
      <c r="T1069" s="242"/>
      <c r="AT1069" s="243" t="s">
        <v>207</v>
      </c>
      <c r="AU1069" s="243" t="s">
        <v>82</v>
      </c>
      <c r="AV1069" s="12" t="s">
        <v>82</v>
      </c>
      <c r="AW1069" s="12" t="s">
        <v>34</v>
      </c>
      <c r="AX1069" s="12" t="s">
        <v>73</v>
      </c>
      <c r="AY1069" s="243" t="s">
        <v>197</v>
      </c>
    </row>
    <row r="1070" spans="2:51" s="12" customFormat="1" ht="12">
      <c r="B1070" s="233"/>
      <c r="C1070" s="234"/>
      <c r="D1070" s="230" t="s">
        <v>207</v>
      </c>
      <c r="E1070" s="235" t="s">
        <v>21</v>
      </c>
      <c r="F1070" s="236" t="s">
        <v>633</v>
      </c>
      <c r="G1070" s="234"/>
      <c r="H1070" s="237">
        <v>13.2</v>
      </c>
      <c r="I1070" s="238"/>
      <c r="J1070" s="234"/>
      <c r="K1070" s="234"/>
      <c r="L1070" s="239"/>
      <c r="M1070" s="240"/>
      <c r="N1070" s="241"/>
      <c r="O1070" s="241"/>
      <c r="P1070" s="241"/>
      <c r="Q1070" s="241"/>
      <c r="R1070" s="241"/>
      <c r="S1070" s="241"/>
      <c r="T1070" s="242"/>
      <c r="AT1070" s="243" t="s">
        <v>207</v>
      </c>
      <c r="AU1070" s="243" t="s">
        <v>82</v>
      </c>
      <c r="AV1070" s="12" t="s">
        <v>82</v>
      </c>
      <c r="AW1070" s="12" t="s">
        <v>34</v>
      </c>
      <c r="AX1070" s="12" t="s">
        <v>73</v>
      </c>
      <c r="AY1070" s="243" t="s">
        <v>197</v>
      </c>
    </row>
    <row r="1071" spans="2:51" s="12" customFormat="1" ht="12">
      <c r="B1071" s="233"/>
      <c r="C1071" s="234"/>
      <c r="D1071" s="230" t="s">
        <v>207</v>
      </c>
      <c r="E1071" s="235" t="s">
        <v>21</v>
      </c>
      <c r="F1071" s="236" t="s">
        <v>1451</v>
      </c>
      <c r="G1071" s="234"/>
      <c r="H1071" s="237">
        <v>19.198</v>
      </c>
      <c r="I1071" s="238"/>
      <c r="J1071" s="234"/>
      <c r="K1071" s="234"/>
      <c r="L1071" s="239"/>
      <c r="M1071" s="240"/>
      <c r="N1071" s="241"/>
      <c r="O1071" s="241"/>
      <c r="P1071" s="241"/>
      <c r="Q1071" s="241"/>
      <c r="R1071" s="241"/>
      <c r="S1071" s="241"/>
      <c r="T1071" s="242"/>
      <c r="AT1071" s="243" t="s">
        <v>207</v>
      </c>
      <c r="AU1071" s="243" t="s">
        <v>82</v>
      </c>
      <c r="AV1071" s="12" t="s">
        <v>82</v>
      </c>
      <c r="AW1071" s="12" t="s">
        <v>34</v>
      </c>
      <c r="AX1071" s="12" t="s">
        <v>73</v>
      </c>
      <c r="AY1071" s="243" t="s">
        <v>197</v>
      </c>
    </row>
    <row r="1072" spans="2:51" s="12" customFormat="1" ht="12">
      <c r="B1072" s="233"/>
      <c r="C1072" s="234"/>
      <c r="D1072" s="230" t="s">
        <v>207</v>
      </c>
      <c r="E1072" s="235" t="s">
        <v>21</v>
      </c>
      <c r="F1072" s="236" t="s">
        <v>1452</v>
      </c>
      <c r="G1072" s="234"/>
      <c r="H1072" s="237">
        <v>257.54</v>
      </c>
      <c r="I1072" s="238"/>
      <c r="J1072" s="234"/>
      <c r="K1072" s="234"/>
      <c r="L1072" s="239"/>
      <c r="M1072" s="240"/>
      <c r="N1072" s="241"/>
      <c r="O1072" s="241"/>
      <c r="P1072" s="241"/>
      <c r="Q1072" s="241"/>
      <c r="R1072" s="241"/>
      <c r="S1072" s="241"/>
      <c r="T1072" s="242"/>
      <c r="AT1072" s="243" t="s">
        <v>207</v>
      </c>
      <c r="AU1072" s="243" t="s">
        <v>82</v>
      </c>
      <c r="AV1072" s="12" t="s">
        <v>82</v>
      </c>
      <c r="AW1072" s="12" t="s">
        <v>34</v>
      </c>
      <c r="AX1072" s="12" t="s">
        <v>73</v>
      </c>
      <c r="AY1072" s="243" t="s">
        <v>197</v>
      </c>
    </row>
    <row r="1073" spans="2:51" s="13" customFormat="1" ht="12">
      <c r="B1073" s="244"/>
      <c r="C1073" s="245"/>
      <c r="D1073" s="230" t="s">
        <v>207</v>
      </c>
      <c r="E1073" s="246" t="s">
        <v>21</v>
      </c>
      <c r="F1073" s="247" t="s">
        <v>219</v>
      </c>
      <c r="G1073" s="245"/>
      <c r="H1073" s="248">
        <v>308.088</v>
      </c>
      <c r="I1073" s="249"/>
      <c r="J1073" s="245"/>
      <c r="K1073" s="245"/>
      <c r="L1073" s="250"/>
      <c r="M1073" s="251"/>
      <c r="N1073" s="252"/>
      <c r="O1073" s="252"/>
      <c r="P1073" s="252"/>
      <c r="Q1073" s="252"/>
      <c r="R1073" s="252"/>
      <c r="S1073" s="252"/>
      <c r="T1073" s="253"/>
      <c r="AT1073" s="254" t="s">
        <v>207</v>
      </c>
      <c r="AU1073" s="254" t="s">
        <v>82</v>
      </c>
      <c r="AV1073" s="13" t="s">
        <v>90</v>
      </c>
      <c r="AW1073" s="13" t="s">
        <v>34</v>
      </c>
      <c r="AX1073" s="13" t="s">
        <v>80</v>
      </c>
      <c r="AY1073" s="254" t="s">
        <v>197</v>
      </c>
    </row>
    <row r="1074" spans="2:65" s="1" customFormat="1" ht="16.5" customHeight="1">
      <c r="B1074" s="39"/>
      <c r="C1074" s="218" t="s">
        <v>1463</v>
      </c>
      <c r="D1074" s="218" t="s">
        <v>199</v>
      </c>
      <c r="E1074" s="219" t="s">
        <v>1464</v>
      </c>
      <c r="F1074" s="220" t="s">
        <v>1465</v>
      </c>
      <c r="G1074" s="221" t="s">
        <v>132</v>
      </c>
      <c r="H1074" s="222">
        <v>267.55</v>
      </c>
      <c r="I1074" s="223"/>
      <c r="J1074" s="224">
        <f>ROUND(I1074*H1074,2)</f>
        <v>0</v>
      </c>
      <c r="K1074" s="220" t="s">
        <v>203</v>
      </c>
      <c r="L1074" s="44"/>
      <c r="M1074" s="225" t="s">
        <v>21</v>
      </c>
      <c r="N1074" s="226" t="s">
        <v>44</v>
      </c>
      <c r="O1074" s="80"/>
      <c r="P1074" s="227">
        <f>O1074*H1074</f>
        <v>0</v>
      </c>
      <c r="Q1074" s="227">
        <v>3E-05</v>
      </c>
      <c r="R1074" s="227">
        <f>Q1074*H1074</f>
        <v>0.0080265</v>
      </c>
      <c r="S1074" s="227">
        <v>0</v>
      </c>
      <c r="T1074" s="228">
        <f>S1074*H1074</f>
        <v>0</v>
      </c>
      <c r="AR1074" s="18" t="s">
        <v>298</v>
      </c>
      <c r="AT1074" s="18" t="s">
        <v>199</v>
      </c>
      <c r="AU1074" s="18" t="s">
        <v>82</v>
      </c>
      <c r="AY1074" s="18" t="s">
        <v>197</v>
      </c>
      <c r="BE1074" s="229">
        <f>IF(N1074="základní",J1074,0)</f>
        <v>0</v>
      </c>
      <c r="BF1074" s="229">
        <f>IF(N1074="snížená",J1074,0)</f>
        <v>0</v>
      </c>
      <c r="BG1074" s="229">
        <f>IF(N1074="zákl. přenesená",J1074,0)</f>
        <v>0</v>
      </c>
      <c r="BH1074" s="229">
        <f>IF(N1074="sníž. přenesená",J1074,0)</f>
        <v>0</v>
      </c>
      <c r="BI1074" s="229">
        <f>IF(N1074="nulová",J1074,0)</f>
        <v>0</v>
      </c>
      <c r="BJ1074" s="18" t="s">
        <v>80</v>
      </c>
      <c r="BK1074" s="229">
        <f>ROUND(I1074*H1074,2)</f>
        <v>0</v>
      </c>
      <c r="BL1074" s="18" t="s">
        <v>298</v>
      </c>
      <c r="BM1074" s="18" t="s">
        <v>1466</v>
      </c>
    </row>
    <row r="1075" spans="2:47" s="1" customFormat="1" ht="12">
      <c r="B1075" s="39"/>
      <c r="C1075" s="40"/>
      <c r="D1075" s="230" t="s">
        <v>205</v>
      </c>
      <c r="E1075" s="40"/>
      <c r="F1075" s="231" t="s">
        <v>1462</v>
      </c>
      <c r="G1075" s="40"/>
      <c r="H1075" s="40"/>
      <c r="I1075" s="145"/>
      <c r="J1075" s="40"/>
      <c r="K1075" s="40"/>
      <c r="L1075" s="44"/>
      <c r="M1075" s="232"/>
      <c r="N1075" s="80"/>
      <c r="O1075" s="80"/>
      <c r="P1075" s="80"/>
      <c r="Q1075" s="80"/>
      <c r="R1075" s="80"/>
      <c r="S1075" s="80"/>
      <c r="T1075" s="81"/>
      <c r="AT1075" s="18" t="s">
        <v>205</v>
      </c>
      <c r="AU1075" s="18" t="s">
        <v>82</v>
      </c>
    </row>
    <row r="1076" spans="2:51" s="12" customFormat="1" ht="12">
      <c r="B1076" s="233"/>
      <c r="C1076" s="234"/>
      <c r="D1076" s="230" t="s">
        <v>207</v>
      </c>
      <c r="E1076" s="235" t="s">
        <v>21</v>
      </c>
      <c r="F1076" s="236" t="s">
        <v>1467</v>
      </c>
      <c r="G1076" s="234"/>
      <c r="H1076" s="237">
        <v>239.97</v>
      </c>
      <c r="I1076" s="238"/>
      <c r="J1076" s="234"/>
      <c r="K1076" s="234"/>
      <c r="L1076" s="239"/>
      <c r="M1076" s="240"/>
      <c r="N1076" s="241"/>
      <c r="O1076" s="241"/>
      <c r="P1076" s="241"/>
      <c r="Q1076" s="241"/>
      <c r="R1076" s="241"/>
      <c r="S1076" s="241"/>
      <c r="T1076" s="242"/>
      <c r="AT1076" s="243" t="s">
        <v>207</v>
      </c>
      <c r="AU1076" s="243" t="s">
        <v>82</v>
      </c>
      <c r="AV1076" s="12" t="s">
        <v>82</v>
      </c>
      <c r="AW1076" s="12" t="s">
        <v>34</v>
      </c>
      <c r="AX1076" s="12" t="s">
        <v>73</v>
      </c>
      <c r="AY1076" s="243" t="s">
        <v>197</v>
      </c>
    </row>
    <row r="1077" spans="2:51" s="15" customFormat="1" ht="12">
      <c r="B1077" s="266"/>
      <c r="C1077" s="267"/>
      <c r="D1077" s="230" t="s">
        <v>207</v>
      </c>
      <c r="E1077" s="268" t="s">
        <v>21</v>
      </c>
      <c r="F1077" s="269" t="s">
        <v>1468</v>
      </c>
      <c r="G1077" s="267"/>
      <c r="H1077" s="268" t="s">
        <v>21</v>
      </c>
      <c r="I1077" s="270"/>
      <c r="J1077" s="267"/>
      <c r="K1077" s="267"/>
      <c r="L1077" s="271"/>
      <c r="M1077" s="272"/>
      <c r="N1077" s="273"/>
      <c r="O1077" s="273"/>
      <c r="P1077" s="273"/>
      <c r="Q1077" s="273"/>
      <c r="R1077" s="273"/>
      <c r="S1077" s="273"/>
      <c r="T1077" s="274"/>
      <c r="AT1077" s="275" t="s">
        <v>207</v>
      </c>
      <c r="AU1077" s="275" t="s">
        <v>82</v>
      </c>
      <c r="AV1077" s="15" t="s">
        <v>80</v>
      </c>
      <c r="AW1077" s="15" t="s">
        <v>34</v>
      </c>
      <c r="AX1077" s="15" t="s">
        <v>73</v>
      </c>
      <c r="AY1077" s="275" t="s">
        <v>197</v>
      </c>
    </row>
    <row r="1078" spans="2:51" s="12" customFormat="1" ht="12">
      <c r="B1078" s="233"/>
      <c r="C1078" s="234"/>
      <c r="D1078" s="230" t="s">
        <v>207</v>
      </c>
      <c r="E1078" s="235" t="s">
        <v>21</v>
      </c>
      <c r="F1078" s="236" t="s">
        <v>1469</v>
      </c>
      <c r="G1078" s="234"/>
      <c r="H1078" s="237">
        <v>12.58</v>
      </c>
      <c r="I1078" s="238"/>
      <c r="J1078" s="234"/>
      <c r="K1078" s="234"/>
      <c r="L1078" s="239"/>
      <c r="M1078" s="240"/>
      <c r="N1078" s="241"/>
      <c r="O1078" s="241"/>
      <c r="P1078" s="241"/>
      <c r="Q1078" s="241"/>
      <c r="R1078" s="241"/>
      <c r="S1078" s="241"/>
      <c r="T1078" s="242"/>
      <c r="AT1078" s="243" t="s">
        <v>207</v>
      </c>
      <c r="AU1078" s="243" t="s">
        <v>82</v>
      </c>
      <c r="AV1078" s="12" t="s">
        <v>82</v>
      </c>
      <c r="AW1078" s="12" t="s">
        <v>34</v>
      </c>
      <c r="AX1078" s="12" t="s">
        <v>73</v>
      </c>
      <c r="AY1078" s="243" t="s">
        <v>197</v>
      </c>
    </row>
    <row r="1079" spans="2:51" s="13" customFormat="1" ht="12">
      <c r="B1079" s="244"/>
      <c r="C1079" s="245"/>
      <c r="D1079" s="230" t="s">
        <v>207</v>
      </c>
      <c r="E1079" s="246" t="s">
        <v>21</v>
      </c>
      <c r="F1079" s="247" t="s">
        <v>219</v>
      </c>
      <c r="G1079" s="245"/>
      <c r="H1079" s="248">
        <v>252.55</v>
      </c>
      <c r="I1079" s="249"/>
      <c r="J1079" s="245"/>
      <c r="K1079" s="245"/>
      <c r="L1079" s="250"/>
      <c r="M1079" s="251"/>
      <c r="N1079" s="252"/>
      <c r="O1079" s="252"/>
      <c r="P1079" s="252"/>
      <c r="Q1079" s="252"/>
      <c r="R1079" s="252"/>
      <c r="S1079" s="252"/>
      <c r="T1079" s="253"/>
      <c r="AT1079" s="254" t="s">
        <v>207</v>
      </c>
      <c r="AU1079" s="254" t="s">
        <v>82</v>
      </c>
      <c r="AV1079" s="13" t="s">
        <v>90</v>
      </c>
      <c r="AW1079" s="13" t="s">
        <v>34</v>
      </c>
      <c r="AX1079" s="13" t="s">
        <v>73</v>
      </c>
      <c r="AY1079" s="254" t="s">
        <v>197</v>
      </c>
    </row>
    <row r="1080" spans="2:51" s="12" customFormat="1" ht="12">
      <c r="B1080" s="233"/>
      <c r="C1080" s="234"/>
      <c r="D1080" s="230" t="s">
        <v>207</v>
      </c>
      <c r="E1080" s="235" t="s">
        <v>21</v>
      </c>
      <c r="F1080" s="236" t="s">
        <v>8</v>
      </c>
      <c r="G1080" s="234"/>
      <c r="H1080" s="237">
        <v>15</v>
      </c>
      <c r="I1080" s="238"/>
      <c r="J1080" s="234"/>
      <c r="K1080" s="234"/>
      <c r="L1080" s="239"/>
      <c r="M1080" s="240"/>
      <c r="N1080" s="241"/>
      <c r="O1080" s="241"/>
      <c r="P1080" s="241"/>
      <c r="Q1080" s="241"/>
      <c r="R1080" s="241"/>
      <c r="S1080" s="241"/>
      <c r="T1080" s="242"/>
      <c r="AT1080" s="243" t="s">
        <v>207</v>
      </c>
      <c r="AU1080" s="243" t="s">
        <v>82</v>
      </c>
      <c r="AV1080" s="12" t="s">
        <v>82</v>
      </c>
      <c r="AW1080" s="12" t="s">
        <v>34</v>
      </c>
      <c r="AX1080" s="12" t="s">
        <v>73</v>
      </c>
      <c r="AY1080" s="243" t="s">
        <v>197</v>
      </c>
    </row>
    <row r="1081" spans="2:51" s="14" customFormat="1" ht="12">
      <c r="B1081" s="255"/>
      <c r="C1081" s="256"/>
      <c r="D1081" s="230" t="s">
        <v>207</v>
      </c>
      <c r="E1081" s="257" t="s">
        <v>21</v>
      </c>
      <c r="F1081" s="258" t="s">
        <v>221</v>
      </c>
      <c r="G1081" s="256"/>
      <c r="H1081" s="259">
        <v>267.55</v>
      </c>
      <c r="I1081" s="260"/>
      <c r="J1081" s="256"/>
      <c r="K1081" s="256"/>
      <c r="L1081" s="261"/>
      <c r="M1081" s="262"/>
      <c r="N1081" s="263"/>
      <c r="O1081" s="263"/>
      <c r="P1081" s="263"/>
      <c r="Q1081" s="263"/>
      <c r="R1081" s="263"/>
      <c r="S1081" s="263"/>
      <c r="T1081" s="264"/>
      <c r="AT1081" s="265" t="s">
        <v>207</v>
      </c>
      <c r="AU1081" s="265" t="s">
        <v>82</v>
      </c>
      <c r="AV1081" s="14" t="s">
        <v>97</v>
      </c>
      <c r="AW1081" s="14" t="s">
        <v>34</v>
      </c>
      <c r="AX1081" s="14" t="s">
        <v>80</v>
      </c>
      <c r="AY1081" s="265" t="s">
        <v>197</v>
      </c>
    </row>
    <row r="1082" spans="2:65" s="1" customFormat="1" ht="16.5" customHeight="1">
      <c r="B1082" s="39"/>
      <c r="C1082" s="218" t="s">
        <v>1470</v>
      </c>
      <c r="D1082" s="218" t="s">
        <v>199</v>
      </c>
      <c r="E1082" s="219" t="s">
        <v>1471</v>
      </c>
      <c r="F1082" s="220" t="s">
        <v>1472</v>
      </c>
      <c r="G1082" s="221" t="s">
        <v>132</v>
      </c>
      <c r="H1082" s="222">
        <v>35</v>
      </c>
      <c r="I1082" s="223"/>
      <c r="J1082" s="224">
        <f>ROUND(I1082*H1082,2)</f>
        <v>0</v>
      </c>
      <c r="K1082" s="220" t="s">
        <v>203</v>
      </c>
      <c r="L1082" s="44"/>
      <c r="M1082" s="225" t="s">
        <v>21</v>
      </c>
      <c r="N1082" s="226" t="s">
        <v>44</v>
      </c>
      <c r="O1082" s="80"/>
      <c r="P1082" s="227">
        <f>O1082*H1082</f>
        <v>0</v>
      </c>
      <c r="Q1082" s="227">
        <v>0</v>
      </c>
      <c r="R1082" s="227">
        <f>Q1082*H1082</f>
        <v>0</v>
      </c>
      <c r="S1082" s="227">
        <v>0</v>
      </c>
      <c r="T1082" s="228">
        <f>S1082*H1082</f>
        <v>0</v>
      </c>
      <c r="AR1082" s="18" t="s">
        <v>298</v>
      </c>
      <c r="AT1082" s="18" t="s">
        <v>199</v>
      </c>
      <c r="AU1082" s="18" t="s">
        <v>82</v>
      </c>
      <c r="AY1082" s="18" t="s">
        <v>197</v>
      </c>
      <c r="BE1082" s="229">
        <f>IF(N1082="základní",J1082,0)</f>
        <v>0</v>
      </c>
      <c r="BF1082" s="229">
        <f>IF(N1082="snížená",J1082,0)</f>
        <v>0</v>
      </c>
      <c r="BG1082" s="229">
        <f>IF(N1082="zákl. přenesená",J1082,0)</f>
        <v>0</v>
      </c>
      <c r="BH1082" s="229">
        <f>IF(N1082="sníž. přenesená",J1082,0)</f>
        <v>0</v>
      </c>
      <c r="BI1082" s="229">
        <f>IF(N1082="nulová",J1082,0)</f>
        <v>0</v>
      </c>
      <c r="BJ1082" s="18" t="s">
        <v>80</v>
      </c>
      <c r="BK1082" s="229">
        <f>ROUND(I1082*H1082,2)</f>
        <v>0</v>
      </c>
      <c r="BL1082" s="18" t="s">
        <v>298</v>
      </c>
      <c r="BM1082" s="18" t="s">
        <v>1473</v>
      </c>
    </row>
    <row r="1083" spans="2:47" s="1" customFormat="1" ht="12">
      <c r="B1083" s="39"/>
      <c r="C1083" s="40"/>
      <c r="D1083" s="230" t="s">
        <v>205</v>
      </c>
      <c r="E1083" s="40"/>
      <c r="F1083" s="231" t="s">
        <v>1462</v>
      </c>
      <c r="G1083" s="40"/>
      <c r="H1083" s="40"/>
      <c r="I1083" s="145"/>
      <c r="J1083" s="40"/>
      <c r="K1083" s="40"/>
      <c r="L1083" s="44"/>
      <c r="M1083" s="232"/>
      <c r="N1083" s="80"/>
      <c r="O1083" s="80"/>
      <c r="P1083" s="80"/>
      <c r="Q1083" s="80"/>
      <c r="R1083" s="80"/>
      <c r="S1083" s="80"/>
      <c r="T1083" s="81"/>
      <c r="AT1083" s="18" t="s">
        <v>205</v>
      </c>
      <c r="AU1083" s="18" t="s">
        <v>82</v>
      </c>
    </row>
    <row r="1084" spans="2:51" s="12" customFormat="1" ht="12">
      <c r="B1084" s="233"/>
      <c r="C1084" s="234"/>
      <c r="D1084" s="230" t="s">
        <v>207</v>
      </c>
      <c r="E1084" s="235" t="s">
        <v>21</v>
      </c>
      <c r="F1084" s="236" t="s">
        <v>1474</v>
      </c>
      <c r="G1084" s="234"/>
      <c r="H1084" s="237">
        <v>30</v>
      </c>
      <c r="I1084" s="238"/>
      <c r="J1084" s="234"/>
      <c r="K1084" s="234"/>
      <c r="L1084" s="239"/>
      <c r="M1084" s="240"/>
      <c r="N1084" s="241"/>
      <c r="O1084" s="241"/>
      <c r="P1084" s="241"/>
      <c r="Q1084" s="241"/>
      <c r="R1084" s="241"/>
      <c r="S1084" s="241"/>
      <c r="T1084" s="242"/>
      <c r="AT1084" s="243" t="s">
        <v>207</v>
      </c>
      <c r="AU1084" s="243" t="s">
        <v>82</v>
      </c>
      <c r="AV1084" s="12" t="s">
        <v>82</v>
      </c>
      <c r="AW1084" s="12" t="s">
        <v>34</v>
      </c>
      <c r="AX1084" s="12" t="s">
        <v>73</v>
      </c>
      <c r="AY1084" s="243" t="s">
        <v>197</v>
      </c>
    </row>
    <row r="1085" spans="2:51" s="13" customFormat="1" ht="12">
      <c r="B1085" s="244"/>
      <c r="C1085" s="245"/>
      <c r="D1085" s="230" t="s">
        <v>207</v>
      </c>
      <c r="E1085" s="246" t="s">
        <v>21</v>
      </c>
      <c r="F1085" s="247" t="s">
        <v>219</v>
      </c>
      <c r="G1085" s="245"/>
      <c r="H1085" s="248">
        <v>30</v>
      </c>
      <c r="I1085" s="249"/>
      <c r="J1085" s="245"/>
      <c r="K1085" s="245"/>
      <c r="L1085" s="250"/>
      <c r="M1085" s="251"/>
      <c r="N1085" s="252"/>
      <c r="O1085" s="252"/>
      <c r="P1085" s="252"/>
      <c r="Q1085" s="252"/>
      <c r="R1085" s="252"/>
      <c r="S1085" s="252"/>
      <c r="T1085" s="253"/>
      <c r="AT1085" s="254" t="s">
        <v>207</v>
      </c>
      <c r="AU1085" s="254" t="s">
        <v>82</v>
      </c>
      <c r="AV1085" s="13" t="s">
        <v>90</v>
      </c>
      <c r="AW1085" s="13" t="s">
        <v>34</v>
      </c>
      <c r="AX1085" s="13" t="s">
        <v>73</v>
      </c>
      <c r="AY1085" s="254" t="s">
        <v>197</v>
      </c>
    </row>
    <row r="1086" spans="2:51" s="12" customFormat="1" ht="12">
      <c r="B1086" s="233"/>
      <c r="C1086" s="234"/>
      <c r="D1086" s="230" t="s">
        <v>207</v>
      </c>
      <c r="E1086" s="235" t="s">
        <v>21</v>
      </c>
      <c r="F1086" s="236" t="s">
        <v>220</v>
      </c>
      <c r="G1086" s="234"/>
      <c r="H1086" s="237">
        <v>5</v>
      </c>
      <c r="I1086" s="238"/>
      <c r="J1086" s="234"/>
      <c r="K1086" s="234"/>
      <c r="L1086" s="239"/>
      <c r="M1086" s="240"/>
      <c r="N1086" s="241"/>
      <c r="O1086" s="241"/>
      <c r="P1086" s="241"/>
      <c r="Q1086" s="241"/>
      <c r="R1086" s="241"/>
      <c r="S1086" s="241"/>
      <c r="T1086" s="242"/>
      <c r="AT1086" s="243" t="s">
        <v>207</v>
      </c>
      <c r="AU1086" s="243" t="s">
        <v>82</v>
      </c>
      <c r="AV1086" s="12" t="s">
        <v>82</v>
      </c>
      <c r="AW1086" s="12" t="s">
        <v>34</v>
      </c>
      <c r="AX1086" s="12" t="s">
        <v>73</v>
      </c>
      <c r="AY1086" s="243" t="s">
        <v>197</v>
      </c>
    </row>
    <row r="1087" spans="2:51" s="14" customFormat="1" ht="12">
      <c r="B1087" s="255"/>
      <c r="C1087" s="256"/>
      <c r="D1087" s="230" t="s">
        <v>207</v>
      </c>
      <c r="E1087" s="257" t="s">
        <v>21</v>
      </c>
      <c r="F1087" s="258" t="s">
        <v>221</v>
      </c>
      <c r="G1087" s="256"/>
      <c r="H1087" s="259">
        <v>35</v>
      </c>
      <c r="I1087" s="260"/>
      <c r="J1087" s="256"/>
      <c r="K1087" s="256"/>
      <c r="L1087" s="261"/>
      <c r="M1087" s="262"/>
      <c r="N1087" s="263"/>
      <c r="O1087" s="263"/>
      <c r="P1087" s="263"/>
      <c r="Q1087" s="263"/>
      <c r="R1087" s="263"/>
      <c r="S1087" s="263"/>
      <c r="T1087" s="264"/>
      <c r="AT1087" s="265" t="s">
        <v>207</v>
      </c>
      <c r="AU1087" s="265" t="s">
        <v>82</v>
      </c>
      <c r="AV1087" s="14" t="s">
        <v>97</v>
      </c>
      <c r="AW1087" s="14" t="s">
        <v>34</v>
      </c>
      <c r="AX1087" s="14" t="s">
        <v>80</v>
      </c>
      <c r="AY1087" s="265" t="s">
        <v>197</v>
      </c>
    </row>
    <row r="1088" spans="2:65" s="1" customFormat="1" ht="16.5" customHeight="1">
      <c r="B1088" s="39"/>
      <c r="C1088" s="276" t="s">
        <v>1475</v>
      </c>
      <c r="D1088" s="276" t="s">
        <v>540</v>
      </c>
      <c r="E1088" s="277" t="s">
        <v>1476</v>
      </c>
      <c r="F1088" s="278" t="s">
        <v>1477</v>
      </c>
      <c r="G1088" s="279" t="s">
        <v>132</v>
      </c>
      <c r="H1088" s="280">
        <v>38.5</v>
      </c>
      <c r="I1088" s="281"/>
      <c r="J1088" s="282">
        <f>ROUND(I1088*H1088,2)</f>
        <v>0</v>
      </c>
      <c r="K1088" s="278" t="s">
        <v>203</v>
      </c>
      <c r="L1088" s="283"/>
      <c r="M1088" s="284" t="s">
        <v>21</v>
      </c>
      <c r="N1088" s="285" t="s">
        <v>44</v>
      </c>
      <c r="O1088" s="80"/>
      <c r="P1088" s="227">
        <f>O1088*H1088</f>
        <v>0</v>
      </c>
      <c r="Q1088" s="227">
        <v>6E-05</v>
      </c>
      <c r="R1088" s="227">
        <f>Q1088*H1088</f>
        <v>0.00231</v>
      </c>
      <c r="S1088" s="227">
        <v>0</v>
      </c>
      <c r="T1088" s="228">
        <f>S1088*H1088</f>
        <v>0</v>
      </c>
      <c r="AR1088" s="18" t="s">
        <v>415</v>
      </c>
      <c r="AT1088" s="18" t="s">
        <v>540</v>
      </c>
      <c r="AU1088" s="18" t="s">
        <v>82</v>
      </c>
      <c r="AY1088" s="18" t="s">
        <v>197</v>
      </c>
      <c r="BE1088" s="229">
        <f>IF(N1088="základní",J1088,0)</f>
        <v>0</v>
      </c>
      <c r="BF1088" s="229">
        <f>IF(N1088="snížená",J1088,0)</f>
        <v>0</v>
      </c>
      <c r="BG1088" s="229">
        <f>IF(N1088="zákl. přenesená",J1088,0)</f>
        <v>0</v>
      </c>
      <c r="BH1088" s="229">
        <f>IF(N1088="sníž. přenesená",J1088,0)</f>
        <v>0</v>
      </c>
      <c r="BI1088" s="229">
        <f>IF(N1088="nulová",J1088,0)</f>
        <v>0</v>
      </c>
      <c r="BJ1088" s="18" t="s">
        <v>80</v>
      </c>
      <c r="BK1088" s="229">
        <f>ROUND(I1088*H1088,2)</f>
        <v>0</v>
      </c>
      <c r="BL1088" s="18" t="s">
        <v>298</v>
      </c>
      <c r="BM1088" s="18" t="s">
        <v>1478</v>
      </c>
    </row>
    <row r="1089" spans="2:51" s="12" customFormat="1" ht="12">
      <c r="B1089" s="233"/>
      <c r="C1089" s="234"/>
      <c r="D1089" s="230" t="s">
        <v>207</v>
      </c>
      <c r="E1089" s="234"/>
      <c r="F1089" s="236" t="s">
        <v>1479</v>
      </c>
      <c r="G1089" s="234"/>
      <c r="H1089" s="237">
        <v>38.5</v>
      </c>
      <c r="I1089" s="238"/>
      <c r="J1089" s="234"/>
      <c r="K1089" s="234"/>
      <c r="L1089" s="239"/>
      <c r="M1089" s="240"/>
      <c r="N1089" s="241"/>
      <c r="O1089" s="241"/>
      <c r="P1089" s="241"/>
      <c r="Q1089" s="241"/>
      <c r="R1089" s="241"/>
      <c r="S1089" s="241"/>
      <c r="T1089" s="242"/>
      <c r="AT1089" s="243" t="s">
        <v>207</v>
      </c>
      <c r="AU1089" s="243" t="s">
        <v>82</v>
      </c>
      <c r="AV1089" s="12" t="s">
        <v>82</v>
      </c>
      <c r="AW1089" s="12" t="s">
        <v>4</v>
      </c>
      <c r="AX1089" s="12" t="s">
        <v>80</v>
      </c>
      <c r="AY1089" s="243" t="s">
        <v>197</v>
      </c>
    </row>
    <row r="1090" spans="2:65" s="1" customFormat="1" ht="16.5" customHeight="1">
      <c r="B1090" s="39"/>
      <c r="C1090" s="218" t="s">
        <v>1480</v>
      </c>
      <c r="D1090" s="218" t="s">
        <v>199</v>
      </c>
      <c r="E1090" s="219" t="s">
        <v>1481</v>
      </c>
      <c r="F1090" s="220" t="s">
        <v>1482</v>
      </c>
      <c r="G1090" s="221" t="s">
        <v>132</v>
      </c>
      <c r="H1090" s="222">
        <v>31.55</v>
      </c>
      <c r="I1090" s="223"/>
      <c r="J1090" s="224">
        <f>ROUND(I1090*H1090,2)</f>
        <v>0</v>
      </c>
      <c r="K1090" s="220" t="s">
        <v>203</v>
      </c>
      <c r="L1090" s="44"/>
      <c r="M1090" s="225" t="s">
        <v>21</v>
      </c>
      <c r="N1090" s="226" t="s">
        <v>44</v>
      </c>
      <c r="O1090" s="80"/>
      <c r="P1090" s="227">
        <f>O1090*H1090</f>
        <v>0</v>
      </c>
      <c r="Q1090" s="227">
        <v>0.0002</v>
      </c>
      <c r="R1090" s="227">
        <f>Q1090*H1090</f>
        <v>0.0063100000000000005</v>
      </c>
      <c r="S1090" s="227">
        <v>0</v>
      </c>
      <c r="T1090" s="228">
        <f>S1090*H1090</f>
        <v>0</v>
      </c>
      <c r="AR1090" s="18" t="s">
        <v>298</v>
      </c>
      <c r="AT1090" s="18" t="s">
        <v>199</v>
      </c>
      <c r="AU1090" s="18" t="s">
        <v>82</v>
      </c>
      <c r="AY1090" s="18" t="s">
        <v>197</v>
      </c>
      <c r="BE1090" s="229">
        <f>IF(N1090="základní",J1090,0)</f>
        <v>0</v>
      </c>
      <c r="BF1090" s="229">
        <f>IF(N1090="snížená",J1090,0)</f>
        <v>0</v>
      </c>
      <c r="BG1090" s="229">
        <f>IF(N1090="zákl. přenesená",J1090,0)</f>
        <v>0</v>
      </c>
      <c r="BH1090" s="229">
        <f>IF(N1090="sníž. přenesená",J1090,0)</f>
        <v>0</v>
      </c>
      <c r="BI1090" s="229">
        <f>IF(N1090="nulová",J1090,0)</f>
        <v>0</v>
      </c>
      <c r="BJ1090" s="18" t="s">
        <v>80</v>
      </c>
      <c r="BK1090" s="229">
        <f>ROUND(I1090*H1090,2)</f>
        <v>0</v>
      </c>
      <c r="BL1090" s="18" t="s">
        <v>298</v>
      </c>
      <c r="BM1090" s="18" t="s">
        <v>1483</v>
      </c>
    </row>
    <row r="1091" spans="2:47" s="1" customFormat="1" ht="12">
      <c r="B1091" s="39"/>
      <c r="C1091" s="40"/>
      <c r="D1091" s="230" t="s">
        <v>205</v>
      </c>
      <c r="E1091" s="40"/>
      <c r="F1091" s="231" t="s">
        <v>1462</v>
      </c>
      <c r="G1091" s="40"/>
      <c r="H1091" s="40"/>
      <c r="I1091" s="145"/>
      <c r="J1091" s="40"/>
      <c r="K1091" s="40"/>
      <c r="L1091" s="44"/>
      <c r="M1091" s="232"/>
      <c r="N1091" s="80"/>
      <c r="O1091" s="80"/>
      <c r="P1091" s="80"/>
      <c r="Q1091" s="80"/>
      <c r="R1091" s="80"/>
      <c r="S1091" s="80"/>
      <c r="T1091" s="81"/>
      <c r="AT1091" s="18" t="s">
        <v>205</v>
      </c>
      <c r="AU1091" s="18" t="s">
        <v>82</v>
      </c>
    </row>
    <row r="1092" spans="2:51" s="12" customFormat="1" ht="12">
      <c r="B1092" s="233"/>
      <c r="C1092" s="234"/>
      <c r="D1092" s="230" t="s">
        <v>207</v>
      </c>
      <c r="E1092" s="235" t="s">
        <v>21</v>
      </c>
      <c r="F1092" s="236" t="s">
        <v>1484</v>
      </c>
      <c r="G1092" s="234"/>
      <c r="H1092" s="237">
        <v>26.55</v>
      </c>
      <c r="I1092" s="238"/>
      <c r="J1092" s="234"/>
      <c r="K1092" s="234"/>
      <c r="L1092" s="239"/>
      <c r="M1092" s="240"/>
      <c r="N1092" s="241"/>
      <c r="O1092" s="241"/>
      <c r="P1092" s="241"/>
      <c r="Q1092" s="241"/>
      <c r="R1092" s="241"/>
      <c r="S1092" s="241"/>
      <c r="T1092" s="242"/>
      <c r="AT1092" s="243" t="s">
        <v>207</v>
      </c>
      <c r="AU1092" s="243" t="s">
        <v>82</v>
      </c>
      <c r="AV1092" s="12" t="s">
        <v>82</v>
      </c>
      <c r="AW1092" s="12" t="s">
        <v>34</v>
      </c>
      <c r="AX1092" s="12" t="s">
        <v>73</v>
      </c>
      <c r="AY1092" s="243" t="s">
        <v>197</v>
      </c>
    </row>
    <row r="1093" spans="2:51" s="13" customFormat="1" ht="12">
      <c r="B1093" s="244"/>
      <c r="C1093" s="245"/>
      <c r="D1093" s="230" t="s">
        <v>207</v>
      </c>
      <c r="E1093" s="246" t="s">
        <v>21</v>
      </c>
      <c r="F1093" s="247" t="s">
        <v>219</v>
      </c>
      <c r="G1093" s="245"/>
      <c r="H1093" s="248">
        <v>26.55</v>
      </c>
      <c r="I1093" s="249"/>
      <c r="J1093" s="245"/>
      <c r="K1093" s="245"/>
      <c r="L1093" s="250"/>
      <c r="M1093" s="251"/>
      <c r="N1093" s="252"/>
      <c r="O1093" s="252"/>
      <c r="P1093" s="252"/>
      <c r="Q1093" s="252"/>
      <c r="R1093" s="252"/>
      <c r="S1093" s="252"/>
      <c r="T1093" s="253"/>
      <c r="AT1093" s="254" t="s">
        <v>207</v>
      </c>
      <c r="AU1093" s="254" t="s">
        <v>82</v>
      </c>
      <c r="AV1093" s="13" t="s">
        <v>90</v>
      </c>
      <c r="AW1093" s="13" t="s">
        <v>34</v>
      </c>
      <c r="AX1093" s="13" t="s">
        <v>73</v>
      </c>
      <c r="AY1093" s="254" t="s">
        <v>197</v>
      </c>
    </row>
    <row r="1094" spans="2:51" s="12" customFormat="1" ht="12">
      <c r="B1094" s="233"/>
      <c r="C1094" s="234"/>
      <c r="D1094" s="230" t="s">
        <v>207</v>
      </c>
      <c r="E1094" s="235" t="s">
        <v>21</v>
      </c>
      <c r="F1094" s="236" t="s">
        <v>220</v>
      </c>
      <c r="G1094" s="234"/>
      <c r="H1094" s="237">
        <v>5</v>
      </c>
      <c r="I1094" s="238"/>
      <c r="J1094" s="234"/>
      <c r="K1094" s="234"/>
      <c r="L1094" s="239"/>
      <c r="M1094" s="240"/>
      <c r="N1094" s="241"/>
      <c r="O1094" s="241"/>
      <c r="P1094" s="241"/>
      <c r="Q1094" s="241"/>
      <c r="R1094" s="241"/>
      <c r="S1094" s="241"/>
      <c r="T1094" s="242"/>
      <c r="AT1094" s="243" t="s">
        <v>207</v>
      </c>
      <c r="AU1094" s="243" t="s">
        <v>82</v>
      </c>
      <c r="AV1094" s="12" t="s">
        <v>82</v>
      </c>
      <c r="AW1094" s="12" t="s">
        <v>34</v>
      </c>
      <c r="AX1094" s="12" t="s">
        <v>73</v>
      </c>
      <c r="AY1094" s="243" t="s">
        <v>197</v>
      </c>
    </row>
    <row r="1095" spans="2:51" s="14" customFormat="1" ht="12">
      <c r="B1095" s="255"/>
      <c r="C1095" s="256"/>
      <c r="D1095" s="230" t="s">
        <v>207</v>
      </c>
      <c r="E1095" s="257" t="s">
        <v>21</v>
      </c>
      <c r="F1095" s="258" t="s">
        <v>221</v>
      </c>
      <c r="G1095" s="256"/>
      <c r="H1095" s="259">
        <v>31.55</v>
      </c>
      <c r="I1095" s="260"/>
      <c r="J1095" s="256"/>
      <c r="K1095" s="256"/>
      <c r="L1095" s="261"/>
      <c r="M1095" s="262"/>
      <c r="N1095" s="263"/>
      <c r="O1095" s="263"/>
      <c r="P1095" s="263"/>
      <c r="Q1095" s="263"/>
      <c r="R1095" s="263"/>
      <c r="S1095" s="263"/>
      <c r="T1095" s="264"/>
      <c r="AT1095" s="265" t="s">
        <v>207</v>
      </c>
      <c r="AU1095" s="265" t="s">
        <v>82</v>
      </c>
      <c r="AV1095" s="14" t="s">
        <v>97</v>
      </c>
      <c r="AW1095" s="14" t="s">
        <v>34</v>
      </c>
      <c r="AX1095" s="14" t="s">
        <v>80</v>
      </c>
      <c r="AY1095" s="265" t="s">
        <v>197</v>
      </c>
    </row>
    <row r="1096" spans="2:65" s="1" customFormat="1" ht="16.5" customHeight="1">
      <c r="B1096" s="39"/>
      <c r="C1096" s="276" t="s">
        <v>1485</v>
      </c>
      <c r="D1096" s="276" t="s">
        <v>540</v>
      </c>
      <c r="E1096" s="277" t="s">
        <v>1486</v>
      </c>
      <c r="F1096" s="278" t="s">
        <v>1487</v>
      </c>
      <c r="G1096" s="279" t="s">
        <v>132</v>
      </c>
      <c r="H1096" s="280">
        <v>34.705</v>
      </c>
      <c r="I1096" s="281"/>
      <c r="J1096" s="282">
        <f>ROUND(I1096*H1096,2)</f>
        <v>0</v>
      </c>
      <c r="K1096" s="278" t="s">
        <v>203</v>
      </c>
      <c r="L1096" s="283"/>
      <c r="M1096" s="284" t="s">
        <v>21</v>
      </c>
      <c r="N1096" s="285" t="s">
        <v>44</v>
      </c>
      <c r="O1096" s="80"/>
      <c r="P1096" s="227">
        <f>O1096*H1096</f>
        <v>0</v>
      </c>
      <c r="Q1096" s="227">
        <v>6E-05</v>
      </c>
      <c r="R1096" s="227">
        <f>Q1096*H1096</f>
        <v>0.0020823</v>
      </c>
      <c r="S1096" s="227">
        <v>0</v>
      </c>
      <c r="T1096" s="228">
        <f>S1096*H1096</f>
        <v>0</v>
      </c>
      <c r="AR1096" s="18" t="s">
        <v>415</v>
      </c>
      <c r="AT1096" s="18" t="s">
        <v>540</v>
      </c>
      <c r="AU1096" s="18" t="s">
        <v>82</v>
      </c>
      <c r="AY1096" s="18" t="s">
        <v>197</v>
      </c>
      <c r="BE1096" s="229">
        <f>IF(N1096="základní",J1096,0)</f>
        <v>0</v>
      </c>
      <c r="BF1096" s="229">
        <f>IF(N1096="snížená",J1096,0)</f>
        <v>0</v>
      </c>
      <c r="BG1096" s="229">
        <f>IF(N1096="zákl. přenesená",J1096,0)</f>
        <v>0</v>
      </c>
      <c r="BH1096" s="229">
        <f>IF(N1096="sníž. přenesená",J1096,0)</f>
        <v>0</v>
      </c>
      <c r="BI1096" s="229">
        <f>IF(N1096="nulová",J1096,0)</f>
        <v>0</v>
      </c>
      <c r="BJ1096" s="18" t="s">
        <v>80</v>
      </c>
      <c r="BK1096" s="229">
        <f>ROUND(I1096*H1096,2)</f>
        <v>0</v>
      </c>
      <c r="BL1096" s="18" t="s">
        <v>298</v>
      </c>
      <c r="BM1096" s="18" t="s">
        <v>1488</v>
      </c>
    </row>
    <row r="1097" spans="2:51" s="12" customFormat="1" ht="12">
      <c r="B1097" s="233"/>
      <c r="C1097" s="234"/>
      <c r="D1097" s="230" t="s">
        <v>207</v>
      </c>
      <c r="E1097" s="234"/>
      <c r="F1097" s="236" t="s">
        <v>1489</v>
      </c>
      <c r="G1097" s="234"/>
      <c r="H1097" s="237">
        <v>34.705</v>
      </c>
      <c r="I1097" s="238"/>
      <c r="J1097" s="234"/>
      <c r="K1097" s="234"/>
      <c r="L1097" s="239"/>
      <c r="M1097" s="240"/>
      <c r="N1097" s="241"/>
      <c r="O1097" s="241"/>
      <c r="P1097" s="241"/>
      <c r="Q1097" s="241"/>
      <c r="R1097" s="241"/>
      <c r="S1097" s="241"/>
      <c r="T1097" s="242"/>
      <c r="AT1097" s="243" t="s">
        <v>207</v>
      </c>
      <c r="AU1097" s="243" t="s">
        <v>82</v>
      </c>
      <c r="AV1097" s="12" t="s">
        <v>82</v>
      </c>
      <c r="AW1097" s="12" t="s">
        <v>4</v>
      </c>
      <c r="AX1097" s="12" t="s">
        <v>80</v>
      </c>
      <c r="AY1097" s="243" t="s">
        <v>197</v>
      </c>
    </row>
    <row r="1098" spans="2:65" s="1" customFormat="1" ht="16.5" customHeight="1">
      <c r="B1098" s="39"/>
      <c r="C1098" s="218" t="s">
        <v>1490</v>
      </c>
      <c r="D1098" s="218" t="s">
        <v>199</v>
      </c>
      <c r="E1098" s="219" t="s">
        <v>1491</v>
      </c>
      <c r="F1098" s="220" t="s">
        <v>1492</v>
      </c>
      <c r="G1098" s="221" t="s">
        <v>132</v>
      </c>
      <c r="H1098" s="222">
        <v>66</v>
      </c>
      <c r="I1098" s="223"/>
      <c r="J1098" s="224">
        <f>ROUND(I1098*H1098,2)</f>
        <v>0</v>
      </c>
      <c r="K1098" s="220" t="s">
        <v>203</v>
      </c>
      <c r="L1098" s="44"/>
      <c r="M1098" s="225" t="s">
        <v>21</v>
      </c>
      <c r="N1098" s="226" t="s">
        <v>44</v>
      </c>
      <c r="O1098" s="80"/>
      <c r="P1098" s="227">
        <f>O1098*H1098</f>
        <v>0</v>
      </c>
      <c r="Q1098" s="227">
        <v>0.00034</v>
      </c>
      <c r="R1098" s="227">
        <f>Q1098*H1098</f>
        <v>0.02244</v>
      </c>
      <c r="S1098" s="227">
        <v>0</v>
      </c>
      <c r="T1098" s="228">
        <f>S1098*H1098</f>
        <v>0</v>
      </c>
      <c r="AR1098" s="18" t="s">
        <v>298</v>
      </c>
      <c r="AT1098" s="18" t="s">
        <v>199</v>
      </c>
      <c r="AU1098" s="18" t="s">
        <v>82</v>
      </c>
      <c r="AY1098" s="18" t="s">
        <v>197</v>
      </c>
      <c r="BE1098" s="229">
        <f>IF(N1098="základní",J1098,0)</f>
        <v>0</v>
      </c>
      <c r="BF1098" s="229">
        <f>IF(N1098="snížená",J1098,0)</f>
        <v>0</v>
      </c>
      <c r="BG1098" s="229">
        <f>IF(N1098="zákl. přenesená",J1098,0)</f>
        <v>0</v>
      </c>
      <c r="BH1098" s="229">
        <f>IF(N1098="sníž. přenesená",J1098,0)</f>
        <v>0</v>
      </c>
      <c r="BI1098" s="229">
        <f>IF(N1098="nulová",J1098,0)</f>
        <v>0</v>
      </c>
      <c r="BJ1098" s="18" t="s">
        <v>80</v>
      </c>
      <c r="BK1098" s="229">
        <f>ROUND(I1098*H1098,2)</f>
        <v>0</v>
      </c>
      <c r="BL1098" s="18" t="s">
        <v>298</v>
      </c>
      <c r="BM1098" s="18" t="s">
        <v>1493</v>
      </c>
    </row>
    <row r="1099" spans="2:47" s="1" customFormat="1" ht="12">
      <c r="B1099" s="39"/>
      <c r="C1099" s="40"/>
      <c r="D1099" s="230" t="s">
        <v>205</v>
      </c>
      <c r="E1099" s="40"/>
      <c r="F1099" s="231" t="s">
        <v>1462</v>
      </c>
      <c r="G1099" s="40"/>
      <c r="H1099" s="40"/>
      <c r="I1099" s="145"/>
      <c r="J1099" s="40"/>
      <c r="K1099" s="40"/>
      <c r="L1099" s="44"/>
      <c r="M1099" s="232"/>
      <c r="N1099" s="80"/>
      <c r="O1099" s="80"/>
      <c r="P1099" s="80"/>
      <c r="Q1099" s="80"/>
      <c r="R1099" s="80"/>
      <c r="S1099" s="80"/>
      <c r="T1099" s="81"/>
      <c r="AT1099" s="18" t="s">
        <v>205</v>
      </c>
      <c r="AU1099" s="18" t="s">
        <v>82</v>
      </c>
    </row>
    <row r="1100" spans="2:51" s="15" customFormat="1" ht="12">
      <c r="B1100" s="266"/>
      <c r="C1100" s="267"/>
      <c r="D1100" s="230" t="s">
        <v>207</v>
      </c>
      <c r="E1100" s="268" t="s">
        <v>21</v>
      </c>
      <c r="F1100" s="269" t="s">
        <v>1381</v>
      </c>
      <c r="G1100" s="267"/>
      <c r="H1100" s="268" t="s">
        <v>21</v>
      </c>
      <c r="I1100" s="270"/>
      <c r="J1100" s="267"/>
      <c r="K1100" s="267"/>
      <c r="L1100" s="271"/>
      <c r="M1100" s="272"/>
      <c r="N1100" s="273"/>
      <c r="O1100" s="273"/>
      <c r="P1100" s="273"/>
      <c r="Q1100" s="273"/>
      <c r="R1100" s="273"/>
      <c r="S1100" s="273"/>
      <c r="T1100" s="274"/>
      <c r="AT1100" s="275" t="s">
        <v>207</v>
      </c>
      <c r="AU1100" s="275" t="s">
        <v>82</v>
      </c>
      <c r="AV1100" s="15" t="s">
        <v>80</v>
      </c>
      <c r="AW1100" s="15" t="s">
        <v>34</v>
      </c>
      <c r="AX1100" s="15" t="s">
        <v>73</v>
      </c>
      <c r="AY1100" s="275" t="s">
        <v>197</v>
      </c>
    </row>
    <row r="1101" spans="2:51" s="12" customFormat="1" ht="12">
      <c r="B1101" s="233"/>
      <c r="C1101" s="234"/>
      <c r="D1101" s="230" t="s">
        <v>207</v>
      </c>
      <c r="E1101" s="235" t="s">
        <v>21</v>
      </c>
      <c r="F1101" s="236" t="s">
        <v>1395</v>
      </c>
      <c r="G1101" s="234"/>
      <c r="H1101" s="237">
        <v>30</v>
      </c>
      <c r="I1101" s="238"/>
      <c r="J1101" s="234"/>
      <c r="K1101" s="234"/>
      <c r="L1101" s="239"/>
      <c r="M1101" s="240"/>
      <c r="N1101" s="241"/>
      <c r="O1101" s="241"/>
      <c r="P1101" s="241"/>
      <c r="Q1101" s="241"/>
      <c r="R1101" s="241"/>
      <c r="S1101" s="241"/>
      <c r="T1101" s="242"/>
      <c r="AT1101" s="243" t="s">
        <v>207</v>
      </c>
      <c r="AU1101" s="243" t="s">
        <v>82</v>
      </c>
      <c r="AV1101" s="12" t="s">
        <v>82</v>
      </c>
      <c r="AW1101" s="12" t="s">
        <v>34</v>
      </c>
      <c r="AX1101" s="12" t="s">
        <v>73</v>
      </c>
      <c r="AY1101" s="243" t="s">
        <v>197</v>
      </c>
    </row>
    <row r="1102" spans="2:51" s="12" customFormat="1" ht="12">
      <c r="B1102" s="233"/>
      <c r="C1102" s="234"/>
      <c r="D1102" s="230" t="s">
        <v>207</v>
      </c>
      <c r="E1102" s="235" t="s">
        <v>21</v>
      </c>
      <c r="F1102" s="236" t="s">
        <v>1396</v>
      </c>
      <c r="G1102" s="234"/>
      <c r="H1102" s="237">
        <v>36</v>
      </c>
      <c r="I1102" s="238"/>
      <c r="J1102" s="234"/>
      <c r="K1102" s="234"/>
      <c r="L1102" s="239"/>
      <c r="M1102" s="240"/>
      <c r="N1102" s="241"/>
      <c r="O1102" s="241"/>
      <c r="P1102" s="241"/>
      <c r="Q1102" s="241"/>
      <c r="R1102" s="241"/>
      <c r="S1102" s="241"/>
      <c r="T1102" s="242"/>
      <c r="AT1102" s="243" t="s">
        <v>207</v>
      </c>
      <c r="AU1102" s="243" t="s">
        <v>82</v>
      </c>
      <c r="AV1102" s="12" t="s">
        <v>82</v>
      </c>
      <c r="AW1102" s="12" t="s">
        <v>34</v>
      </c>
      <c r="AX1102" s="12" t="s">
        <v>73</v>
      </c>
      <c r="AY1102" s="243" t="s">
        <v>197</v>
      </c>
    </row>
    <row r="1103" spans="2:51" s="13" customFormat="1" ht="12">
      <c r="B1103" s="244"/>
      <c r="C1103" s="245"/>
      <c r="D1103" s="230" t="s">
        <v>207</v>
      </c>
      <c r="E1103" s="246" t="s">
        <v>21</v>
      </c>
      <c r="F1103" s="247" t="s">
        <v>219</v>
      </c>
      <c r="G1103" s="245"/>
      <c r="H1103" s="248">
        <v>66</v>
      </c>
      <c r="I1103" s="249"/>
      <c r="J1103" s="245"/>
      <c r="K1103" s="245"/>
      <c r="L1103" s="250"/>
      <c r="M1103" s="251"/>
      <c r="N1103" s="252"/>
      <c r="O1103" s="252"/>
      <c r="P1103" s="252"/>
      <c r="Q1103" s="252"/>
      <c r="R1103" s="252"/>
      <c r="S1103" s="252"/>
      <c r="T1103" s="253"/>
      <c r="AT1103" s="254" t="s">
        <v>207</v>
      </c>
      <c r="AU1103" s="254" t="s">
        <v>82</v>
      </c>
      <c r="AV1103" s="13" t="s">
        <v>90</v>
      </c>
      <c r="AW1103" s="13" t="s">
        <v>34</v>
      </c>
      <c r="AX1103" s="13" t="s">
        <v>80</v>
      </c>
      <c r="AY1103" s="254" t="s">
        <v>197</v>
      </c>
    </row>
    <row r="1104" spans="2:65" s="1" customFormat="1" ht="16.5" customHeight="1">
      <c r="B1104" s="39"/>
      <c r="C1104" s="276" t="s">
        <v>1494</v>
      </c>
      <c r="D1104" s="276" t="s">
        <v>540</v>
      </c>
      <c r="E1104" s="277" t="s">
        <v>1495</v>
      </c>
      <c r="F1104" s="278" t="s">
        <v>1496</v>
      </c>
      <c r="G1104" s="279" t="s">
        <v>132</v>
      </c>
      <c r="H1104" s="280">
        <v>72.6</v>
      </c>
      <c r="I1104" s="281"/>
      <c r="J1104" s="282">
        <f>ROUND(I1104*H1104,2)</f>
        <v>0</v>
      </c>
      <c r="K1104" s="278" t="s">
        <v>203</v>
      </c>
      <c r="L1104" s="283"/>
      <c r="M1104" s="284" t="s">
        <v>21</v>
      </c>
      <c r="N1104" s="285" t="s">
        <v>44</v>
      </c>
      <c r="O1104" s="80"/>
      <c r="P1104" s="227">
        <f>O1104*H1104</f>
        <v>0</v>
      </c>
      <c r="Q1104" s="227">
        <v>3E-05</v>
      </c>
      <c r="R1104" s="227">
        <f>Q1104*H1104</f>
        <v>0.002178</v>
      </c>
      <c r="S1104" s="227">
        <v>0</v>
      </c>
      <c r="T1104" s="228">
        <f>S1104*H1104</f>
        <v>0</v>
      </c>
      <c r="AR1104" s="18" t="s">
        <v>415</v>
      </c>
      <c r="AT1104" s="18" t="s">
        <v>540</v>
      </c>
      <c r="AU1104" s="18" t="s">
        <v>82</v>
      </c>
      <c r="AY1104" s="18" t="s">
        <v>197</v>
      </c>
      <c r="BE1104" s="229">
        <f>IF(N1104="základní",J1104,0)</f>
        <v>0</v>
      </c>
      <c r="BF1104" s="229">
        <f>IF(N1104="snížená",J1104,0)</f>
        <v>0</v>
      </c>
      <c r="BG1104" s="229">
        <f>IF(N1104="zákl. přenesená",J1104,0)</f>
        <v>0</v>
      </c>
      <c r="BH1104" s="229">
        <f>IF(N1104="sníž. přenesená",J1104,0)</f>
        <v>0</v>
      </c>
      <c r="BI1104" s="229">
        <f>IF(N1104="nulová",J1104,0)</f>
        <v>0</v>
      </c>
      <c r="BJ1104" s="18" t="s">
        <v>80</v>
      </c>
      <c r="BK1104" s="229">
        <f>ROUND(I1104*H1104,2)</f>
        <v>0</v>
      </c>
      <c r="BL1104" s="18" t="s">
        <v>298</v>
      </c>
      <c r="BM1104" s="18" t="s">
        <v>1497</v>
      </c>
    </row>
    <row r="1105" spans="2:51" s="12" customFormat="1" ht="12">
      <c r="B1105" s="233"/>
      <c r="C1105" s="234"/>
      <c r="D1105" s="230" t="s">
        <v>207</v>
      </c>
      <c r="E1105" s="234"/>
      <c r="F1105" s="236" t="s">
        <v>1498</v>
      </c>
      <c r="G1105" s="234"/>
      <c r="H1105" s="237">
        <v>72.6</v>
      </c>
      <c r="I1105" s="238"/>
      <c r="J1105" s="234"/>
      <c r="K1105" s="234"/>
      <c r="L1105" s="239"/>
      <c r="M1105" s="240"/>
      <c r="N1105" s="241"/>
      <c r="O1105" s="241"/>
      <c r="P1105" s="241"/>
      <c r="Q1105" s="241"/>
      <c r="R1105" s="241"/>
      <c r="S1105" s="241"/>
      <c r="T1105" s="242"/>
      <c r="AT1105" s="243" t="s">
        <v>207</v>
      </c>
      <c r="AU1105" s="243" t="s">
        <v>82</v>
      </c>
      <c r="AV1105" s="12" t="s">
        <v>82</v>
      </c>
      <c r="AW1105" s="12" t="s">
        <v>4</v>
      </c>
      <c r="AX1105" s="12" t="s">
        <v>80</v>
      </c>
      <c r="AY1105" s="243" t="s">
        <v>197</v>
      </c>
    </row>
    <row r="1106" spans="2:65" s="1" customFormat="1" ht="16.5" customHeight="1">
      <c r="B1106" s="39"/>
      <c r="C1106" s="218" t="s">
        <v>1499</v>
      </c>
      <c r="D1106" s="218" t="s">
        <v>199</v>
      </c>
      <c r="E1106" s="219" t="s">
        <v>1500</v>
      </c>
      <c r="F1106" s="220" t="s">
        <v>1501</v>
      </c>
      <c r="G1106" s="221" t="s">
        <v>116</v>
      </c>
      <c r="H1106" s="222">
        <v>270.59</v>
      </c>
      <c r="I1106" s="223"/>
      <c r="J1106" s="224">
        <f>ROUND(I1106*H1106,2)</f>
        <v>0</v>
      </c>
      <c r="K1106" s="220" t="s">
        <v>203</v>
      </c>
      <c r="L1106" s="44"/>
      <c r="M1106" s="225" t="s">
        <v>21</v>
      </c>
      <c r="N1106" s="226" t="s">
        <v>44</v>
      </c>
      <c r="O1106" s="80"/>
      <c r="P1106" s="227">
        <f>O1106*H1106</f>
        <v>0</v>
      </c>
      <c r="Q1106" s="227">
        <v>0.0077</v>
      </c>
      <c r="R1106" s="227">
        <f>Q1106*H1106</f>
        <v>2.0835429999999997</v>
      </c>
      <c r="S1106" s="227">
        <v>0</v>
      </c>
      <c r="T1106" s="228">
        <f>S1106*H1106</f>
        <v>0</v>
      </c>
      <c r="AR1106" s="18" t="s">
        <v>298</v>
      </c>
      <c r="AT1106" s="18" t="s">
        <v>199</v>
      </c>
      <c r="AU1106" s="18" t="s">
        <v>82</v>
      </c>
      <c r="AY1106" s="18" t="s">
        <v>197</v>
      </c>
      <c r="BE1106" s="229">
        <f>IF(N1106="základní",J1106,0)</f>
        <v>0</v>
      </c>
      <c r="BF1106" s="229">
        <f>IF(N1106="snížená",J1106,0)</f>
        <v>0</v>
      </c>
      <c r="BG1106" s="229">
        <f>IF(N1106="zákl. přenesená",J1106,0)</f>
        <v>0</v>
      </c>
      <c r="BH1106" s="229">
        <f>IF(N1106="sníž. přenesená",J1106,0)</f>
        <v>0</v>
      </c>
      <c r="BI1106" s="229">
        <f>IF(N1106="nulová",J1106,0)</f>
        <v>0</v>
      </c>
      <c r="BJ1106" s="18" t="s">
        <v>80</v>
      </c>
      <c r="BK1106" s="229">
        <f>ROUND(I1106*H1106,2)</f>
        <v>0</v>
      </c>
      <c r="BL1106" s="18" t="s">
        <v>298</v>
      </c>
      <c r="BM1106" s="18" t="s">
        <v>1502</v>
      </c>
    </row>
    <row r="1107" spans="2:47" s="1" customFormat="1" ht="12">
      <c r="B1107" s="39"/>
      <c r="C1107" s="40"/>
      <c r="D1107" s="230" t="s">
        <v>205</v>
      </c>
      <c r="E1107" s="40"/>
      <c r="F1107" s="231" t="s">
        <v>1503</v>
      </c>
      <c r="G1107" s="40"/>
      <c r="H1107" s="40"/>
      <c r="I1107" s="145"/>
      <c r="J1107" s="40"/>
      <c r="K1107" s="40"/>
      <c r="L1107" s="44"/>
      <c r="M1107" s="232"/>
      <c r="N1107" s="80"/>
      <c r="O1107" s="80"/>
      <c r="P1107" s="80"/>
      <c r="Q1107" s="80"/>
      <c r="R1107" s="80"/>
      <c r="S1107" s="80"/>
      <c r="T1107" s="81"/>
      <c r="AT1107" s="18" t="s">
        <v>205</v>
      </c>
      <c r="AU1107" s="18" t="s">
        <v>82</v>
      </c>
    </row>
    <row r="1108" spans="2:51" s="12" customFormat="1" ht="12">
      <c r="B1108" s="233"/>
      <c r="C1108" s="234"/>
      <c r="D1108" s="230" t="s">
        <v>207</v>
      </c>
      <c r="E1108" s="235" t="s">
        <v>21</v>
      </c>
      <c r="F1108" s="236" t="s">
        <v>1504</v>
      </c>
      <c r="G1108" s="234"/>
      <c r="H1108" s="237">
        <v>252.44</v>
      </c>
      <c r="I1108" s="238"/>
      <c r="J1108" s="234"/>
      <c r="K1108" s="234"/>
      <c r="L1108" s="239"/>
      <c r="M1108" s="240"/>
      <c r="N1108" s="241"/>
      <c r="O1108" s="241"/>
      <c r="P1108" s="241"/>
      <c r="Q1108" s="241"/>
      <c r="R1108" s="241"/>
      <c r="S1108" s="241"/>
      <c r="T1108" s="242"/>
      <c r="AT1108" s="243" t="s">
        <v>207</v>
      </c>
      <c r="AU1108" s="243" t="s">
        <v>82</v>
      </c>
      <c r="AV1108" s="12" t="s">
        <v>82</v>
      </c>
      <c r="AW1108" s="12" t="s">
        <v>34</v>
      </c>
      <c r="AX1108" s="12" t="s">
        <v>73</v>
      </c>
      <c r="AY1108" s="243" t="s">
        <v>197</v>
      </c>
    </row>
    <row r="1109" spans="2:51" s="12" customFormat="1" ht="12">
      <c r="B1109" s="233"/>
      <c r="C1109" s="234"/>
      <c r="D1109" s="230" t="s">
        <v>207</v>
      </c>
      <c r="E1109" s="235" t="s">
        <v>21</v>
      </c>
      <c r="F1109" s="236" t="s">
        <v>632</v>
      </c>
      <c r="G1109" s="234"/>
      <c r="H1109" s="237">
        <v>18.15</v>
      </c>
      <c r="I1109" s="238"/>
      <c r="J1109" s="234"/>
      <c r="K1109" s="234"/>
      <c r="L1109" s="239"/>
      <c r="M1109" s="240"/>
      <c r="N1109" s="241"/>
      <c r="O1109" s="241"/>
      <c r="P1109" s="241"/>
      <c r="Q1109" s="241"/>
      <c r="R1109" s="241"/>
      <c r="S1109" s="241"/>
      <c r="T1109" s="242"/>
      <c r="AT1109" s="243" t="s">
        <v>207</v>
      </c>
      <c r="AU1109" s="243" t="s">
        <v>82</v>
      </c>
      <c r="AV1109" s="12" t="s">
        <v>82</v>
      </c>
      <c r="AW1109" s="12" t="s">
        <v>34</v>
      </c>
      <c r="AX1109" s="12" t="s">
        <v>73</v>
      </c>
      <c r="AY1109" s="243" t="s">
        <v>197</v>
      </c>
    </row>
    <row r="1110" spans="2:51" s="13" customFormat="1" ht="12">
      <c r="B1110" s="244"/>
      <c r="C1110" s="245"/>
      <c r="D1110" s="230" t="s">
        <v>207</v>
      </c>
      <c r="E1110" s="246" t="s">
        <v>21</v>
      </c>
      <c r="F1110" s="247" t="s">
        <v>219</v>
      </c>
      <c r="G1110" s="245"/>
      <c r="H1110" s="248">
        <v>270.59</v>
      </c>
      <c r="I1110" s="249"/>
      <c r="J1110" s="245"/>
      <c r="K1110" s="245"/>
      <c r="L1110" s="250"/>
      <c r="M1110" s="251"/>
      <c r="N1110" s="252"/>
      <c r="O1110" s="252"/>
      <c r="P1110" s="252"/>
      <c r="Q1110" s="252"/>
      <c r="R1110" s="252"/>
      <c r="S1110" s="252"/>
      <c r="T1110" s="253"/>
      <c r="AT1110" s="254" t="s">
        <v>207</v>
      </c>
      <c r="AU1110" s="254" t="s">
        <v>82</v>
      </c>
      <c r="AV1110" s="13" t="s">
        <v>90</v>
      </c>
      <c r="AW1110" s="13" t="s">
        <v>34</v>
      </c>
      <c r="AX1110" s="13" t="s">
        <v>80</v>
      </c>
      <c r="AY1110" s="254" t="s">
        <v>197</v>
      </c>
    </row>
    <row r="1111" spans="2:65" s="1" customFormat="1" ht="22.5" customHeight="1">
      <c r="B1111" s="39"/>
      <c r="C1111" s="218" t="s">
        <v>1505</v>
      </c>
      <c r="D1111" s="218" t="s">
        <v>199</v>
      </c>
      <c r="E1111" s="219" t="s">
        <v>1506</v>
      </c>
      <c r="F1111" s="220" t="s">
        <v>1507</v>
      </c>
      <c r="G1111" s="221" t="s">
        <v>116</v>
      </c>
      <c r="H1111" s="222">
        <v>504.88</v>
      </c>
      <c r="I1111" s="223"/>
      <c r="J1111" s="224">
        <f>ROUND(I1111*H1111,2)</f>
        <v>0</v>
      </c>
      <c r="K1111" s="220" t="s">
        <v>203</v>
      </c>
      <c r="L1111" s="44"/>
      <c r="M1111" s="225" t="s">
        <v>21</v>
      </c>
      <c r="N1111" s="226" t="s">
        <v>44</v>
      </c>
      <c r="O1111" s="80"/>
      <c r="P1111" s="227">
        <f>O1111*H1111</f>
        <v>0</v>
      </c>
      <c r="Q1111" s="227">
        <v>0.00193</v>
      </c>
      <c r="R1111" s="227">
        <f>Q1111*H1111</f>
        <v>0.9744184</v>
      </c>
      <c r="S1111" s="227">
        <v>0</v>
      </c>
      <c r="T1111" s="228">
        <f>S1111*H1111</f>
        <v>0</v>
      </c>
      <c r="AR1111" s="18" t="s">
        <v>298</v>
      </c>
      <c r="AT1111" s="18" t="s">
        <v>199</v>
      </c>
      <c r="AU1111" s="18" t="s">
        <v>82</v>
      </c>
      <c r="AY1111" s="18" t="s">
        <v>197</v>
      </c>
      <c r="BE1111" s="229">
        <f>IF(N1111="základní",J1111,0)</f>
        <v>0</v>
      </c>
      <c r="BF1111" s="229">
        <f>IF(N1111="snížená",J1111,0)</f>
        <v>0</v>
      </c>
      <c r="BG1111" s="229">
        <f>IF(N1111="zákl. přenesená",J1111,0)</f>
        <v>0</v>
      </c>
      <c r="BH1111" s="229">
        <f>IF(N1111="sníž. přenesená",J1111,0)</f>
        <v>0</v>
      </c>
      <c r="BI1111" s="229">
        <f>IF(N1111="nulová",J1111,0)</f>
        <v>0</v>
      </c>
      <c r="BJ1111" s="18" t="s">
        <v>80</v>
      </c>
      <c r="BK1111" s="229">
        <f>ROUND(I1111*H1111,2)</f>
        <v>0</v>
      </c>
      <c r="BL1111" s="18" t="s">
        <v>298</v>
      </c>
      <c r="BM1111" s="18" t="s">
        <v>1508</v>
      </c>
    </row>
    <row r="1112" spans="2:47" s="1" customFormat="1" ht="12">
      <c r="B1112" s="39"/>
      <c r="C1112" s="40"/>
      <c r="D1112" s="230" t="s">
        <v>205</v>
      </c>
      <c r="E1112" s="40"/>
      <c r="F1112" s="231" t="s">
        <v>1503</v>
      </c>
      <c r="G1112" s="40"/>
      <c r="H1112" s="40"/>
      <c r="I1112" s="145"/>
      <c r="J1112" s="40"/>
      <c r="K1112" s="40"/>
      <c r="L1112" s="44"/>
      <c r="M1112" s="232"/>
      <c r="N1112" s="80"/>
      <c r="O1112" s="80"/>
      <c r="P1112" s="80"/>
      <c r="Q1112" s="80"/>
      <c r="R1112" s="80"/>
      <c r="S1112" s="80"/>
      <c r="T1112" s="81"/>
      <c r="AT1112" s="18" t="s">
        <v>205</v>
      </c>
      <c r="AU1112" s="18" t="s">
        <v>82</v>
      </c>
    </row>
    <row r="1113" spans="2:51" s="12" customFormat="1" ht="12">
      <c r="B1113" s="233"/>
      <c r="C1113" s="234"/>
      <c r="D1113" s="230" t="s">
        <v>207</v>
      </c>
      <c r="E1113" s="235" t="s">
        <v>21</v>
      </c>
      <c r="F1113" s="236" t="s">
        <v>1509</v>
      </c>
      <c r="G1113" s="234"/>
      <c r="H1113" s="237">
        <v>504.88</v>
      </c>
      <c r="I1113" s="238"/>
      <c r="J1113" s="234"/>
      <c r="K1113" s="234"/>
      <c r="L1113" s="239"/>
      <c r="M1113" s="240"/>
      <c r="N1113" s="241"/>
      <c r="O1113" s="241"/>
      <c r="P1113" s="241"/>
      <c r="Q1113" s="241"/>
      <c r="R1113" s="241"/>
      <c r="S1113" s="241"/>
      <c r="T1113" s="242"/>
      <c r="AT1113" s="243" t="s">
        <v>207</v>
      </c>
      <c r="AU1113" s="243" t="s">
        <v>82</v>
      </c>
      <c r="AV1113" s="12" t="s">
        <v>82</v>
      </c>
      <c r="AW1113" s="12" t="s">
        <v>34</v>
      </c>
      <c r="AX1113" s="12" t="s">
        <v>80</v>
      </c>
      <c r="AY1113" s="243" t="s">
        <v>197</v>
      </c>
    </row>
    <row r="1114" spans="2:65" s="1" customFormat="1" ht="22.5" customHeight="1">
      <c r="B1114" s="39"/>
      <c r="C1114" s="218" t="s">
        <v>1510</v>
      </c>
      <c r="D1114" s="218" t="s">
        <v>199</v>
      </c>
      <c r="E1114" s="219" t="s">
        <v>1511</v>
      </c>
      <c r="F1114" s="220" t="s">
        <v>1512</v>
      </c>
      <c r="G1114" s="221" t="s">
        <v>259</v>
      </c>
      <c r="H1114" s="222">
        <v>8.757</v>
      </c>
      <c r="I1114" s="223"/>
      <c r="J1114" s="224">
        <f>ROUND(I1114*H1114,2)</f>
        <v>0</v>
      </c>
      <c r="K1114" s="220" t="s">
        <v>203</v>
      </c>
      <c r="L1114" s="44"/>
      <c r="M1114" s="225" t="s">
        <v>21</v>
      </c>
      <c r="N1114" s="226" t="s">
        <v>44</v>
      </c>
      <c r="O1114" s="80"/>
      <c r="P1114" s="227">
        <f>O1114*H1114</f>
        <v>0</v>
      </c>
      <c r="Q1114" s="227">
        <v>0</v>
      </c>
      <c r="R1114" s="227">
        <f>Q1114*H1114</f>
        <v>0</v>
      </c>
      <c r="S1114" s="227">
        <v>0</v>
      </c>
      <c r="T1114" s="228">
        <f>S1114*H1114</f>
        <v>0</v>
      </c>
      <c r="AR1114" s="18" t="s">
        <v>298</v>
      </c>
      <c r="AT1114" s="18" t="s">
        <v>199</v>
      </c>
      <c r="AU1114" s="18" t="s">
        <v>82</v>
      </c>
      <c r="AY1114" s="18" t="s">
        <v>197</v>
      </c>
      <c r="BE1114" s="229">
        <f>IF(N1114="základní",J1114,0)</f>
        <v>0</v>
      </c>
      <c r="BF1114" s="229">
        <f>IF(N1114="snížená",J1114,0)</f>
        <v>0</v>
      </c>
      <c r="BG1114" s="229">
        <f>IF(N1114="zákl. přenesená",J1114,0)</f>
        <v>0</v>
      </c>
      <c r="BH1114" s="229">
        <f>IF(N1114="sníž. přenesená",J1114,0)</f>
        <v>0</v>
      </c>
      <c r="BI1114" s="229">
        <f>IF(N1114="nulová",J1114,0)</f>
        <v>0</v>
      </c>
      <c r="BJ1114" s="18" t="s">
        <v>80</v>
      </c>
      <c r="BK1114" s="229">
        <f>ROUND(I1114*H1114,2)</f>
        <v>0</v>
      </c>
      <c r="BL1114" s="18" t="s">
        <v>298</v>
      </c>
      <c r="BM1114" s="18" t="s">
        <v>1513</v>
      </c>
    </row>
    <row r="1115" spans="2:47" s="1" customFormat="1" ht="12">
      <c r="B1115" s="39"/>
      <c r="C1115" s="40"/>
      <c r="D1115" s="230" t="s">
        <v>205</v>
      </c>
      <c r="E1115" s="40"/>
      <c r="F1115" s="231" t="s">
        <v>982</v>
      </c>
      <c r="G1115" s="40"/>
      <c r="H1115" s="40"/>
      <c r="I1115" s="145"/>
      <c r="J1115" s="40"/>
      <c r="K1115" s="40"/>
      <c r="L1115" s="44"/>
      <c r="M1115" s="232"/>
      <c r="N1115" s="80"/>
      <c r="O1115" s="80"/>
      <c r="P1115" s="80"/>
      <c r="Q1115" s="80"/>
      <c r="R1115" s="80"/>
      <c r="S1115" s="80"/>
      <c r="T1115" s="81"/>
      <c r="AT1115" s="18" t="s">
        <v>205</v>
      </c>
      <c r="AU1115" s="18" t="s">
        <v>82</v>
      </c>
    </row>
    <row r="1116" spans="2:65" s="1" customFormat="1" ht="22.5" customHeight="1">
      <c r="B1116" s="39"/>
      <c r="C1116" s="218" t="s">
        <v>1514</v>
      </c>
      <c r="D1116" s="218" t="s">
        <v>199</v>
      </c>
      <c r="E1116" s="219" t="s">
        <v>1515</v>
      </c>
      <c r="F1116" s="220" t="s">
        <v>1516</v>
      </c>
      <c r="G1116" s="221" t="s">
        <v>259</v>
      </c>
      <c r="H1116" s="222">
        <v>8.757</v>
      </c>
      <c r="I1116" s="223"/>
      <c r="J1116" s="224">
        <f>ROUND(I1116*H1116,2)</f>
        <v>0</v>
      </c>
      <c r="K1116" s="220" t="s">
        <v>203</v>
      </c>
      <c r="L1116" s="44"/>
      <c r="M1116" s="225" t="s">
        <v>21</v>
      </c>
      <c r="N1116" s="226" t="s">
        <v>44</v>
      </c>
      <c r="O1116" s="80"/>
      <c r="P1116" s="227">
        <f>O1116*H1116</f>
        <v>0</v>
      </c>
      <c r="Q1116" s="227">
        <v>0</v>
      </c>
      <c r="R1116" s="227">
        <f>Q1116*H1116</f>
        <v>0</v>
      </c>
      <c r="S1116" s="227">
        <v>0</v>
      </c>
      <c r="T1116" s="228">
        <f>S1116*H1116</f>
        <v>0</v>
      </c>
      <c r="AR1116" s="18" t="s">
        <v>298</v>
      </c>
      <c r="AT1116" s="18" t="s">
        <v>199</v>
      </c>
      <c r="AU1116" s="18" t="s">
        <v>82</v>
      </c>
      <c r="AY1116" s="18" t="s">
        <v>197</v>
      </c>
      <c r="BE1116" s="229">
        <f>IF(N1116="základní",J1116,0)</f>
        <v>0</v>
      </c>
      <c r="BF1116" s="229">
        <f>IF(N1116="snížená",J1116,0)</f>
        <v>0</v>
      </c>
      <c r="BG1116" s="229">
        <f>IF(N1116="zákl. přenesená",J1116,0)</f>
        <v>0</v>
      </c>
      <c r="BH1116" s="229">
        <f>IF(N1116="sníž. přenesená",J1116,0)</f>
        <v>0</v>
      </c>
      <c r="BI1116" s="229">
        <f>IF(N1116="nulová",J1116,0)</f>
        <v>0</v>
      </c>
      <c r="BJ1116" s="18" t="s">
        <v>80</v>
      </c>
      <c r="BK1116" s="229">
        <f>ROUND(I1116*H1116,2)</f>
        <v>0</v>
      </c>
      <c r="BL1116" s="18" t="s">
        <v>298</v>
      </c>
      <c r="BM1116" s="18" t="s">
        <v>1517</v>
      </c>
    </row>
    <row r="1117" spans="2:47" s="1" customFormat="1" ht="12">
      <c r="B1117" s="39"/>
      <c r="C1117" s="40"/>
      <c r="D1117" s="230" t="s">
        <v>205</v>
      </c>
      <c r="E1117" s="40"/>
      <c r="F1117" s="231" t="s">
        <v>982</v>
      </c>
      <c r="G1117" s="40"/>
      <c r="H1117" s="40"/>
      <c r="I1117" s="145"/>
      <c r="J1117" s="40"/>
      <c r="K1117" s="40"/>
      <c r="L1117" s="44"/>
      <c r="M1117" s="232"/>
      <c r="N1117" s="80"/>
      <c r="O1117" s="80"/>
      <c r="P1117" s="80"/>
      <c r="Q1117" s="80"/>
      <c r="R1117" s="80"/>
      <c r="S1117" s="80"/>
      <c r="T1117" s="81"/>
      <c r="AT1117" s="18" t="s">
        <v>205</v>
      </c>
      <c r="AU1117" s="18" t="s">
        <v>82</v>
      </c>
    </row>
    <row r="1118" spans="2:63" s="11" customFormat="1" ht="22.8" customHeight="1">
      <c r="B1118" s="202"/>
      <c r="C1118" s="203"/>
      <c r="D1118" s="204" t="s">
        <v>72</v>
      </c>
      <c r="E1118" s="216" t="s">
        <v>1518</v>
      </c>
      <c r="F1118" s="216" t="s">
        <v>1519</v>
      </c>
      <c r="G1118" s="203"/>
      <c r="H1118" s="203"/>
      <c r="I1118" s="206"/>
      <c r="J1118" s="217">
        <f>BK1118</f>
        <v>0</v>
      </c>
      <c r="K1118" s="203"/>
      <c r="L1118" s="208"/>
      <c r="M1118" s="209"/>
      <c r="N1118" s="210"/>
      <c r="O1118" s="210"/>
      <c r="P1118" s="211">
        <f>SUM(P1119:P1239)</f>
        <v>0</v>
      </c>
      <c r="Q1118" s="210"/>
      <c r="R1118" s="211">
        <f>SUM(R1119:R1239)</f>
        <v>6.24828304</v>
      </c>
      <c r="S1118" s="210"/>
      <c r="T1118" s="212">
        <f>SUM(T1119:T1239)</f>
        <v>2.587095</v>
      </c>
      <c r="AR1118" s="213" t="s">
        <v>82</v>
      </c>
      <c r="AT1118" s="214" t="s">
        <v>72</v>
      </c>
      <c r="AU1118" s="214" t="s">
        <v>80</v>
      </c>
      <c r="AY1118" s="213" t="s">
        <v>197</v>
      </c>
      <c r="BK1118" s="215">
        <f>SUM(BK1119:BK1239)</f>
        <v>0</v>
      </c>
    </row>
    <row r="1119" spans="2:65" s="1" customFormat="1" ht="16.5" customHeight="1">
      <c r="B1119" s="39"/>
      <c r="C1119" s="218" t="s">
        <v>1520</v>
      </c>
      <c r="D1119" s="218" t="s">
        <v>199</v>
      </c>
      <c r="E1119" s="219" t="s">
        <v>1521</v>
      </c>
      <c r="F1119" s="220" t="s">
        <v>1522</v>
      </c>
      <c r="G1119" s="221" t="s">
        <v>116</v>
      </c>
      <c r="H1119" s="222">
        <v>536.978</v>
      </c>
      <c r="I1119" s="223"/>
      <c r="J1119" s="224">
        <f>ROUND(I1119*H1119,2)</f>
        <v>0</v>
      </c>
      <c r="K1119" s="220" t="s">
        <v>203</v>
      </c>
      <c r="L1119" s="44"/>
      <c r="M1119" s="225" t="s">
        <v>21</v>
      </c>
      <c r="N1119" s="226" t="s">
        <v>44</v>
      </c>
      <c r="O1119" s="80"/>
      <c r="P1119" s="227">
        <f>O1119*H1119</f>
        <v>0</v>
      </c>
      <c r="Q1119" s="227">
        <v>0</v>
      </c>
      <c r="R1119" s="227">
        <f>Q1119*H1119</f>
        <v>0</v>
      </c>
      <c r="S1119" s="227">
        <v>0</v>
      </c>
      <c r="T1119" s="228">
        <f>S1119*H1119</f>
        <v>0</v>
      </c>
      <c r="AR1119" s="18" t="s">
        <v>298</v>
      </c>
      <c r="AT1119" s="18" t="s">
        <v>199</v>
      </c>
      <c r="AU1119" s="18" t="s">
        <v>82</v>
      </c>
      <c r="AY1119" s="18" t="s">
        <v>197</v>
      </c>
      <c r="BE1119" s="229">
        <f>IF(N1119="základní",J1119,0)</f>
        <v>0</v>
      </c>
      <c r="BF1119" s="229">
        <f>IF(N1119="snížená",J1119,0)</f>
        <v>0</v>
      </c>
      <c r="BG1119" s="229">
        <f>IF(N1119="zákl. přenesená",J1119,0)</f>
        <v>0</v>
      </c>
      <c r="BH1119" s="229">
        <f>IF(N1119="sníž. přenesená",J1119,0)</f>
        <v>0</v>
      </c>
      <c r="BI1119" s="229">
        <f>IF(N1119="nulová",J1119,0)</f>
        <v>0</v>
      </c>
      <c r="BJ1119" s="18" t="s">
        <v>80</v>
      </c>
      <c r="BK1119" s="229">
        <f>ROUND(I1119*H1119,2)</f>
        <v>0</v>
      </c>
      <c r="BL1119" s="18" t="s">
        <v>298</v>
      </c>
      <c r="BM1119" s="18" t="s">
        <v>1523</v>
      </c>
    </row>
    <row r="1120" spans="2:47" s="1" customFormat="1" ht="12">
      <c r="B1120" s="39"/>
      <c r="C1120" s="40"/>
      <c r="D1120" s="230" t="s">
        <v>205</v>
      </c>
      <c r="E1120" s="40"/>
      <c r="F1120" s="231" t="s">
        <v>1524</v>
      </c>
      <c r="G1120" s="40"/>
      <c r="H1120" s="40"/>
      <c r="I1120" s="145"/>
      <c r="J1120" s="40"/>
      <c r="K1120" s="40"/>
      <c r="L1120" s="44"/>
      <c r="M1120" s="232"/>
      <c r="N1120" s="80"/>
      <c r="O1120" s="80"/>
      <c r="P1120" s="80"/>
      <c r="Q1120" s="80"/>
      <c r="R1120" s="80"/>
      <c r="S1120" s="80"/>
      <c r="T1120" s="81"/>
      <c r="AT1120" s="18" t="s">
        <v>205</v>
      </c>
      <c r="AU1120" s="18" t="s">
        <v>82</v>
      </c>
    </row>
    <row r="1121" spans="2:51" s="12" customFormat="1" ht="12">
      <c r="B1121" s="233"/>
      <c r="C1121" s="234"/>
      <c r="D1121" s="230" t="s">
        <v>207</v>
      </c>
      <c r="E1121" s="235" t="s">
        <v>21</v>
      </c>
      <c r="F1121" s="236" t="s">
        <v>1525</v>
      </c>
      <c r="G1121" s="234"/>
      <c r="H1121" s="237">
        <v>487.421</v>
      </c>
      <c r="I1121" s="238"/>
      <c r="J1121" s="234"/>
      <c r="K1121" s="234"/>
      <c r="L1121" s="239"/>
      <c r="M1121" s="240"/>
      <c r="N1121" s="241"/>
      <c r="O1121" s="241"/>
      <c r="P1121" s="241"/>
      <c r="Q1121" s="241"/>
      <c r="R1121" s="241"/>
      <c r="S1121" s="241"/>
      <c r="T1121" s="242"/>
      <c r="AT1121" s="243" t="s">
        <v>207</v>
      </c>
      <c r="AU1121" s="243" t="s">
        <v>82</v>
      </c>
      <c r="AV1121" s="12" t="s">
        <v>82</v>
      </c>
      <c r="AW1121" s="12" t="s">
        <v>34</v>
      </c>
      <c r="AX1121" s="12" t="s">
        <v>73</v>
      </c>
      <c r="AY1121" s="243" t="s">
        <v>197</v>
      </c>
    </row>
    <row r="1122" spans="2:51" s="12" customFormat="1" ht="12">
      <c r="B1122" s="233"/>
      <c r="C1122" s="234"/>
      <c r="D1122" s="230" t="s">
        <v>207</v>
      </c>
      <c r="E1122" s="235" t="s">
        <v>21</v>
      </c>
      <c r="F1122" s="236" t="s">
        <v>1526</v>
      </c>
      <c r="G1122" s="234"/>
      <c r="H1122" s="237">
        <v>49.557</v>
      </c>
      <c r="I1122" s="238"/>
      <c r="J1122" s="234"/>
      <c r="K1122" s="234"/>
      <c r="L1122" s="239"/>
      <c r="M1122" s="240"/>
      <c r="N1122" s="241"/>
      <c r="O1122" s="241"/>
      <c r="P1122" s="241"/>
      <c r="Q1122" s="241"/>
      <c r="R1122" s="241"/>
      <c r="S1122" s="241"/>
      <c r="T1122" s="242"/>
      <c r="AT1122" s="243" t="s">
        <v>207</v>
      </c>
      <c r="AU1122" s="243" t="s">
        <v>82</v>
      </c>
      <c r="AV1122" s="12" t="s">
        <v>82</v>
      </c>
      <c r="AW1122" s="12" t="s">
        <v>34</v>
      </c>
      <c r="AX1122" s="12" t="s">
        <v>73</v>
      </c>
      <c r="AY1122" s="243" t="s">
        <v>197</v>
      </c>
    </row>
    <row r="1123" spans="2:51" s="13" customFormat="1" ht="12">
      <c r="B1123" s="244"/>
      <c r="C1123" s="245"/>
      <c r="D1123" s="230" t="s">
        <v>207</v>
      </c>
      <c r="E1123" s="246" t="s">
        <v>21</v>
      </c>
      <c r="F1123" s="247" t="s">
        <v>219</v>
      </c>
      <c r="G1123" s="245"/>
      <c r="H1123" s="248">
        <v>536.978</v>
      </c>
      <c r="I1123" s="249"/>
      <c r="J1123" s="245"/>
      <c r="K1123" s="245"/>
      <c r="L1123" s="250"/>
      <c r="M1123" s="251"/>
      <c r="N1123" s="252"/>
      <c r="O1123" s="252"/>
      <c r="P1123" s="252"/>
      <c r="Q1123" s="252"/>
      <c r="R1123" s="252"/>
      <c r="S1123" s="252"/>
      <c r="T1123" s="253"/>
      <c r="AT1123" s="254" t="s">
        <v>207</v>
      </c>
      <c r="AU1123" s="254" t="s">
        <v>82</v>
      </c>
      <c r="AV1123" s="13" t="s">
        <v>90</v>
      </c>
      <c r="AW1123" s="13" t="s">
        <v>34</v>
      </c>
      <c r="AX1123" s="13" t="s">
        <v>80</v>
      </c>
      <c r="AY1123" s="254" t="s">
        <v>197</v>
      </c>
    </row>
    <row r="1124" spans="2:65" s="1" customFormat="1" ht="16.5" customHeight="1">
      <c r="B1124" s="39"/>
      <c r="C1124" s="218" t="s">
        <v>1527</v>
      </c>
      <c r="D1124" s="218" t="s">
        <v>199</v>
      </c>
      <c r="E1124" s="219" t="s">
        <v>1528</v>
      </c>
      <c r="F1124" s="220" t="s">
        <v>1529</v>
      </c>
      <c r="G1124" s="221" t="s">
        <v>116</v>
      </c>
      <c r="H1124" s="222">
        <v>710.765</v>
      </c>
      <c r="I1124" s="223"/>
      <c r="J1124" s="224">
        <f>ROUND(I1124*H1124,2)</f>
        <v>0</v>
      </c>
      <c r="K1124" s="220" t="s">
        <v>203</v>
      </c>
      <c r="L1124" s="44"/>
      <c r="M1124" s="225" t="s">
        <v>21</v>
      </c>
      <c r="N1124" s="226" t="s">
        <v>44</v>
      </c>
      <c r="O1124" s="80"/>
      <c r="P1124" s="227">
        <f>O1124*H1124</f>
        <v>0</v>
      </c>
      <c r="Q1124" s="227">
        <v>0</v>
      </c>
      <c r="R1124" s="227">
        <f>Q1124*H1124</f>
        <v>0</v>
      </c>
      <c r="S1124" s="227">
        <v>0</v>
      </c>
      <c r="T1124" s="228">
        <f>S1124*H1124</f>
        <v>0</v>
      </c>
      <c r="AR1124" s="18" t="s">
        <v>298</v>
      </c>
      <c r="AT1124" s="18" t="s">
        <v>199</v>
      </c>
      <c r="AU1124" s="18" t="s">
        <v>82</v>
      </c>
      <c r="AY1124" s="18" t="s">
        <v>197</v>
      </c>
      <c r="BE1124" s="229">
        <f>IF(N1124="základní",J1124,0)</f>
        <v>0</v>
      </c>
      <c r="BF1124" s="229">
        <f>IF(N1124="snížená",J1124,0)</f>
        <v>0</v>
      </c>
      <c r="BG1124" s="229">
        <f>IF(N1124="zákl. přenesená",J1124,0)</f>
        <v>0</v>
      </c>
      <c r="BH1124" s="229">
        <f>IF(N1124="sníž. přenesená",J1124,0)</f>
        <v>0</v>
      </c>
      <c r="BI1124" s="229">
        <f>IF(N1124="nulová",J1124,0)</f>
        <v>0</v>
      </c>
      <c r="BJ1124" s="18" t="s">
        <v>80</v>
      </c>
      <c r="BK1124" s="229">
        <f>ROUND(I1124*H1124,2)</f>
        <v>0</v>
      </c>
      <c r="BL1124" s="18" t="s">
        <v>298</v>
      </c>
      <c r="BM1124" s="18" t="s">
        <v>1530</v>
      </c>
    </row>
    <row r="1125" spans="2:47" s="1" customFormat="1" ht="12">
      <c r="B1125" s="39"/>
      <c r="C1125" s="40"/>
      <c r="D1125" s="230" t="s">
        <v>205</v>
      </c>
      <c r="E1125" s="40"/>
      <c r="F1125" s="231" t="s">
        <v>1524</v>
      </c>
      <c r="G1125" s="40"/>
      <c r="H1125" s="40"/>
      <c r="I1125" s="145"/>
      <c r="J1125" s="40"/>
      <c r="K1125" s="40"/>
      <c r="L1125" s="44"/>
      <c r="M1125" s="232"/>
      <c r="N1125" s="80"/>
      <c r="O1125" s="80"/>
      <c r="P1125" s="80"/>
      <c r="Q1125" s="80"/>
      <c r="R1125" s="80"/>
      <c r="S1125" s="80"/>
      <c r="T1125" s="81"/>
      <c r="AT1125" s="18" t="s">
        <v>205</v>
      </c>
      <c r="AU1125" s="18" t="s">
        <v>82</v>
      </c>
    </row>
    <row r="1126" spans="2:51" s="12" customFormat="1" ht="12">
      <c r="B1126" s="233"/>
      <c r="C1126" s="234"/>
      <c r="D1126" s="230" t="s">
        <v>207</v>
      </c>
      <c r="E1126" s="235" t="s">
        <v>21</v>
      </c>
      <c r="F1126" s="236" t="s">
        <v>1531</v>
      </c>
      <c r="G1126" s="234"/>
      <c r="H1126" s="237">
        <v>710.765</v>
      </c>
      <c r="I1126" s="238"/>
      <c r="J1126" s="234"/>
      <c r="K1126" s="234"/>
      <c r="L1126" s="239"/>
      <c r="M1126" s="240"/>
      <c r="N1126" s="241"/>
      <c r="O1126" s="241"/>
      <c r="P1126" s="241"/>
      <c r="Q1126" s="241"/>
      <c r="R1126" s="241"/>
      <c r="S1126" s="241"/>
      <c r="T1126" s="242"/>
      <c r="AT1126" s="243" t="s">
        <v>207</v>
      </c>
      <c r="AU1126" s="243" t="s">
        <v>82</v>
      </c>
      <c r="AV1126" s="12" t="s">
        <v>82</v>
      </c>
      <c r="AW1126" s="12" t="s">
        <v>34</v>
      </c>
      <c r="AX1126" s="12" t="s">
        <v>80</v>
      </c>
      <c r="AY1126" s="243" t="s">
        <v>197</v>
      </c>
    </row>
    <row r="1127" spans="2:65" s="1" customFormat="1" ht="16.5" customHeight="1">
      <c r="B1127" s="39"/>
      <c r="C1127" s="218" t="s">
        <v>1532</v>
      </c>
      <c r="D1127" s="218" t="s">
        <v>199</v>
      </c>
      <c r="E1127" s="219" t="s">
        <v>1533</v>
      </c>
      <c r="F1127" s="220" t="s">
        <v>1534</v>
      </c>
      <c r="G1127" s="221" t="s">
        <v>116</v>
      </c>
      <c r="H1127" s="222">
        <v>466.988</v>
      </c>
      <c r="I1127" s="223"/>
      <c r="J1127" s="224">
        <f>ROUND(I1127*H1127,2)</f>
        <v>0</v>
      </c>
      <c r="K1127" s="220" t="s">
        <v>203</v>
      </c>
      <c r="L1127" s="44"/>
      <c r="M1127" s="225" t="s">
        <v>21</v>
      </c>
      <c r="N1127" s="226" t="s">
        <v>44</v>
      </c>
      <c r="O1127" s="80"/>
      <c r="P1127" s="227">
        <f>O1127*H1127</f>
        <v>0</v>
      </c>
      <c r="Q1127" s="227">
        <v>0</v>
      </c>
      <c r="R1127" s="227">
        <f>Q1127*H1127</f>
        <v>0</v>
      </c>
      <c r="S1127" s="227">
        <v>0</v>
      </c>
      <c r="T1127" s="228">
        <f>S1127*H1127</f>
        <v>0</v>
      </c>
      <c r="AR1127" s="18" t="s">
        <v>298</v>
      </c>
      <c r="AT1127" s="18" t="s">
        <v>199</v>
      </c>
      <c r="AU1127" s="18" t="s">
        <v>82</v>
      </c>
      <c r="AY1127" s="18" t="s">
        <v>197</v>
      </c>
      <c r="BE1127" s="229">
        <f>IF(N1127="základní",J1127,0)</f>
        <v>0</v>
      </c>
      <c r="BF1127" s="229">
        <f>IF(N1127="snížená",J1127,0)</f>
        <v>0</v>
      </c>
      <c r="BG1127" s="229">
        <f>IF(N1127="zákl. přenesená",J1127,0)</f>
        <v>0</v>
      </c>
      <c r="BH1127" s="229">
        <f>IF(N1127="sníž. přenesená",J1127,0)</f>
        <v>0</v>
      </c>
      <c r="BI1127" s="229">
        <f>IF(N1127="nulová",J1127,0)</f>
        <v>0</v>
      </c>
      <c r="BJ1127" s="18" t="s">
        <v>80</v>
      </c>
      <c r="BK1127" s="229">
        <f>ROUND(I1127*H1127,2)</f>
        <v>0</v>
      </c>
      <c r="BL1127" s="18" t="s">
        <v>298</v>
      </c>
      <c r="BM1127" s="18" t="s">
        <v>1535</v>
      </c>
    </row>
    <row r="1128" spans="2:47" s="1" customFormat="1" ht="12">
      <c r="B1128" s="39"/>
      <c r="C1128" s="40"/>
      <c r="D1128" s="230" t="s">
        <v>205</v>
      </c>
      <c r="E1128" s="40"/>
      <c r="F1128" s="231" t="s">
        <v>1524</v>
      </c>
      <c r="G1128" s="40"/>
      <c r="H1128" s="40"/>
      <c r="I1128" s="145"/>
      <c r="J1128" s="40"/>
      <c r="K1128" s="40"/>
      <c r="L1128" s="44"/>
      <c r="M1128" s="232"/>
      <c r="N1128" s="80"/>
      <c r="O1128" s="80"/>
      <c r="P1128" s="80"/>
      <c r="Q1128" s="80"/>
      <c r="R1128" s="80"/>
      <c r="S1128" s="80"/>
      <c r="T1128" s="81"/>
      <c r="AT1128" s="18" t="s">
        <v>205</v>
      </c>
      <c r="AU1128" s="18" t="s">
        <v>82</v>
      </c>
    </row>
    <row r="1129" spans="2:51" s="12" customFormat="1" ht="12">
      <c r="B1129" s="233"/>
      <c r="C1129" s="234"/>
      <c r="D1129" s="230" t="s">
        <v>207</v>
      </c>
      <c r="E1129" s="235" t="s">
        <v>21</v>
      </c>
      <c r="F1129" s="236" t="s">
        <v>1536</v>
      </c>
      <c r="G1129" s="234"/>
      <c r="H1129" s="237">
        <v>466.988</v>
      </c>
      <c r="I1129" s="238"/>
      <c r="J1129" s="234"/>
      <c r="K1129" s="234"/>
      <c r="L1129" s="239"/>
      <c r="M1129" s="240"/>
      <c r="N1129" s="241"/>
      <c r="O1129" s="241"/>
      <c r="P1129" s="241"/>
      <c r="Q1129" s="241"/>
      <c r="R1129" s="241"/>
      <c r="S1129" s="241"/>
      <c r="T1129" s="242"/>
      <c r="AT1129" s="243" t="s">
        <v>207</v>
      </c>
      <c r="AU1129" s="243" t="s">
        <v>82</v>
      </c>
      <c r="AV1129" s="12" t="s">
        <v>82</v>
      </c>
      <c r="AW1129" s="12" t="s">
        <v>34</v>
      </c>
      <c r="AX1129" s="12" t="s">
        <v>80</v>
      </c>
      <c r="AY1129" s="243" t="s">
        <v>197</v>
      </c>
    </row>
    <row r="1130" spans="2:65" s="1" customFormat="1" ht="16.5" customHeight="1">
      <c r="B1130" s="39"/>
      <c r="C1130" s="218" t="s">
        <v>1537</v>
      </c>
      <c r="D1130" s="218" t="s">
        <v>199</v>
      </c>
      <c r="E1130" s="219" t="s">
        <v>1538</v>
      </c>
      <c r="F1130" s="220" t="s">
        <v>1539</v>
      </c>
      <c r="G1130" s="221" t="s">
        <v>116</v>
      </c>
      <c r="H1130" s="222">
        <v>1610.934</v>
      </c>
      <c r="I1130" s="223"/>
      <c r="J1130" s="224">
        <f>ROUND(I1130*H1130,2)</f>
        <v>0</v>
      </c>
      <c r="K1130" s="220" t="s">
        <v>203</v>
      </c>
      <c r="L1130" s="44"/>
      <c r="M1130" s="225" t="s">
        <v>21</v>
      </c>
      <c r="N1130" s="226" t="s">
        <v>44</v>
      </c>
      <c r="O1130" s="80"/>
      <c r="P1130" s="227">
        <f>O1130*H1130</f>
        <v>0</v>
      </c>
      <c r="Q1130" s="227">
        <v>0</v>
      </c>
      <c r="R1130" s="227">
        <f>Q1130*H1130</f>
        <v>0</v>
      </c>
      <c r="S1130" s="227">
        <v>0</v>
      </c>
      <c r="T1130" s="228">
        <f>S1130*H1130</f>
        <v>0</v>
      </c>
      <c r="AR1130" s="18" t="s">
        <v>298</v>
      </c>
      <c r="AT1130" s="18" t="s">
        <v>199</v>
      </c>
      <c r="AU1130" s="18" t="s">
        <v>82</v>
      </c>
      <c r="AY1130" s="18" t="s">
        <v>197</v>
      </c>
      <c r="BE1130" s="229">
        <f>IF(N1130="základní",J1130,0)</f>
        <v>0</v>
      </c>
      <c r="BF1130" s="229">
        <f>IF(N1130="snížená",J1130,0)</f>
        <v>0</v>
      </c>
      <c r="BG1130" s="229">
        <f>IF(N1130="zákl. přenesená",J1130,0)</f>
        <v>0</v>
      </c>
      <c r="BH1130" s="229">
        <f>IF(N1130="sníž. přenesená",J1130,0)</f>
        <v>0</v>
      </c>
      <c r="BI1130" s="229">
        <f>IF(N1130="nulová",J1130,0)</f>
        <v>0</v>
      </c>
      <c r="BJ1130" s="18" t="s">
        <v>80</v>
      </c>
      <c r="BK1130" s="229">
        <f>ROUND(I1130*H1130,2)</f>
        <v>0</v>
      </c>
      <c r="BL1130" s="18" t="s">
        <v>298</v>
      </c>
      <c r="BM1130" s="18" t="s">
        <v>1540</v>
      </c>
    </row>
    <row r="1131" spans="2:47" s="1" customFormat="1" ht="12">
      <c r="B1131" s="39"/>
      <c r="C1131" s="40"/>
      <c r="D1131" s="230" t="s">
        <v>205</v>
      </c>
      <c r="E1131" s="40"/>
      <c r="F1131" s="231" t="s">
        <v>1524</v>
      </c>
      <c r="G1131" s="40"/>
      <c r="H1131" s="40"/>
      <c r="I1131" s="145"/>
      <c r="J1131" s="40"/>
      <c r="K1131" s="40"/>
      <c r="L1131" s="44"/>
      <c r="M1131" s="232"/>
      <c r="N1131" s="80"/>
      <c r="O1131" s="80"/>
      <c r="P1131" s="80"/>
      <c r="Q1131" s="80"/>
      <c r="R1131" s="80"/>
      <c r="S1131" s="80"/>
      <c r="T1131" s="81"/>
      <c r="AT1131" s="18" t="s">
        <v>205</v>
      </c>
      <c r="AU1131" s="18" t="s">
        <v>82</v>
      </c>
    </row>
    <row r="1132" spans="2:51" s="12" customFormat="1" ht="12">
      <c r="B1132" s="233"/>
      <c r="C1132" s="234"/>
      <c r="D1132" s="230" t="s">
        <v>207</v>
      </c>
      <c r="E1132" s="235" t="s">
        <v>21</v>
      </c>
      <c r="F1132" s="236" t="s">
        <v>1541</v>
      </c>
      <c r="G1132" s="234"/>
      <c r="H1132" s="237">
        <v>1462.263</v>
      </c>
      <c r="I1132" s="238"/>
      <c r="J1132" s="234"/>
      <c r="K1132" s="234"/>
      <c r="L1132" s="239"/>
      <c r="M1132" s="240"/>
      <c r="N1132" s="241"/>
      <c r="O1132" s="241"/>
      <c r="P1132" s="241"/>
      <c r="Q1132" s="241"/>
      <c r="R1132" s="241"/>
      <c r="S1132" s="241"/>
      <c r="T1132" s="242"/>
      <c r="AT1132" s="243" t="s">
        <v>207</v>
      </c>
      <c r="AU1132" s="243" t="s">
        <v>82</v>
      </c>
      <c r="AV1132" s="12" t="s">
        <v>82</v>
      </c>
      <c r="AW1132" s="12" t="s">
        <v>34</v>
      </c>
      <c r="AX1132" s="12" t="s">
        <v>73</v>
      </c>
      <c r="AY1132" s="243" t="s">
        <v>197</v>
      </c>
    </row>
    <row r="1133" spans="2:51" s="12" customFormat="1" ht="12">
      <c r="B1133" s="233"/>
      <c r="C1133" s="234"/>
      <c r="D1133" s="230" t="s">
        <v>207</v>
      </c>
      <c r="E1133" s="235" t="s">
        <v>21</v>
      </c>
      <c r="F1133" s="236" t="s">
        <v>1542</v>
      </c>
      <c r="G1133" s="234"/>
      <c r="H1133" s="237">
        <v>148.671</v>
      </c>
      <c r="I1133" s="238"/>
      <c r="J1133" s="234"/>
      <c r="K1133" s="234"/>
      <c r="L1133" s="239"/>
      <c r="M1133" s="240"/>
      <c r="N1133" s="241"/>
      <c r="O1133" s="241"/>
      <c r="P1133" s="241"/>
      <c r="Q1133" s="241"/>
      <c r="R1133" s="241"/>
      <c r="S1133" s="241"/>
      <c r="T1133" s="242"/>
      <c r="AT1133" s="243" t="s">
        <v>207</v>
      </c>
      <c r="AU1133" s="243" t="s">
        <v>82</v>
      </c>
      <c r="AV1133" s="12" t="s">
        <v>82</v>
      </c>
      <c r="AW1133" s="12" t="s">
        <v>34</v>
      </c>
      <c r="AX1133" s="12" t="s">
        <v>73</v>
      </c>
      <c r="AY1133" s="243" t="s">
        <v>197</v>
      </c>
    </row>
    <row r="1134" spans="2:51" s="13" customFormat="1" ht="12">
      <c r="B1134" s="244"/>
      <c r="C1134" s="245"/>
      <c r="D1134" s="230" t="s">
        <v>207</v>
      </c>
      <c r="E1134" s="246" t="s">
        <v>21</v>
      </c>
      <c r="F1134" s="247" t="s">
        <v>219</v>
      </c>
      <c r="G1134" s="245"/>
      <c r="H1134" s="248">
        <v>1610.934</v>
      </c>
      <c r="I1134" s="249"/>
      <c r="J1134" s="245"/>
      <c r="K1134" s="245"/>
      <c r="L1134" s="250"/>
      <c r="M1134" s="251"/>
      <c r="N1134" s="252"/>
      <c r="O1134" s="252"/>
      <c r="P1134" s="252"/>
      <c r="Q1134" s="252"/>
      <c r="R1134" s="252"/>
      <c r="S1134" s="252"/>
      <c r="T1134" s="253"/>
      <c r="AT1134" s="254" t="s">
        <v>207</v>
      </c>
      <c r="AU1134" s="254" t="s">
        <v>82</v>
      </c>
      <c r="AV1134" s="13" t="s">
        <v>90</v>
      </c>
      <c r="AW1134" s="13" t="s">
        <v>34</v>
      </c>
      <c r="AX1134" s="13" t="s">
        <v>80</v>
      </c>
      <c r="AY1134" s="254" t="s">
        <v>197</v>
      </c>
    </row>
    <row r="1135" spans="2:65" s="1" customFormat="1" ht="16.5" customHeight="1">
      <c r="B1135" s="39"/>
      <c r="C1135" s="218" t="s">
        <v>1543</v>
      </c>
      <c r="D1135" s="218" t="s">
        <v>199</v>
      </c>
      <c r="E1135" s="219" t="s">
        <v>1544</v>
      </c>
      <c r="F1135" s="220" t="s">
        <v>1545</v>
      </c>
      <c r="G1135" s="221" t="s">
        <v>116</v>
      </c>
      <c r="H1135" s="222">
        <v>536.978</v>
      </c>
      <c r="I1135" s="223"/>
      <c r="J1135" s="224">
        <f>ROUND(I1135*H1135,2)</f>
        <v>0</v>
      </c>
      <c r="K1135" s="220" t="s">
        <v>203</v>
      </c>
      <c r="L1135" s="44"/>
      <c r="M1135" s="225" t="s">
        <v>21</v>
      </c>
      <c r="N1135" s="226" t="s">
        <v>44</v>
      </c>
      <c r="O1135" s="80"/>
      <c r="P1135" s="227">
        <f>O1135*H1135</f>
        <v>0</v>
      </c>
      <c r="Q1135" s="227">
        <v>3E-05</v>
      </c>
      <c r="R1135" s="227">
        <f>Q1135*H1135</f>
        <v>0.01610934</v>
      </c>
      <c r="S1135" s="227">
        <v>0</v>
      </c>
      <c r="T1135" s="228">
        <f>S1135*H1135</f>
        <v>0</v>
      </c>
      <c r="AR1135" s="18" t="s">
        <v>298</v>
      </c>
      <c r="AT1135" s="18" t="s">
        <v>199</v>
      </c>
      <c r="AU1135" s="18" t="s">
        <v>82</v>
      </c>
      <c r="AY1135" s="18" t="s">
        <v>197</v>
      </c>
      <c r="BE1135" s="229">
        <f>IF(N1135="základní",J1135,0)</f>
        <v>0</v>
      </c>
      <c r="BF1135" s="229">
        <f>IF(N1135="snížená",J1135,0)</f>
        <v>0</v>
      </c>
      <c r="BG1135" s="229">
        <f>IF(N1135="zákl. přenesená",J1135,0)</f>
        <v>0</v>
      </c>
      <c r="BH1135" s="229">
        <f>IF(N1135="sníž. přenesená",J1135,0)</f>
        <v>0</v>
      </c>
      <c r="BI1135" s="229">
        <f>IF(N1135="nulová",J1135,0)</f>
        <v>0</v>
      </c>
      <c r="BJ1135" s="18" t="s">
        <v>80</v>
      </c>
      <c r="BK1135" s="229">
        <f>ROUND(I1135*H1135,2)</f>
        <v>0</v>
      </c>
      <c r="BL1135" s="18" t="s">
        <v>298</v>
      </c>
      <c r="BM1135" s="18" t="s">
        <v>1546</v>
      </c>
    </row>
    <row r="1136" spans="2:47" s="1" customFormat="1" ht="12">
      <c r="B1136" s="39"/>
      <c r="C1136" s="40"/>
      <c r="D1136" s="230" t="s">
        <v>205</v>
      </c>
      <c r="E1136" s="40"/>
      <c r="F1136" s="231" t="s">
        <v>1524</v>
      </c>
      <c r="G1136" s="40"/>
      <c r="H1136" s="40"/>
      <c r="I1136" s="145"/>
      <c r="J1136" s="40"/>
      <c r="K1136" s="40"/>
      <c r="L1136" s="44"/>
      <c r="M1136" s="232"/>
      <c r="N1136" s="80"/>
      <c r="O1136" s="80"/>
      <c r="P1136" s="80"/>
      <c r="Q1136" s="80"/>
      <c r="R1136" s="80"/>
      <c r="S1136" s="80"/>
      <c r="T1136" s="81"/>
      <c r="AT1136" s="18" t="s">
        <v>205</v>
      </c>
      <c r="AU1136" s="18" t="s">
        <v>82</v>
      </c>
    </row>
    <row r="1137" spans="2:51" s="12" customFormat="1" ht="12">
      <c r="B1137" s="233"/>
      <c r="C1137" s="234"/>
      <c r="D1137" s="230" t="s">
        <v>207</v>
      </c>
      <c r="E1137" s="235" t="s">
        <v>21</v>
      </c>
      <c r="F1137" s="236" t="s">
        <v>1525</v>
      </c>
      <c r="G1137" s="234"/>
      <c r="H1137" s="237">
        <v>487.421</v>
      </c>
      <c r="I1137" s="238"/>
      <c r="J1137" s="234"/>
      <c r="K1137" s="234"/>
      <c r="L1137" s="239"/>
      <c r="M1137" s="240"/>
      <c r="N1137" s="241"/>
      <c r="O1137" s="241"/>
      <c r="P1137" s="241"/>
      <c r="Q1137" s="241"/>
      <c r="R1137" s="241"/>
      <c r="S1137" s="241"/>
      <c r="T1137" s="242"/>
      <c r="AT1137" s="243" t="s">
        <v>207</v>
      </c>
      <c r="AU1137" s="243" t="s">
        <v>82</v>
      </c>
      <c r="AV1137" s="12" t="s">
        <v>82</v>
      </c>
      <c r="AW1137" s="12" t="s">
        <v>34</v>
      </c>
      <c r="AX1137" s="12" t="s">
        <v>73</v>
      </c>
      <c r="AY1137" s="243" t="s">
        <v>197</v>
      </c>
    </row>
    <row r="1138" spans="2:51" s="12" customFormat="1" ht="12">
      <c r="B1138" s="233"/>
      <c r="C1138" s="234"/>
      <c r="D1138" s="230" t="s">
        <v>207</v>
      </c>
      <c r="E1138" s="235" t="s">
        <v>21</v>
      </c>
      <c r="F1138" s="236" t="s">
        <v>1526</v>
      </c>
      <c r="G1138" s="234"/>
      <c r="H1138" s="237">
        <v>49.557</v>
      </c>
      <c r="I1138" s="238"/>
      <c r="J1138" s="234"/>
      <c r="K1138" s="234"/>
      <c r="L1138" s="239"/>
      <c r="M1138" s="240"/>
      <c r="N1138" s="241"/>
      <c r="O1138" s="241"/>
      <c r="P1138" s="241"/>
      <c r="Q1138" s="241"/>
      <c r="R1138" s="241"/>
      <c r="S1138" s="241"/>
      <c r="T1138" s="242"/>
      <c r="AT1138" s="243" t="s">
        <v>207</v>
      </c>
      <c r="AU1138" s="243" t="s">
        <v>82</v>
      </c>
      <c r="AV1138" s="12" t="s">
        <v>82</v>
      </c>
      <c r="AW1138" s="12" t="s">
        <v>34</v>
      </c>
      <c r="AX1138" s="12" t="s">
        <v>73</v>
      </c>
      <c r="AY1138" s="243" t="s">
        <v>197</v>
      </c>
    </row>
    <row r="1139" spans="2:51" s="13" customFormat="1" ht="12">
      <c r="B1139" s="244"/>
      <c r="C1139" s="245"/>
      <c r="D1139" s="230" t="s">
        <v>207</v>
      </c>
      <c r="E1139" s="246" t="s">
        <v>21</v>
      </c>
      <c r="F1139" s="247" t="s">
        <v>219</v>
      </c>
      <c r="G1139" s="245"/>
      <c r="H1139" s="248">
        <v>536.978</v>
      </c>
      <c r="I1139" s="249"/>
      <c r="J1139" s="245"/>
      <c r="K1139" s="245"/>
      <c r="L1139" s="250"/>
      <c r="M1139" s="251"/>
      <c r="N1139" s="252"/>
      <c r="O1139" s="252"/>
      <c r="P1139" s="252"/>
      <c r="Q1139" s="252"/>
      <c r="R1139" s="252"/>
      <c r="S1139" s="252"/>
      <c r="T1139" s="253"/>
      <c r="AT1139" s="254" t="s">
        <v>207</v>
      </c>
      <c r="AU1139" s="254" t="s">
        <v>82</v>
      </c>
      <c r="AV1139" s="13" t="s">
        <v>90</v>
      </c>
      <c r="AW1139" s="13" t="s">
        <v>34</v>
      </c>
      <c r="AX1139" s="13" t="s">
        <v>80</v>
      </c>
      <c r="AY1139" s="254" t="s">
        <v>197</v>
      </c>
    </row>
    <row r="1140" spans="2:65" s="1" customFormat="1" ht="16.5" customHeight="1">
      <c r="B1140" s="39"/>
      <c r="C1140" s="218" t="s">
        <v>1547</v>
      </c>
      <c r="D1140" s="218" t="s">
        <v>199</v>
      </c>
      <c r="E1140" s="219" t="s">
        <v>1548</v>
      </c>
      <c r="F1140" s="220" t="s">
        <v>1549</v>
      </c>
      <c r="G1140" s="221" t="s">
        <v>116</v>
      </c>
      <c r="H1140" s="222">
        <v>487.421</v>
      </c>
      <c r="I1140" s="223"/>
      <c r="J1140" s="224">
        <f>ROUND(I1140*H1140,2)</f>
        <v>0</v>
      </c>
      <c r="K1140" s="220" t="s">
        <v>203</v>
      </c>
      <c r="L1140" s="44"/>
      <c r="M1140" s="225" t="s">
        <v>21</v>
      </c>
      <c r="N1140" s="226" t="s">
        <v>44</v>
      </c>
      <c r="O1140" s="80"/>
      <c r="P1140" s="227">
        <f>O1140*H1140</f>
        <v>0</v>
      </c>
      <c r="Q1140" s="227">
        <v>0.0075</v>
      </c>
      <c r="R1140" s="227">
        <f>Q1140*H1140</f>
        <v>3.6556575</v>
      </c>
      <c r="S1140" s="227">
        <v>0</v>
      </c>
      <c r="T1140" s="228">
        <f>S1140*H1140</f>
        <v>0</v>
      </c>
      <c r="AR1140" s="18" t="s">
        <v>298</v>
      </c>
      <c r="AT1140" s="18" t="s">
        <v>199</v>
      </c>
      <c r="AU1140" s="18" t="s">
        <v>82</v>
      </c>
      <c r="AY1140" s="18" t="s">
        <v>197</v>
      </c>
      <c r="BE1140" s="229">
        <f>IF(N1140="základní",J1140,0)</f>
        <v>0</v>
      </c>
      <c r="BF1140" s="229">
        <f>IF(N1140="snížená",J1140,0)</f>
        <v>0</v>
      </c>
      <c r="BG1140" s="229">
        <f>IF(N1140="zákl. přenesená",J1140,0)</f>
        <v>0</v>
      </c>
      <c r="BH1140" s="229">
        <f>IF(N1140="sníž. přenesená",J1140,0)</f>
        <v>0</v>
      </c>
      <c r="BI1140" s="229">
        <f>IF(N1140="nulová",J1140,0)</f>
        <v>0</v>
      </c>
      <c r="BJ1140" s="18" t="s">
        <v>80</v>
      </c>
      <c r="BK1140" s="229">
        <f>ROUND(I1140*H1140,2)</f>
        <v>0</v>
      </c>
      <c r="BL1140" s="18" t="s">
        <v>298</v>
      </c>
      <c r="BM1140" s="18" t="s">
        <v>1550</v>
      </c>
    </row>
    <row r="1141" spans="2:47" s="1" customFormat="1" ht="12">
      <c r="B1141" s="39"/>
      <c r="C1141" s="40"/>
      <c r="D1141" s="230" t="s">
        <v>205</v>
      </c>
      <c r="E1141" s="40"/>
      <c r="F1141" s="231" t="s">
        <v>1524</v>
      </c>
      <c r="G1141" s="40"/>
      <c r="H1141" s="40"/>
      <c r="I1141" s="145"/>
      <c r="J1141" s="40"/>
      <c r="K1141" s="40"/>
      <c r="L1141" s="44"/>
      <c r="M1141" s="232"/>
      <c r="N1141" s="80"/>
      <c r="O1141" s="80"/>
      <c r="P1141" s="80"/>
      <c r="Q1141" s="80"/>
      <c r="R1141" s="80"/>
      <c r="S1141" s="80"/>
      <c r="T1141" s="81"/>
      <c r="AT1141" s="18" t="s">
        <v>205</v>
      </c>
      <c r="AU1141" s="18" t="s">
        <v>82</v>
      </c>
    </row>
    <row r="1142" spans="2:51" s="12" customFormat="1" ht="12">
      <c r="B1142" s="233"/>
      <c r="C1142" s="234"/>
      <c r="D1142" s="230" t="s">
        <v>207</v>
      </c>
      <c r="E1142" s="235" t="s">
        <v>21</v>
      </c>
      <c r="F1142" s="236" t="s">
        <v>1525</v>
      </c>
      <c r="G1142" s="234"/>
      <c r="H1142" s="237">
        <v>487.421</v>
      </c>
      <c r="I1142" s="238"/>
      <c r="J1142" s="234"/>
      <c r="K1142" s="234"/>
      <c r="L1142" s="239"/>
      <c r="M1142" s="240"/>
      <c r="N1142" s="241"/>
      <c r="O1142" s="241"/>
      <c r="P1142" s="241"/>
      <c r="Q1142" s="241"/>
      <c r="R1142" s="241"/>
      <c r="S1142" s="241"/>
      <c r="T1142" s="242"/>
      <c r="AT1142" s="243" t="s">
        <v>207</v>
      </c>
      <c r="AU1142" s="243" t="s">
        <v>82</v>
      </c>
      <c r="AV1142" s="12" t="s">
        <v>82</v>
      </c>
      <c r="AW1142" s="12" t="s">
        <v>34</v>
      </c>
      <c r="AX1142" s="12" t="s">
        <v>80</v>
      </c>
      <c r="AY1142" s="243" t="s">
        <v>197</v>
      </c>
    </row>
    <row r="1143" spans="2:65" s="1" customFormat="1" ht="16.5" customHeight="1">
      <c r="B1143" s="39"/>
      <c r="C1143" s="218" t="s">
        <v>1551</v>
      </c>
      <c r="D1143" s="218" t="s">
        <v>199</v>
      </c>
      <c r="E1143" s="219" t="s">
        <v>1552</v>
      </c>
      <c r="F1143" s="220" t="s">
        <v>1553</v>
      </c>
      <c r="G1143" s="221" t="s">
        <v>116</v>
      </c>
      <c r="H1143" s="222">
        <v>710.765</v>
      </c>
      <c r="I1143" s="223"/>
      <c r="J1143" s="224">
        <f>ROUND(I1143*H1143,2)</f>
        <v>0</v>
      </c>
      <c r="K1143" s="220" t="s">
        <v>203</v>
      </c>
      <c r="L1143" s="44"/>
      <c r="M1143" s="225" t="s">
        <v>21</v>
      </c>
      <c r="N1143" s="226" t="s">
        <v>44</v>
      </c>
      <c r="O1143" s="80"/>
      <c r="P1143" s="227">
        <f>O1143*H1143</f>
        <v>0</v>
      </c>
      <c r="Q1143" s="227">
        <v>0</v>
      </c>
      <c r="R1143" s="227">
        <f>Q1143*H1143</f>
        <v>0</v>
      </c>
      <c r="S1143" s="227">
        <v>0.003</v>
      </c>
      <c r="T1143" s="228">
        <f>S1143*H1143</f>
        <v>2.132295</v>
      </c>
      <c r="AR1143" s="18" t="s">
        <v>298</v>
      </c>
      <c r="AT1143" s="18" t="s">
        <v>199</v>
      </c>
      <c r="AU1143" s="18" t="s">
        <v>82</v>
      </c>
      <c r="AY1143" s="18" t="s">
        <v>197</v>
      </c>
      <c r="BE1143" s="229">
        <f>IF(N1143="základní",J1143,0)</f>
        <v>0</v>
      </c>
      <c r="BF1143" s="229">
        <f>IF(N1143="snížená",J1143,0)</f>
        <v>0</v>
      </c>
      <c r="BG1143" s="229">
        <f>IF(N1143="zákl. přenesená",J1143,0)</f>
        <v>0</v>
      </c>
      <c r="BH1143" s="229">
        <f>IF(N1143="sníž. přenesená",J1143,0)</f>
        <v>0</v>
      </c>
      <c r="BI1143" s="229">
        <f>IF(N1143="nulová",J1143,0)</f>
        <v>0</v>
      </c>
      <c r="BJ1143" s="18" t="s">
        <v>80</v>
      </c>
      <c r="BK1143" s="229">
        <f>ROUND(I1143*H1143,2)</f>
        <v>0</v>
      </c>
      <c r="BL1143" s="18" t="s">
        <v>298</v>
      </c>
      <c r="BM1143" s="18" t="s">
        <v>1554</v>
      </c>
    </row>
    <row r="1144" spans="2:51" s="15" customFormat="1" ht="12">
      <c r="B1144" s="266"/>
      <c r="C1144" s="267"/>
      <c r="D1144" s="230" t="s">
        <v>207</v>
      </c>
      <c r="E1144" s="268" t="s">
        <v>21</v>
      </c>
      <c r="F1144" s="269" t="s">
        <v>729</v>
      </c>
      <c r="G1144" s="267"/>
      <c r="H1144" s="268" t="s">
        <v>21</v>
      </c>
      <c r="I1144" s="270"/>
      <c r="J1144" s="267"/>
      <c r="K1144" s="267"/>
      <c r="L1144" s="271"/>
      <c r="M1144" s="272"/>
      <c r="N1144" s="273"/>
      <c r="O1144" s="273"/>
      <c r="P1144" s="273"/>
      <c r="Q1144" s="273"/>
      <c r="R1144" s="273"/>
      <c r="S1144" s="273"/>
      <c r="T1144" s="274"/>
      <c r="AT1144" s="275" t="s">
        <v>207</v>
      </c>
      <c r="AU1144" s="275" t="s">
        <v>82</v>
      </c>
      <c r="AV1144" s="15" t="s">
        <v>80</v>
      </c>
      <c r="AW1144" s="15" t="s">
        <v>34</v>
      </c>
      <c r="AX1144" s="15" t="s">
        <v>73</v>
      </c>
      <c r="AY1144" s="275" t="s">
        <v>197</v>
      </c>
    </row>
    <row r="1145" spans="2:51" s="15" customFormat="1" ht="12">
      <c r="B1145" s="266"/>
      <c r="C1145" s="267"/>
      <c r="D1145" s="230" t="s">
        <v>207</v>
      </c>
      <c r="E1145" s="268" t="s">
        <v>21</v>
      </c>
      <c r="F1145" s="269" t="s">
        <v>1555</v>
      </c>
      <c r="G1145" s="267"/>
      <c r="H1145" s="268" t="s">
        <v>21</v>
      </c>
      <c r="I1145" s="270"/>
      <c r="J1145" s="267"/>
      <c r="K1145" s="267"/>
      <c r="L1145" s="271"/>
      <c r="M1145" s="272"/>
      <c r="N1145" s="273"/>
      <c r="O1145" s="273"/>
      <c r="P1145" s="273"/>
      <c r="Q1145" s="273"/>
      <c r="R1145" s="273"/>
      <c r="S1145" s="273"/>
      <c r="T1145" s="274"/>
      <c r="AT1145" s="275" t="s">
        <v>207</v>
      </c>
      <c r="AU1145" s="275" t="s">
        <v>82</v>
      </c>
      <c r="AV1145" s="15" t="s">
        <v>80</v>
      </c>
      <c r="AW1145" s="15" t="s">
        <v>34</v>
      </c>
      <c r="AX1145" s="15" t="s">
        <v>73</v>
      </c>
      <c r="AY1145" s="275" t="s">
        <v>197</v>
      </c>
    </row>
    <row r="1146" spans="2:51" s="15" customFormat="1" ht="12">
      <c r="B1146" s="266"/>
      <c r="C1146" s="267"/>
      <c r="D1146" s="230" t="s">
        <v>207</v>
      </c>
      <c r="E1146" s="268" t="s">
        <v>21</v>
      </c>
      <c r="F1146" s="269" t="s">
        <v>1556</v>
      </c>
      <c r="G1146" s="267"/>
      <c r="H1146" s="268" t="s">
        <v>21</v>
      </c>
      <c r="I1146" s="270"/>
      <c r="J1146" s="267"/>
      <c r="K1146" s="267"/>
      <c r="L1146" s="271"/>
      <c r="M1146" s="272"/>
      <c r="N1146" s="273"/>
      <c r="O1146" s="273"/>
      <c r="P1146" s="273"/>
      <c r="Q1146" s="273"/>
      <c r="R1146" s="273"/>
      <c r="S1146" s="273"/>
      <c r="T1146" s="274"/>
      <c r="AT1146" s="275" t="s">
        <v>207</v>
      </c>
      <c r="AU1146" s="275" t="s">
        <v>82</v>
      </c>
      <c r="AV1146" s="15" t="s">
        <v>80</v>
      </c>
      <c r="AW1146" s="15" t="s">
        <v>34</v>
      </c>
      <c r="AX1146" s="15" t="s">
        <v>73</v>
      </c>
      <c r="AY1146" s="275" t="s">
        <v>197</v>
      </c>
    </row>
    <row r="1147" spans="2:51" s="12" customFormat="1" ht="12">
      <c r="B1147" s="233"/>
      <c r="C1147" s="234"/>
      <c r="D1147" s="230" t="s">
        <v>207</v>
      </c>
      <c r="E1147" s="235" t="s">
        <v>21</v>
      </c>
      <c r="F1147" s="236" t="s">
        <v>1557</v>
      </c>
      <c r="G1147" s="234"/>
      <c r="H1147" s="237">
        <v>605.57</v>
      </c>
      <c r="I1147" s="238"/>
      <c r="J1147" s="234"/>
      <c r="K1147" s="234"/>
      <c r="L1147" s="239"/>
      <c r="M1147" s="240"/>
      <c r="N1147" s="241"/>
      <c r="O1147" s="241"/>
      <c r="P1147" s="241"/>
      <c r="Q1147" s="241"/>
      <c r="R1147" s="241"/>
      <c r="S1147" s="241"/>
      <c r="T1147" s="242"/>
      <c r="AT1147" s="243" t="s">
        <v>207</v>
      </c>
      <c r="AU1147" s="243" t="s">
        <v>82</v>
      </c>
      <c r="AV1147" s="12" t="s">
        <v>82</v>
      </c>
      <c r="AW1147" s="12" t="s">
        <v>34</v>
      </c>
      <c r="AX1147" s="12" t="s">
        <v>73</v>
      </c>
      <c r="AY1147" s="243" t="s">
        <v>197</v>
      </c>
    </row>
    <row r="1148" spans="2:51" s="12" customFormat="1" ht="12">
      <c r="B1148" s="233"/>
      <c r="C1148" s="234"/>
      <c r="D1148" s="230" t="s">
        <v>207</v>
      </c>
      <c r="E1148" s="235" t="s">
        <v>21</v>
      </c>
      <c r="F1148" s="236" t="s">
        <v>1558</v>
      </c>
      <c r="G1148" s="234"/>
      <c r="H1148" s="237">
        <v>59.005</v>
      </c>
      <c r="I1148" s="238"/>
      <c r="J1148" s="234"/>
      <c r="K1148" s="234"/>
      <c r="L1148" s="239"/>
      <c r="M1148" s="240"/>
      <c r="N1148" s="241"/>
      <c r="O1148" s="241"/>
      <c r="P1148" s="241"/>
      <c r="Q1148" s="241"/>
      <c r="R1148" s="241"/>
      <c r="S1148" s="241"/>
      <c r="T1148" s="242"/>
      <c r="AT1148" s="243" t="s">
        <v>207</v>
      </c>
      <c r="AU1148" s="243" t="s">
        <v>82</v>
      </c>
      <c r="AV1148" s="12" t="s">
        <v>82</v>
      </c>
      <c r="AW1148" s="12" t="s">
        <v>34</v>
      </c>
      <c r="AX1148" s="12" t="s">
        <v>73</v>
      </c>
      <c r="AY1148" s="243" t="s">
        <v>197</v>
      </c>
    </row>
    <row r="1149" spans="2:51" s="15" customFormat="1" ht="12">
      <c r="B1149" s="266"/>
      <c r="C1149" s="267"/>
      <c r="D1149" s="230" t="s">
        <v>207</v>
      </c>
      <c r="E1149" s="268" t="s">
        <v>21</v>
      </c>
      <c r="F1149" s="269" t="s">
        <v>1559</v>
      </c>
      <c r="G1149" s="267"/>
      <c r="H1149" s="268" t="s">
        <v>21</v>
      </c>
      <c r="I1149" s="270"/>
      <c r="J1149" s="267"/>
      <c r="K1149" s="267"/>
      <c r="L1149" s="271"/>
      <c r="M1149" s="272"/>
      <c r="N1149" s="273"/>
      <c r="O1149" s="273"/>
      <c r="P1149" s="273"/>
      <c r="Q1149" s="273"/>
      <c r="R1149" s="273"/>
      <c r="S1149" s="273"/>
      <c r="T1149" s="274"/>
      <c r="AT1149" s="275" t="s">
        <v>207</v>
      </c>
      <c r="AU1149" s="275" t="s">
        <v>82</v>
      </c>
      <c r="AV1149" s="15" t="s">
        <v>80</v>
      </c>
      <c r="AW1149" s="15" t="s">
        <v>34</v>
      </c>
      <c r="AX1149" s="15" t="s">
        <v>73</v>
      </c>
      <c r="AY1149" s="275" t="s">
        <v>197</v>
      </c>
    </row>
    <row r="1150" spans="2:51" s="12" customFormat="1" ht="12">
      <c r="B1150" s="233"/>
      <c r="C1150" s="234"/>
      <c r="D1150" s="230" t="s">
        <v>207</v>
      </c>
      <c r="E1150" s="235" t="s">
        <v>21</v>
      </c>
      <c r="F1150" s="236" t="s">
        <v>1560</v>
      </c>
      <c r="G1150" s="234"/>
      <c r="H1150" s="237">
        <v>46.19</v>
      </c>
      <c r="I1150" s="238"/>
      <c r="J1150" s="234"/>
      <c r="K1150" s="234"/>
      <c r="L1150" s="239"/>
      <c r="M1150" s="240"/>
      <c r="N1150" s="241"/>
      <c r="O1150" s="241"/>
      <c r="P1150" s="241"/>
      <c r="Q1150" s="241"/>
      <c r="R1150" s="241"/>
      <c r="S1150" s="241"/>
      <c r="T1150" s="242"/>
      <c r="AT1150" s="243" t="s">
        <v>207</v>
      </c>
      <c r="AU1150" s="243" t="s">
        <v>82</v>
      </c>
      <c r="AV1150" s="12" t="s">
        <v>82</v>
      </c>
      <c r="AW1150" s="12" t="s">
        <v>34</v>
      </c>
      <c r="AX1150" s="12" t="s">
        <v>73</v>
      </c>
      <c r="AY1150" s="243" t="s">
        <v>197</v>
      </c>
    </row>
    <row r="1151" spans="2:51" s="13" customFormat="1" ht="12">
      <c r="B1151" s="244"/>
      <c r="C1151" s="245"/>
      <c r="D1151" s="230" t="s">
        <v>207</v>
      </c>
      <c r="E1151" s="246" t="s">
        <v>21</v>
      </c>
      <c r="F1151" s="247" t="s">
        <v>219</v>
      </c>
      <c r="G1151" s="245"/>
      <c r="H1151" s="248">
        <v>710.765</v>
      </c>
      <c r="I1151" s="249"/>
      <c r="J1151" s="245"/>
      <c r="K1151" s="245"/>
      <c r="L1151" s="250"/>
      <c r="M1151" s="251"/>
      <c r="N1151" s="252"/>
      <c r="O1151" s="252"/>
      <c r="P1151" s="252"/>
      <c r="Q1151" s="252"/>
      <c r="R1151" s="252"/>
      <c r="S1151" s="252"/>
      <c r="T1151" s="253"/>
      <c r="AT1151" s="254" t="s">
        <v>207</v>
      </c>
      <c r="AU1151" s="254" t="s">
        <v>82</v>
      </c>
      <c r="AV1151" s="13" t="s">
        <v>90</v>
      </c>
      <c r="AW1151" s="13" t="s">
        <v>34</v>
      </c>
      <c r="AX1151" s="13" t="s">
        <v>80</v>
      </c>
      <c r="AY1151" s="254" t="s">
        <v>197</v>
      </c>
    </row>
    <row r="1152" spans="2:65" s="1" customFormat="1" ht="16.5" customHeight="1">
      <c r="B1152" s="39"/>
      <c r="C1152" s="218" t="s">
        <v>1561</v>
      </c>
      <c r="D1152" s="218" t="s">
        <v>199</v>
      </c>
      <c r="E1152" s="219" t="s">
        <v>1562</v>
      </c>
      <c r="F1152" s="220" t="s">
        <v>1563</v>
      </c>
      <c r="G1152" s="221" t="s">
        <v>116</v>
      </c>
      <c r="H1152" s="222">
        <v>487.421</v>
      </c>
      <c r="I1152" s="223"/>
      <c r="J1152" s="224">
        <f>ROUND(I1152*H1152,2)</f>
        <v>0</v>
      </c>
      <c r="K1152" s="220" t="s">
        <v>203</v>
      </c>
      <c r="L1152" s="44"/>
      <c r="M1152" s="225" t="s">
        <v>21</v>
      </c>
      <c r="N1152" s="226" t="s">
        <v>44</v>
      </c>
      <c r="O1152" s="80"/>
      <c r="P1152" s="227">
        <f>O1152*H1152</f>
        <v>0</v>
      </c>
      <c r="Q1152" s="227">
        <v>0.0003</v>
      </c>
      <c r="R1152" s="227">
        <f>Q1152*H1152</f>
        <v>0.14622629999999998</v>
      </c>
      <c r="S1152" s="227">
        <v>0</v>
      </c>
      <c r="T1152" s="228">
        <f>S1152*H1152</f>
        <v>0</v>
      </c>
      <c r="AR1152" s="18" t="s">
        <v>298</v>
      </c>
      <c r="AT1152" s="18" t="s">
        <v>199</v>
      </c>
      <c r="AU1152" s="18" t="s">
        <v>82</v>
      </c>
      <c r="AY1152" s="18" t="s">
        <v>197</v>
      </c>
      <c r="BE1152" s="229">
        <f>IF(N1152="základní",J1152,0)</f>
        <v>0</v>
      </c>
      <c r="BF1152" s="229">
        <f>IF(N1152="snížená",J1152,0)</f>
        <v>0</v>
      </c>
      <c r="BG1152" s="229">
        <f>IF(N1152="zákl. přenesená",J1152,0)</f>
        <v>0</v>
      </c>
      <c r="BH1152" s="229">
        <f>IF(N1152="sníž. přenesená",J1152,0)</f>
        <v>0</v>
      </c>
      <c r="BI1152" s="229">
        <f>IF(N1152="nulová",J1152,0)</f>
        <v>0</v>
      </c>
      <c r="BJ1152" s="18" t="s">
        <v>80</v>
      </c>
      <c r="BK1152" s="229">
        <f>ROUND(I1152*H1152,2)</f>
        <v>0</v>
      </c>
      <c r="BL1152" s="18" t="s">
        <v>298</v>
      </c>
      <c r="BM1152" s="18" t="s">
        <v>1564</v>
      </c>
    </row>
    <row r="1153" spans="2:51" s="15" customFormat="1" ht="12">
      <c r="B1153" s="266"/>
      <c r="C1153" s="267"/>
      <c r="D1153" s="230" t="s">
        <v>207</v>
      </c>
      <c r="E1153" s="268" t="s">
        <v>21</v>
      </c>
      <c r="F1153" s="269" t="s">
        <v>1565</v>
      </c>
      <c r="G1153" s="267"/>
      <c r="H1153" s="268" t="s">
        <v>21</v>
      </c>
      <c r="I1153" s="270"/>
      <c r="J1153" s="267"/>
      <c r="K1153" s="267"/>
      <c r="L1153" s="271"/>
      <c r="M1153" s="272"/>
      <c r="N1153" s="273"/>
      <c r="O1153" s="273"/>
      <c r="P1153" s="273"/>
      <c r="Q1153" s="273"/>
      <c r="R1153" s="273"/>
      <c r="S1153" s="273"/>
      <c r="T1153" s="274"/>
      <c r="AT1153" s="275" t="s">
        <v>207</v>
      </c>
      <c r="AU1153" s="275" t="s">
        <v>82</v>
      </c>
      <c r="AV1153" s="15" t="s">
        <v>80</v>
      </c>
      <c r="AW1153" s="15" t="s">
        <v>34</v>
      </c>
      <c r="AX1153" s="15" t="s">
        <v>73</v>
      </c>
      <c r="AY1153" s="275" t="s">
        <v>197</v>
      </c>
    </row>
    <row r="1154" spans="2:51" s="15" customFormat="1" ht="12">
      <c r="B1154" s="266"/>
      <c r="C1154" s="267"/>
      <c r="D1154" s="230" t="s">
        <v>207</v>
      </c>
      <c r="E1154" s="268" t="s">
        <v>21</v>
      </c>
      <c r="F1154" s="269" t="s">
        <v>1566</v>
      </c>
      <c r="G1154" s="267"/>
      <c r="H1154" s="268" t="s">
        <v>21</v>
      </c>
      <c r="I1154" s="270"/>
      <c r="J1154" s="267"/>
      <c r="K1154" s="267"/>
      <c r="L1154" s="271"/>
      <c r="M1154" s="272"/>
      <c r="N1154" s="273"/>
      <c r="O1154" s="273"/>
      <c r="P1154" s="273"/>
      <c r="Q1154" s="273"/>
      <c r="R1154" s="273"/>
      <c r="S1154" s="273"/>
      <c r="T1154" s="274"/>
      <c r="AT1154" s="275" t="s">
        <v>207</v>
      </c>
      <c r="AU1154" s="275" t="s">
        <v>82</v>
      </c>
      <c r="AV1154" s="15" t="s">
        <v>80</v>
      </c>
      <c r="AW1154" s="15" t="s">
        <v>34</v>
      </c>
      <c r="AX1154" s="15" t="s">
        <v>73</v>
      </c>
      <c r="AY1154" s="275" t="s">
        <v>197</v>
      </c>
    </row>
    <row r="1155" spans="2:51" s="15" customFormat="1" ht="12">
      <c r="B1155" s="266"/>
      <c r="C1155" s="267"/>
      <c r="D1155" s="230" t="s">
        <v>207</v>
      </c>
      <c r="E1155" s="268" t="s">
        <v>21</v>
      </c>
      <c r="F1155" s="269" t="s">
        <v>1567</v>
      </c>
      <c r="G1155" s="267"/>
      <c r="H1155" s="268" t="s">
        <v>21</v>
      </c>
      <c r="I1155" s="270"/>
      <c r="J1155" s="267"/>
      <c r="K1155" s="267"/>
      <c r="L1155" s="271"/>
      <c r="M1155" s="272"/>
      <c r="N1155" s="273"/>
      <c r="O1155" s="273"/>
      <c r="P1155" s="273"/>
      <c r="Q1155" s="273"/>
      <c r="R1155" s="273"/>
      <c r="S1155" s="273"/>
      <c r="T1155" s="274"/>
      <c r="AT1155" s="275" t="s">
        <v>207</v>
      </c>
      <c r="AU1155" s="275" t="s">
        <v>82</v>
      </c>
      <c r="AV1155" s="15" t="s">
        <v>80</v>
      </c>
      <c r="AW1155" s="15" t="s">
        <v>34</v>
      </c>
      <c r="AX1155" s="15" t="s">
        <v>73</v>
      </c>
      <c r="AY1155" s="275" t="s">
        <v>197</v>
      </c>
    </row>
    <row r="1156" spans="2:51" s="12" customFormat="1" ht="12">
      <c r="B1156" s="233"/>
      <c r="C1156" s="234"/>
      <c r="D1156" s="230" t="s">
        <v>207</v>
      </c>
      <c r="E1156" s="235" t="s">
        <v>21</v>
      </c>
      <c r="F1156" s="236" t="s">
        <v>1568</v>
      </c>
      <c r="G1156" s="234"/>
      <c r="H1156" s="237">
        <v>466.988</v>
      </c>
      <c r="I1156" s="238"/>
      <c r="J1156" s="234"/>
      <c r="K1156" s="234"/>
      <c r="L1156" s="239"/>
      <c r="M1156" s="240"/>
      <c r="N1156" s="241"/>
      <c r="O1156" s="241"/>
      <c r="P1156" s="241"/>
      <c r="Q1156" s="241"/>
      <c r="R1156" s="241"/>
      <c r="S1156" s="241"/>
      <c r="T1156" s="242"/>
      <c r="AT1156" s="243" t="s">
        <v>207</v>
      </c>
      <c r="AU1156" s="243" t="s">
        <v>82</v>
      </c>
      <c r="AV1156" s="12" t="s">
        <v>82</v>
      </c>
      <c r="AW1156" s="12" t="s">
        <v>34</v>
      </c>
      <c r="AX1156" s="12" t="s">
        <v>73</v>
      </c>
      <c r="AY1156" s="243" t="s">
        <v>197</v>
      </c>
    </row>
    <row r="1157" spans="2:51" s="13" customFormat="1" ht="12">
      <c r="B1157" s="244"/>
      <c r="C1157" s="245"/>
      <c r="D1157" s="230" t="s">
        <v>207</v>
      </c>
      <c r="E1157" s="246" t="s">
        <v>139</v>
      </c>
      <c r="F1157" s="247" t="s">
        <v>219</v>
      </c>
      <c r="G1157" s="245"/>
      <c r="H1157" s="248">
        <v>466.988</v>
      </c>
      <c r="I1157" s="249"/>
      <c r="J1157" s="245"/>
      <c r="K1157" s="245"/>
      <c r="L1157" s="250"/>
      <c r="M1157" s="251"/>
      <c r="N1157" s="252"/>
      <c r="O1157" s="252"/>
      <c r="P1157" s="252"/>
      <c r="Q1157" s="252"/>
      <c r="R1157" s="252"/>
      <c r="S1157" s="252"/>
      <c r="T1157" s="253"/>
      <c r="AT1157" s="254" t="s">
        <v>207</v>
      </c>
      <c r="AU1157" s="254" t="s">
        <v>82</v>
      </c>
      <c r="AV1157" s="13" t="s">
        <v>90</v>
      </c>
      <c r="AW1157" s="13" t="s">
        <v>34</v>
      </c>
      <c r="AX1157" s="13" t="s">
        <v>73</v>
      </c>
      <c r="AY1157" s="254" t="s">
        <v>197</v>
      </c>
    </row>
    <row r="1158" spans="2:51" s="15" customFormat="1" ht="12">
      <c r="B1158" s="266"/>
      <c r="C1158" s="267"/>
      <c r="D1158" s="230" t="s">
        <v>207</v>
      </c>
      <c r="E1158" s="268" t="s">
        <v>21</v>
      </c>
      <c r="F1158" s="269" t="s">
        <v>1569</v>
      </c>
      <c r="G1158" s="267"/>
      <c r="H1158" s="268" t="s">
        <v>21</v>
      </c>
      <c r="I1158" s="270"/>
      <c r="J1158" s="267"/>
      <c r="K1158" s="267"/>
      <c r="L1158" s="271"/>
      <c r="M1158" s="272"/>
      <c r="N1158" s="273"/>
      <c r="O1158" s="273"/>
      <c r="P1158" s="273"/>
      <c r="Q1158" s="273"/>
      <c r="R1158" s="273"/>
      <c r="S1158" s="273"/>
      <c r="T1158" s="274"/>
      <c r="AT1158" s="275" t="s">
        <v>207</v>
      </c>
      <c r="AU1158" s="275" t="s">
        <v>82</v>
      </c>
      <c r="AV1158" s="15" t="s">
        <v>80</v>
      </c>
      <c r="AW1158" s="15" t="s">
        <v>34</v>
      </c>
      <c r="AX1158" s="15" t="s">
        <v>73</v>
      </c>
      <c r="AY1158" s="275" t="s">
        <v>197</v>
      </c>
    </row>
    <row r="1159" spans="2:51" s="12" customFormat="1" ht="12">
      <c r="B1159" s="233"/>
      <c r="C1159" s="234"/>
      <c r="D1159" s="230" t="s">
        <v>207</v>
      </c>
      <c r="E1159" s="235" t="s">
        <v>21</v>
      </c>
      <c r="F1159" s="236" t="s">
        <v>1570</v>
      </c>
      <c r="G1159" s="234"/>
      <c r="H1159" s="237">
        <v>20.433</v>
      </c>
      <c r="I1159" s="238"/>
      <c r="J1159" s="234"/>
      <c r="K1159" s="234"/>
      <c r="L1159" s="239"/>
      <c r="M1159" s="240"/>
      <c r="N1159" s="241"/>
      <c r="O1159" s="241"/>
      <c r="P1159" s="241"/>
      <c r="Q1159" s="241"/>
      <c r="R1159" s="241"/>
      <c r="S1159" s="241"/>
      <c r="T1159" s="242"/>
      <c r="AT1159" s="243" t="s">
        <v>207</v>
      </c>
      <c r="AU1159" s="243" t="s">
        <v>82</v>
      </c>
      <c r="AV1159" s="12" t="s">
        <v>82</v>
      </c>
      <c r="AW1159" s="12" t="s">
        <v>34</v>
      </c>
      <c r="AX1159" s="12" t="s">
        <v>73</v>
      </c>
      <c r="AY1159" s="243" t="s">
        <v>197</v>
      </c>
    </row>
    <row r="1160" spans="2:51" s="13" customFormat="1" ht="12">
      <c r="B1160" s="244"/>
      <c r="C1160" s="245"/>
      <c r="D1160" s="230" t="s">
        <v>207</v>
      </c>
      <c r="E1160" s="246" t="s">
        <v>143</v>
      </c>
      <c r="F1160" s="247" t="s">
        <v>219</v>
      </c>
      <c r="G1160" s="245"/>
      <c r="H1160" s="248">
        <v>20.433</v>
      </c>
      <c r="I1160" s="249"/>
      <c r="J1160" s="245"/>
      <c r="K1160" s="245"/>
      <c r="L1160" s="250"/>
      <c r="M1160" s="251"/>
      <c r="N1160" s="252"/>
      <c r="O1160" s="252"/>
      <c r="P1160" s="252"/>
      <c r="Q1160" s="252"/>
      <c r="R1160" s="252"/>
      <c r="S1160" s="252"/>
      <c r="T1160" s="253"/>
      <c r="AT1160" s="254" t="s">
        <v>207</v>
      </c>
      <c r="AU1160" s="254" t="s">
        <v>82</v>
      </c>
      <c r="AV1160" s="13" t="s">
        <v>90</v>
      </c>
      <c r="AW1160" s="13" t="s">
        <v>34</v>
      </c>
      <c r="AX1160" s="13" t="s">
        <v>73</v>
      </c>
      <c r="AY1160" s="254" t="s">
        <v>197</v>
      </c>
    </row>
    <row r="1161" spans="2:51" s="14" customFormat="1" ht="12">
      <c r="B1161" s="255"/>
      <c r="C1161" s="256"/>
      <c r="D1161" s="230" t="s">
        <v>207</v>
      </c>
      <c r="E1161" s="257" t="s">
        <v>21</v>
      </c>
      <c r="F1161" s="258" t="s">
        <v>221</v>
      </c>
      <c r="G1161" s="256"/>
      <c r="H1161" s="259">
        <v>487.421</v>
      </c>
      <c r="I1161" s="260"/>
      <c r="J1161" s="256"/>
      <c r="K1161" s="256"/>
      <c r="L1161" s="261"/>
      <c r="M1161" s="262"/>
      <c r="N1161" s="263"/>
      <c r="O1161" s="263"/>
      <c r="P1161" s="263"/>
      <c r="Q1161" s="263"/>
      <c r="R1161" s="263"/>
      <c r="S1161" s="263"/>
      <c r="T1161" s="264"/>
      <c r="AT1161" s="265" t="s">
        <v>207</v>
      </c>
      <c r="AU1161" s="265" t="s">
        <v>82</v>
      </c>
      <c r="AV1161" s="14" t="s">
        <v>97</v>
      </c>
      <c r="AW1161" s="14" t="s">
        <v>34</v>
      </c>
      <c r="AX1161" s="14" t="s">
        <v>80</v>
      </c>
      <c r="AY1161" s="265" t="s">
        <v>197</v>
      </c>
    </row>
    <row r="1162" spans="2:65" s="1" customFormat="1" ht="16.5" customHeight="1">
      <c r="B1162" s="39"/>
      <c r="C1162" s="276" t="s">
        <v>1571</v>
      </c>
      <c r="D1162" s="276" t="s">
        <v>540</v>
      </c>
      <c r="E1162" s="277" t="s">
        <v>1572</v>
      </c>
      <c r="F1162" s="278" t="s">
        <v>1573</v>
      </c>
      <c r="G1162" s="279" t="s">
        <v>116</v>
      </c>
      <c r="H1162" s="280">
        <v>536.163</v>
      </c>
      <c r="I1162" s="281"/>
      <c r="J1162" s="282">
        <f>ROUND(I1162*H1162,2)</f>
        <v>0</v>
      </c>
      <c r="K1162" s="278" t="s">
        <v>21</v>
      </c>
      <c r="L1162" s="283"/>
      <c r="M1162" s="284" t="s">
        <v>21</v>
      </c>
      <c r="N1162" s="285" t="s">
        <v>44</v>
      </c>
      <c r="O1162" s="80"/>
      <c r="P1162" s="227">
        <f>O1162*H1162</f>
        <v>0</v>
      </c>
      <c r="Q1162" s="227">
        <v>0.00368</v>
      </c>
      <c r="R1162" s="227">
        <f>Q1162*H1162</f>
        <v>1.97307984</v>
      </c>
      <c r="S1162" s="227">
        <v>0</v>
      </c>
      <c r="T1162" s="228">
        <f>S1162*H1162</f>
        <v>0</v>
      </c>
      <c r="AR1162" s="18" t="s">
        <v>415</v>
      </c>
      <c r="AT1162" s="18" t="s">
        <v>540</v>
      </c>
      <c r="AU1162" s="18" t="s">
        <v>82</v>
      </c>
      <c r="AY1162" s="18" t="s">
        <v>197</v>
      </c>
      <c r="BE1162" s="229">
        <f>IF(N1162="základní",J1162,0)</f>
        <v>0</v>
      </c>
      <c r="BF1162" s="229">
        <f>IF(N1162="snížená",J1162,0)</f>
        <v>0</v>
      </c>
      <c r="BG1162" s="229">
        <f>IF(N1162="zákl. přenesená",J1162,0)</f>
        <v>0</v>
      </c>
      <c r="BH1162" s="229">
        <f>IF(N1162="sníž. přenesená",J1162,0)</f>
        <v>0</v>
      </c>
      <c r="BI1162" s="229">
        <f>IF(N1162="nulová",J1162,0)</f>
        <v>0</v>
      </c>
      <c r="BJ1162" s="18" t="s">
        <v>80</v>
      </c>
      <c r="BK1162" s="229">
        <f>ROUND(I1162*H1162,2)</f>
        <v>0</v>
      </c>
      <c r="BL1162" s="18" t="s">
        <v>298</v>
      </c>
      <c r="BM1162" s="18" t="s">
        <v>1574</v>
      </c>
    </row>
    <row r="1163" spans="2:47" s="1" customFormat="1" ht="12">
      <c r="B1163" s="39"/>
      <c r="C1163" s="40"/>
      <c r="D1163" s="230" t="s">
        <v>262</v>
      </c>
      <c r="E1163" s="40"/>
      <c r="F1163" s="231" t="s">
        <v>1575</v>
      </c>
      <c r="G1163" s="40"/>
      <c r="H1163" s="40"/>
      <c r="I1163" s="145"/>
      <c r="J1163" s="40"/>
      <c r="K1163" s="40"/>
      <c r="L1163" s="44"/>
      <c r="M1163" s="232"/>
      <c r="N1163" s="80"/>
      <c r="O1163" s="80"/>
      <c r="P1163" s="80"/>
      <c r="Q1163" s="80"/>
      <c r="R1163" s="80"/>
      <c r="S1163" s="80"/>
      <c r="T1163" s="81"/>
      <c r="AT1163" s="18" t="s">
        <v>262</v>
      </c>
      <c r="AU1163" s="18" t="s">
        <v>82</v>
      </c>
    </row>
    <row r="1164" spans="2:51" s="12" customFormat="1" ht="12">
      <c r="B1164" s="233"/>
      <c r="C1164" s="234"/>
      <c r="D1164" s="230" t="s">
        <v>207</v>
      </c>
      <c r="E1164" s="234"/>
      <c r="F1164" s="236" t="s">
        <v>1576</v>
      </c>
      <c r="G1164" s="234"/>
      <c r="H1164" s="237">
        <v>536.163</v>
      </c>
      <c r="I1164" s="238"/>
      <c r="J1164" s="234"/>
      <c r="K1164" s="234"/>
      <c r="L1164" s="239"/>
      <c r="M1164" s="240"/>
      <c r="N1164" s="241"/>
      <c r="O1164" s="241"/>
      <c r="P1164" s="241"/>
      <c r="Q1164" s="241"/>
      <c r="R1164" s="241"/>
      <c r="S1164" s="241"/>
      <c r="T1164" s="242"/>
      <c r="AT1164" s="243" t="s">
        <v>207</v>
      </c>
      <c r="AU1164" s="243" t="s">
        <v>82</v>
      </c>
      <c r="AV1164" s="12" t="s">
        <v>82</v>
      </c>
      <c r="AW1164" s="12" t="s">
        <v>4</v>
      </c>
      <c r="AX1164" s="12" t="s">
        <v>80</v>
      </c>
      <c r="AY1164" s="243" t="s">
        <v>197</v>
      </c>
    </row>
    <row r="1165" spans="2:65" s="1" customFormat="1" ht="16.5" customHeight="1">
      <c r="B1165" s="39"/>
      <c r="C1165" s="218" t="s">
        <v>1577</v>
      </c>
      <c r="D1165" s="218" t="s">
        <v>199</v>
      </c>
      <c r="E1165" s="219" t="s">
        <v>1578</v>
      </c>
      <c r="F1165" s="220" t="s">
        <v>1579</v>
      </c>
      <c r="G1165" s="221" t="s">
        <v>132</v>
      </c>
      <c r="H1165" s="222">
        <v>402.734</v>
      </c>
      <c r="I1165" s="223"/>
      <c r="J1165" s="224">
        <f>ROUND(I1165*H1165,2)</f>
        <v>0</v>
      </c>
      <c r="K1165" s="220" t="s">
        <v>203</v>
      </c>
      <c r="L1165" s="44"/>
      <c r="M1165" s="225" t="s">
        <v>21</v>
      </c>
      <c r="N1165" s="226" t="s">
        <v>44</v>
      </c>
      <c r="O1165" s="80"/>
      <c r="P1165" s="227">
        <f>O1165*H1165</f>
        <v>0</v>
      </c>
      <c r="Q1165" s="227">
        <v>2E-05</v>
      </c>
      <c r="R1165" s="227">
        <f>Q1165*H1165</f>
        <v>0.00805468</v>
      </c>
      <c r="S1165" s="227">
        <v>0</v>
      </c>
      <c r="T1165" s="228">
        <f>S1165*H1165</f>
        <v>0</v>
      </c>
      <c r="AR1165" s="18" t="s">
        <v>298</v>
      </c>
      <c r="AT1165" s="18" t="s">
        <v>199</v>
      </c>
      <c r="AU1165" s="18" t="s">
        <v>82</v>
      </c>
      <c r="AY1165" s="18" t="s">
        <v>197</v>
      </c>
      <c r="BE1165" s="229">
        <f>IF(N1165="základní",J1165,0)</f>
        <v>0</v>
      </c>
      <c r="BF1165" s="229">
        <f>IF(N1165="snížená",J1165,0)</f>
        <v>0</v>
      </c>
      <c r="BG1165" s="229">
        <f>IF(N1165="zákl. přenesená",J1165,0)</f>
        <v>0</v>
      </c>
      <c r="BH1165" s="229">
        <f>IF(N1165="sníž. přenesená",J1165,0)</f>
        <v>0</v>
      </c>
      <c r="BI1165" s="229">
        <f>IF(N1165="nulová",J1165,0)</f>
        <v>0</v>
      </c>
      <c r="BJ1165" s="18" t="s">
        <v>80</v>
      </c>
      <c r="BK1165" s="229">
        <f>ROUND(I1165*H1165,2)</f>
        <v>0</v>
      </c>
      <c r="BL1165" s="18" t="s">
        <v>298</v>
      </c>
      <c r="BM1165" s="18" t="s">
        <v>1580</v>
      </c>
    </row>
    <row r="1166" spans="2:47" s="1" customFormat="1" ht="12">
      <c r="B1166" s="39"/>
      <c r="C1166" s="40"/>
      <c r="D1166" s="230" t="s">
        <v>262</v>
      </c>
      <c r="E1166" s="40"/>
      <c r="F1166" s="231" t="s">
        <v>1581</v>
      </c>
      <c r="G1166" s="40"/>
      <c r="H1166" s="40"/>
      <c r="I1166" s="145"/>
      <c r="J1166" s="40"/>
      <c r="K1166" s="40"/>
      <c r="L1166" s="44"/>
      <c r="M1166" s="232"/>
      <c r="N1166" s="80"/>
      <c r="O1166" s="80"/>
      <c r="P1166" s="80"/>
      <c r="Q1166" s="80"/>
      <c r="R1166" s="80"/>
      <c r="S1166" s="80"/>
      <c r="T1166" s="81"/>
      <c r="AT1166" s="18" t="s">
        <v>262</v>
      </c>
      <c r="AU1166" s="18" t="s">
        <v>82</v>
      </c>
    </row>
    <row r="1167" spans="2:51" s="12" customFormat="1" ht="12">
      <c r="B1167" s="233"/>
      <c r="C1167" s="234"/>
      <c r="D1167" s="230" t="s">
        <v>207</v>
      </c>
      <c r="E1167" s="235" t="s">
        <v>21</v>
      </c>
      <c r="F1167" s="236" t="s">
        <v>1582</v>
      </c>
      <c r="G1167" s="234"/>
      <c r="H1167" s="237">
        <v>365.566</v>
      </c>
      <c r="I1167" s="238"/>
      <c r="J1167" s="234"/>
      <c r="K1167" s="234"/>
      <c r="L1167" s="239"/>
      <c r="M1167" s="240"/>
      <c r="N1167" s="241"/>
      <c r="O1167" s="241"/>
      <c r="P1167" s="241"/>
      <c r="Q1167" s="241"/>
      <c r="R1167" s="241"/>
      <c r="S1167" s="241"/>
      <c r="T1167" s="242"/>
      <c r="AT1167" s="243" t="s">
        <v>207</v>
      </c>
      <c r="AU1167" s="243" t="s">
        <v>82</v>
      </c>
      <c r="AV1167" s="12" t="s">
        <v>82</v>
      </c>
      <c r="AW1167" s="12" t="s">
        <v>34</v>
      </c>
      <c r="AX1167" s="12" t="s">
        <v>73</v>
      </c>
      <c r="AY1167" s="243" t="s">
        <v>197</v>
      </c>
    </row>
    <row r="1168" spans="2:51" s="12" customFormat="1" ht="12">
      <c r="B1168" s="233"/>
      <c r="C1168" s="234"/>
      <c r="D1168" s="230" t="s">
        <v>207</v>
      </c>
      <c r="E1168" s="235" t="s">
        <v>21</v>
      </c>
      <c r="F1168" s="236" t="s">
        <v>1583</v>
      </c>
      <c r="G1168" s="234"/>
      <c r="H1168" s="237">
        <v>37.168</v>
      </c>
      <c r="I1168" s="238"/>
      <c r="J1168" s="234"/>
      <c r="K1168" s="234"/>
      <c r="L1168" s="239"/>
      <c r="M1168" s="240"/>
      <c r="N1168" s="241"/>
      <c r="O1168" s="241"/>
      <c r="P1168" s="241"/>
      <c r="Q1168" s="241"/>
      <c r="R1168" s="241"/>
      <c r="S1168" s="241"/>
      <c r="T1168" s="242"/>
      <c r="AT1168" s="243" t="s">
        <v>207</v>
      </c>
      <c r="AU1168" s="243" t="s">
        <v>82</v>
      </c>
      <c r="AV1168" s="12" t="s">
        <v>82</v>
      </c>
      <c r="AW1168" s="12" t="s">
        <v>34</v>
      </c>
      <c r="AX1168" s="12" t="s">
        <v>73</v>
      </c>
      <c r="AY1168" s="243" t="s">
        <v>197</v>
      </c>
    </row>
    <row r="1169" spans="2:51" s="13" customFormat="1" ht="12">
      <c r="B1169" s="244"/>
      <c r="C1169" s="245"/>
      <c r="D1169" s="230" t="s">
        <v>207</v>
      </c>
      <c r="E1169" s="246" t="s">
        <v>21</v>
      </c>
      <c r="F1169" s="247" t="s">
        <v>219</v>
      </c>
      <c r="G1169" s="245"/>
      <c r="H1169" s="248">
        <v>402.734</v>
      </c>
      <c r="I1169" s="249"/>
      <c r="J1169" s="245"/>
      <c r="K1169" s="245"/>
      <c r="L1169" s="250"/>
      <c r="M1169" s="251"/>
      <c r="N1169" s="252"/>
      <c r="O1169" s="252"/>
      <c r="P1169" s="252"/>
      <c r="Q1169" s="252"/>
      <c r="R1169" s="252"/>
      <c r="S1169" s="252"/>
      <c r="T1169" s="253"/>
      <c r="AT1169" s="254" t="s">
        <v>207</v>
      </c>
      <c r="AU1169" s="254" t="s">
        <v>82</v>
      </c>
      <c r="AV1169" s="13" t="s">
        <v>90</v>
      </c>
      <c r="AW1169" s="13" t="s">
        <v>34</v>
      </c>
      <c r="AX1169" s="13" t="s">
        <v>80</v>
      </c>
      <c r="AY1169" s="254" t="s">
        <v>197</v>
      </c>
    </row>
    <row r="1170" spans="2:65" s="1" customFormat="1" ht="16.5" customHeight="1">
      <c r="B1170" s="39"/>
      <c r="C1170" s="218" t="s">
        <v>1584</v>
      </c>
      <c r="D1170" s="218" t="s">
        <v>199</v>
      </c>
      <c r="E1170" s="219" t="s">
        <v>1585</v>
      </c>
      <c r="F1170" s="220" t="s">
        <v>1586</v>
      </c>
      <c r="G1170" s="221" t="s">
        <v>132</v>
      </c>
      <c r="H1170" s="222">
        <v>66</v>
      </c>
      <c r="I1170" s="223"/>
      <c r="J1170" s="224">
        <f>ROUND(I1170*H1170,2)</f>
        <v>0</v>
      </c>
      <c r="K1170" s="220" t="s">
        <v>203</v>
      </c>
      <c r="L1170" s="44"/>
      <c r="M1170" s="225" t="s">
        <v>21</v>
      </c>
      <c r="N1170" s="226" t="s">
        <v>44</v>
      </c>
      <c r="O1170" s="80"/>
      <c r="P1170" s="227">
        <f>O1170*H1170</f>
        <v>0</v>
      </c>
      <c r="Q1170" s="227">
        <v>0</v>
      </c>
      <c r="R1170" s="227">
        <f>Q1170*H1170</f>
        <v>0</v>
      </c>
      <c r="S1170" s="227">
        <v>0.003</v>
      </c>
      <c r="T1170" s="228">
        <f>S1170*H1170</f>
        <v>0.198</v>
      </c>
      <c r="AR1170" s="18" t="s">
        <v>298</v>
      </c>
      <c r="AT1170" s="18" t="s">
        <v>199</v>
      </c>
      <c r="AU1170" s="18" t="s">
        <v>82</v>
      </c>
      <c r="AY1170" s="18" t="s">
        <v>197</v>
      </c>
      <c r="BE1170" s="229">
        <f>IF(N1170="základní",J1170,0)</f>
        <v>0</v>
      </c>
      <c r="BF1170" s="229">
        <f>IF(N1170="snížená",J1170,0)</f>
        <v>0</v>
      </c>
      <c r="BG1170" s="229">
        <f>IF(N1170="zákl. přenesená",J1170,0)</f>
        <v>0</v>
      </c>
      <c r="BH1170" s="229">
        <f>IF(N1170="sníž. přenesená",J1170,0)</f>
        <v>0</v>
      </c>
      <c r="BI1170" s="229">
        <f>IF(N1170="nulová",J1170,0)</f>
        <v>0</v>
      </c>
      <c r="BJ1170" s="18" t="s">
        <v>80</v>
      </c>
      <c r="BK1170" s="229">
        <f>ROUND(I1170*H1170,2)</f>
        <v>0</v>
      </c>
      <c r="BL1170" s="18" t="s">
        <v>298</v>
      </c>
      <c r="BM1170" s="18" t="s">
        <v>1587</v>
      </c>
    </row>
    <row r="1171" spans="2:51" s="15" customFormat="1" ht="12">
      <c r="B1171" s="266"/>
      <c r="C1171" s="267"/>
      <c r="D1171" s="230" t="s">
        <v>207</v>
      </c>
      <c r="E1171" s="268" t="s">
        <v>21</v>
      </c>
      <c r="F1171" s="269" t="s">
        <v>1381</v>
      </c>
      <c r="G1171" s="267"/>
      <c r="H1171" s="268" t="s">
        <v>21</v>
      </c>
      <c r="I1171" s="270"/>
      <c r="J1171" s="267"/>
      <c r="K1171" s="267"/>
      <c r="L1171" s="271"/>
      <c r="M1171" s="272"/>
      <c r="N1171" s="273"/>
      <c r="O1171" s="273"/>
      <c r="P1171" s="273"/>
      <c r="Q1171" s="273"/>
      <c r="R1171" s="273"/>
      <c r="S1171" s="273"/>
      <c r="T1171" s="274"/>
      <c r="AT1171" s="275" t="s">
        <v>207</v>
      </c>
      <c r="AU1171" s="275" t="s">
        <v>82</v>
      </c>
      <c r="AV1171" s="15" t="s">
        <v>80</v>
      </c>
      <c r="AW1171" s="15" t="s">
        <v>34</v>
      </c>
      <c r="AX1171" s="15" t="s">
        <v>73</v>
      </c>
      <c r="AY1171" s="275" t="s">
        <v>197</v>
      </c>
    </row>
    <row r="1172" spans="2:51" s="12" customFormat="1" ht="12">
      <c r="B1172" s="233"/>
      <c r="C1172" s="234"/>
      <c r="D1172" s="230" t="s">
        <v>207</v>
      </c>
      <c r="E1172" s="235" t="s">
        <v>21</v>
      </c>
      <c r="F1172" s="236" t="s">
        <v>1588</v>
      </c>
      <c r="G1172" s="234"/>
      <c r="H1172" s="237">
        <v>30</v>
      </c>
      <c r="I1172" s="238"/>
      <c r="J1172" s="234"/>
      <c r="K1172" s="234"/>
      <c r="L1172" s="239"/>
      <c r="M1172" s="240"/>
      <c r="N1172" s="241"/>
      <c r="O1172" s="241"/>
      <c r="P1172" s="241"/>
      <c r="Q1172" s="241"/>
      <c r="R1172" s="241"/>
      <c r="S1172" s="241"/>
      <c r="T1172" s="242"/>
      <c r="AT1172" s="243" t="s">
        <v>207</v>
      </c>
      <c r="AU1172" s="243" t="s">
        <v>82</v>
      </c>
      <c r="AV1172" s="12" t="s">
        <v>82</v>
      </c>
      <c r="AW1172" s="12" t="s">
        <v>34</v>
      </c>
      <c r="AX1172" s="12" t="s">
        <v>73</v>
      </c>
      <c r="AY1172" s="243" t="s">
        <v>197</v>
      </c>
    </row>
    <row r="1173" spans="2:51" s="12" customFormat="1" ht="12">
      <c r="B1173" s="233"/>
      <c r="C1173" s="234"/>
      <c r="D1173" s="230" t="s">
        <v>207</v>
      </c>
      <c r="E1173" s="235" t="s">
        <v>21</v>
      </c>
      <c r="F1173" s="236" t="s">
        <v>1589</v>
      </c>
      <c r="G1173" s="234"/>
      <c r="H1173" s="237">
        <v>36</v>
      </c>
      <c r="I1173" s="238"/>
      <c r="J1173" s="234"/>
      <c r="K1173" s="234"/>
      <c r="L1173" s="239"/>
      <c r="M1173" s="240"/>
      <c r="N1173" s="241"/>
      <c r="O1173" s="241"/>
      <c r="P1173" s="241"/>
      <c r="Q1173" s="241"/>
      <c r="R1173" s="241"/>
      <c r="S1173" s="241"/>
      <c r="T1173" s="242"/>
      <c r="AT1173" s="243" t="s">
        <v>207</v>
      </c>
      <c r="AU1173" s="243" t="s">
        <v>82</v>
      </c>
      <c r="AV1173" s="12" t="s">
        <v>82</v>
      </c>
      <c r="AW1173" s="12" t="s">
        <v>34</v>
      </c>
      <c r="AX1173" s="12" t="s">
        <v>73</v>
      </c>
      <c r="AY1173" s="243" t="s">
        <v>197</v>
      </c>
    </row>
    <row r="1174" spans="2:51" s="13" customFormat="1" ht="12">
      <c r="B1174" s="244"/>
      <c r="C1174" s="245"/>
      <c r="D1174" s="230" t="s">
        <v>207</v>
      </c>
      <c r="E1174" s="246" t="s">
        <v>21</v>
      </c>
      <c r="F1174" s="247" t="s">
        <v>219</v>
      </c>
      <c r="G1174" s="245"/>
      <c r="H1174" s="248">
        <v>66</v>
      </c>
      <c r="I1174" s="249"/>
      <c r="J1174" s="245"/>
      <c r="K1174" s="245"/>
      <c r="L1174" s="250"/>
      <c r="M1174" s="251"/>
      <c r="N1174" s="252"/>
      <c r="O1174" s="252"/>
      <c r="P1174" s="252"/>
      <c r="Q1174" s="252"/>
      <c r="R1174" s="252"/>
      <c r="S1174" s="252"/>
      <c r="T1174" s="253"/>
      <c r="AT1174" s="254" t="s">
        <v>207</v>
      </c>
      <c r="AU1174" s="254" t="s">
        <v>82</v>
      </c>
      <c r="AV1174" s="13" t="s">
        <v>90</v>
      </c>
      <c r="AW1174" s="13" t="s">
        <v>34</v>
      </c>
      <c r="AX1174" s="13" t="s">
        <v>80</v>
      </c>
      <c r="AY1174" s="254" t="s">
        <v>197</v>
      </c>
    </row>
    <row r="1175" spans="2:65" s="1" customFormat="1" ht="16.5" customHeight="1">
      <c r="B1175" s="39"/>
      <c r="C1175" s="218" t="s">
        <v>1590</v>
      </c>
      <c r="D1175" s="218" t="s">
        <v>199</v>
      </c>
      <c r="E1175" s="219" t="s">
        <v>1591</v>
      </c>
      <c r="F1175" s="220" t="s">
        <v>1592</v>
      </c>
      <c r="G1175" s="221" t="s">
        <v>132</v>
      </c>
      <c r="H1175" s="222">
        <v>790</v>
      </c>
      <c r="I1175" s="223"/>
      <c r="J1175" s="224">
        <f>ROUND(I1175*H1175,2)</f>
        <v>0</v>
      </c>
      <c r="K1175" s="220" t="s">
        <v>203</v>
      </c>
      <c r="L1175" s="44"/>
      <c r="M1175" s="225" t="s">
        <v>21</v>
      </c>
      <c r="N1175" s="226" t="s">
        <v>44</v>
      </c>
      <c r="O1175" s="80"/>
      <c r="P1175" s="227">
        <f>O1175*H1175</f>
        <v>0</v>
      </c>
      <c r="Q1175" s="227">
        <v>0</v>
      </c>
      <c r="R1175" s="227">
        <f>Q1175*H1175</f>
        <v>0</v>
      </c>
      <c r="S1175" s="227">
        <v>0.0003</v>
      </c>
      <c r="T1175" s="228">
        <f>S1175*H1175</f>
        <v>0.237</v>
      </c>
      <c r="AR1175" s="18" t="s">
        <v>298</v>
      </c>
      <c r="AT1175" s="18" t="s">
        <v>199</v>
      </c>
      <c r="AU1175" s="18" t="s">
        <v>82</v>
      </c>
      <c r="AY1175" s="18" t="s">
        <v>197</v>
      </c>
      <c r="BE1175" s="229">
        <f>IF(N1175="základní",J1175,0)</f>
        <v>0</v>
      </c>
      <c r="BF1175" s="229">
        <f>IF(N1175="snížená",J1175,0)</f>
        <v>0</v>
      </c>
      <c r="BG1175" s="229">
        <f>IF(N1175="zákl. přenesená",J1175,0)</f>
        <v>0</v>
      </c>
      <c r="BH1175" s="229">
        <f>IF(N1175="sníž. přenesená",J1175,0)</f>
        <v>0</v>
      </c>
      <c r="BI1175" s="229">
        <f>IF(N1175="nulová",J1175,0)</f>
        <v>0</v>
      </c>
      <c r="BJ1175" s="18" t="s">
        <v>80</v>
      </c>
      <c r="BK1175" s="229">
        <f>ROUND(I1175*H1175,2)</f>
        <v>0</v>
      </c>
      <c r="BL1175" s="18" t="s">
        <v>298</v>
      </c>
      <c r="BM1175" s="18" t="s">
        <v>1593</v>
      </c>
    </row>
    <row r="1176" spans="2:51" s="12" customFormat="1" ht="12">
      <c r="B1176" s="233"/>
      <c r="C1176" s="234"/>
      <c r="D1176" s="230" t="s">
        <v>207</v>
      </c>
      <c r="E1176" s="235" t="s">
        <v>21</v>
      </c>
      <c r="F1176" s="236" t="s">
        <v>1594</v>
      </c>
      <c r="G1176" s="234"/>
      <c r="H1176" s="237">
        <v>790</v>
      </c>
      <c r="I1176" s="238"/>
      <c r="J1176" s="234"/>
      <c r="K1176" s="234"/>
      <c r="L1176" s="239"/>
      <c r="M1176" s="240"/>
      <c r="N1176" s="241"/>
      <c r="O1176" s="241"/>
      <c r="P1176" s="241"/>
      <c r="Q1176" s="241"/>
      <c r="R1176" s="241"/>
      <c r="S1176" s="241"/>
      <c r="T1176" s="242"/>
      <c r="AT1176" s="243" t="s">
        <v>207</v>
      </c>
      <c r="AU1176" s="243" t="s">
        <v>82</v>
      </c>
      <c r="AV1176" s="12" t="s">
        <v>82</v>
      </c>
      <c r="AW1176" s="12" t="s">
        <v>34</v>
      </c>
      <c r="AX1176" s="12" t="s">
        <v>80</v>
      </c>
      <c r="AY1176" s="243" t="s">
        <v>197</v>
      </c>
    </row>
    <row r="1177" spans="2:65" s="1" customFormat="1" ht="16.5" customHeight="1">
      <c r="B1177" s="39"/>
      <c r="C1177" s="218" t="s">
        <v>1595</v>
      </c>
      <c r="D1177" s="218" t="s">
        <v>199</v>
      </c>
      <c r="E1177" s="219" t="s">
        <v>1596</v>
      </c>
      <c r="F1177" s="220" t="s">
        <v>1597</v>
      </c>
      <c r="G1177" s="221" t="s">
        <v>132</v>
      </c>
      <c r="H1177" s="222">
        <v>367.15</v>
      </c>
      <c r="I1177" s="223"/>
      <c r="J1177" s="224">
        <f>ROUND(I1177*H1177,2)</f>
        <v>0</v>
      </c>
      <c r="K1177" s="220" t="s">
        <v>203</v>
      </c>
      <c r="L1177" s="44"/>
      <c r="M1177" s="225" t="s">
        <v>21</v>
      </c>
      <c r="N1177" s="226" t="s">
        <v>44</v>
      </c>
      <c r="O1177" s="80"/>
      <c r="P1177" s="227">
        <f>O1177*H1177</f>
        <v>0</v>
      </c>
      <c r="Q1177" s="227">
        <v>1E-05</v>
      </c>
      <c r="R1177" s="227">
        <f>Q1177*H1177</f>
        <v>0.0036715000000000003</v>
      </c>
      <c r="S1177" s="227">
        <v>0</v>
      </c>
      <c r="T1177" s="228">
        <f>S1177*H1177</f>
        <v>0</v>
      </c>
      <c r="AR1177" s="18" t="s">
        <v>298</v>
      </c>
      <c r="AT1177" s="18" t="s">
        <v>199</v>
      </c>
      <c r="AU1177" s="18" t="s">
        <v>82</v>
      </c>
      <c r="AY1177" s="18" t="s">
        <v>197</v>
      </c>
      <c r="BE1177" s="229">
        <f>IF(N1177="základní",J1177,0)</f>
        <v>0</v>
      </c>
      <c r="BF1177" s="229">
        <f>IF(N1177="snížená",J1177,0)</f>
        <v>0</v>
      </c>
      <c r="BG1177" s="229">
        <f>IF(N1177="zákl. přenesená",J1177,0)</f>
        <v>0</v>
      </c>
      <c r="BH1177" s="229">
        <f>IF(N1177="sníž. přenesená",J1177,0)</f>
        <v>0</v>
      </c>
      <c r="BI1177" s="229">
        <f>IF(N1177="nulová",J1177,0)</f>
        <v>0</v>
      </c>
      <c r="BJ1177" s="18" t="s">
        <v>80</v>
      </c>
      <c r="BK1177" s="229">
        <f>ROUND(I1177*H1177,2)</f>
        <v>0</v>
      </c>
      <c r="BL1177" s="18" t="s">
        <v>298</v>
      </c>
      <c r="BM1177" s="18" t="s">
        <v>1598</v>
      </c>
    </row>
    <row r="1178" spans="2:51" s="15" customFormat="1" ht="12">
      <c r="B1178" s="266"/>
      <c r="C1178" s="267"/>
      <c r="D1178" s="230" t="s">
        <v>207</v>
      </c>
      <c r="E1178" s="268" t="s">
        <v>21</v>
      </c>
      <c r="F1178" s="269" t="s">
        <v>1599</v>
      </c>
      <c r="G1178" s="267"/>
      <c r="H1178" s="268" t="s">
        <v>21</v>
      </c>
      <c r="I1178" s="270"/>
      <c r="J1178" s="267"/>
      <c r="K1178" s="267"/>
      <c r="L1178" s="271"/>
      <c r="M1178" s="272"/>
      <c r="N1178" s="273"/>
      <c r="O1178" s="273"/>
      <c r="P1178" s="273"/>
      <c r="Q1178" s="273"/>
      <c r="R1178" s="273"/>
      <c r="S1178" s="273"/>
      <c r="T1178" s="274"/>
      <c r="AT1178" s="275" t="s">
        <v>207</v>
      </c>
      <c r="AU1178" s="275" t="s">
        <v>82</v>
      </c>
      <c r="AV1178" s="15" t="s">
        <v>80</v>
      </c>
      <c r="AW1178" s="15" t="s">
        <v>34</v>
      </c>
      <c r="AX1178" s="15" t="s">
        <v>73</v>
      </c>
      <c r="AY1178" s="275" t="s">
        <v>197</v>
      </c>
    </row>
    <row r="1179" spans="2:51" s="12" customFormat="1" ht="12">
      <c r="B1179" s="233"/>
      <c r="C1179" s="234"/>
      <c r="D1179" s="230" t="s">
        <v>207</v>
      </c>
      <c r="E1179" s="235" t="s">
        <v>21</v>
      </c>
      <c r="F1179" s="236" t="s">
        <v>1600</v>
      </c>
      <c r="G1179" s="234"/>
      <c r="H1179" s="237">
        <v>18.56</v>
      </c>
      <c r="I1179" s="238"/>
      <c r="J1179" s="234"/>
      <c r="K1179" s="234"/>
      <c r="L1179" s="239"/>
      <c r="M1179" s="240"/>
      <c r="N1179" s="241"/>
      <c r="O1179" s="241"/>
      <c r="P1179" s="241"/>
      <c r="Q1179" s="241"/>
      <c r="R1179" s="241"/>
      <c r="S1179" s="241"/>
      <c r="T1179" s="242"/>
      <c r="AT1179" s="243" t="s">
        <v>207</v>
      </c>
      <c r="AU1179" s="243" t="s">
        <v>82</v>
      </c>
      <c r="AV1179" s="12" t="s">
        <v>82</v>
      </c>
      <c r="AW1179" s="12" t="s">
        <v>34</v>
      </c>
      <c r="AX1179" s="12" t="s">
        <v>73</v>
      </c>
      <c r="AY1179" s="243" t="s">
        <v>197</v>
      </c>
    </row>
    <row r="1180" spans="2:51" s="12" customFormat="1" ht="12">
      <c r="B1180" s="233"/>
      <c r="C1180" s="234"/>
      <c r="D1180" s="230" t="s">
        <v>207</v>
      </c>
      <c r="E1180" s="235" t="s">
        <v>21</v>
      </c>
      <c r="F1180" s="236" t="s">
        <v>1601</v>
      </c>
      <c r="G1180" s="234"/>
      <c r="H1180" s="237">
        <v>26.28</v>
      </c>
      <c r="I1180" s="238"/>
      <c r="J1180" s="234"/>
      <c r="K1180" s="234"/>
      <c r="L1180" s="239"/>
      <c r="M1180" s="240"/>
      <c r="N1180" s="241"/>
      <c r="O1180" s="241"/>
      <c r="P1180" s="241"/>
      <c r="Q1180" s="241"/>
      <c r="R1180" s="241"/>
      <c r="S1180" s="241"/>
      <c r="T1180" s="242"/>
      <c r="AT1180" s="243" t="s">
        <v>207</v>
      </c>
      <c r="AU1180" s="243" t="s">
        <v>82</v>
      </c>
      <c r="AV1180" s="12" t="s">
        <v>82</v>
      </c>
      <c r="AW1180" s="12" t="s">
        <v>34</v>
      </c>
      <c r="AX1180" s="12" t="s">
        <v>73</v>
      </c>
      <c r="AY1180" s="243" t="s">
        <v>197</v>
      </c>
    </row>
    <row r="1181" spans="2:51" s="12" customFormat="1" ht="12">
      <c r="B1181" s="233"/>
      <c r="C1181" s="234"/>
      <c r="D1181" s="230" t="s">
        <v>207</v>
      </c>
      <c r="E1181" s="235" t="s">
        <v>21</v>
      </c>
      <c r="F1181" s="236" t="s">
        <v>1602</v>
      </c>
      <c r="G1181" s="234"/>
      <c r="H1181" s="237">
        <v>21.78</v>
      </c>
      <c r="I1181" s="238"/>
      <c r="J1181" s="234"/>
      <c r="K1181" s="234"/>
      <c r="L1181" s="239"/>
      <c r="M1181" s="240"/>
      <c r="N1181" s="241"/>
      <c r="O1181" s="241"/>
      <c r="P1181" s="241"/>
      <c r="Q1181" s="241"/>
      <c r="R1181" s="241"/>
      <c r="S1181" s="241"/>
      <c r="T1181" s="242"/>
      <c r="AT1181" s="243" t="s">
        <v>207</v>
      </c>
      <c r="AU1181" s="243" t="s">
        <v>82</v>
      </c>
      <c r="AV1181" s="12" t="s">
        <v>82</v>
      </c>
      <c r="AW1181" s="12" t="s">
        <v>34</v>
      </c>
      <c r="AX1181" s="12" t="s">
        <v>73</v>
      </c>
      <c r="AY1181" s="243" t="s">
        <v>197</v>
      </c>
    </row>
    <row r="1182" spans="2:51" s="12" customFormat="1" ht="12">
      <c r="B1182" s="233"/>
      <c r="C1182" s="234"/>
      <c r="D1182" s="230" t="s">
        <v>207</v>
      </c>
      <c r="E1182" s="235" t="s">
        <v>21</v>
      </c>
      <c r="F1182" s="236" t="s">
        <v>1603</v>
      </c>
      <c r="G1182" s="234"/>
      <c r="H1182" s="237">
        <v>18.03</v>
      </c>
      <c r="I1182" s="238"/>
      <c r="J1182" s="234"/>
      <c r="K1182" s="234"/>
      <c r="L1182" s="239"/>
      <c r="M1182" s="240"/>
      <c r="N1182" s="241"/>
      <c r="O1182" s="241"/>
      <c r="P1182" s="241"/>
      <c r="Q1182" s="241"/>
      <c r="R1182" s="241"/>
      <c r="S1182" s="241"/>
      <c r="T1182" s="242"/>
      <c r="AT1182" s="243" t="s">
        <v>207</v>
      </c>
      <c r="AU1182" s="243" t="s">
        <v>82</v>
      </c>
      <c r="AV1182" s="12" t="s">
        <v>82</v>
      </c>
      <c r="AW1182" s="12" t="s">
        <v>34</v>
      </c>
      <c r="AX1182" s="12" t="s">
        <v>73</v>
      </c>
      <c r="AY1182" s="243" t="s">
        <v>197</v>
      </c>
    </row>
    <row r="1183" spans="2:51" s="12" customFormat="1" ht="12">
      <c r="B1183" s="233"/>
      <c r="C1183" s="234"/>
      <c r="D1183" s="230" t="s">
        <v>207</v>
      </c>
      <c r="E1183" s="235" t="s">
        <v>21</v>
      </c>
      <c r="F1183" s="236" t="s">
        <v>1604</v>
      </c>
      <c r="G1183" s="234"/>
      <c r="H1183" s="237">
        <v>19.93</v>
      </c>
      <c r="I1183" s="238"/>
      <c r="J1183" s="234"/>
      <c r="K1183" s="234"/>
      <c r="L1183" s="239"/>
      <c r="M1183" s="240"/>
      <c r="N1183" s="241"/>
      <c r="O1183" s="241"/>
      <c r="P1183" s="241"/>
      <c r="Q1183" s="241"/>
      <c r="R1183" s="241"/>
      <c r="S1183" s="241"/>
      <c r="T1183" s="242"/>
      <c r="AT1183" s="243" t="s">
        <v>207</v>
      </c>
      <c r="AU1183" s="243" t="s">
        <v>82</v>
      </c>
      <c r="AV1183" s="12" t="s">
        <v>82</v>
      </c>
      <c r="AW1183" s="12" t="s">
        <v>34</v>
      </c>
      <c r="AX1183" s="12" t="s">
        <v>73</v>
      </c>
      <c r="AY1183" s="243" t="s">
        <v>197</v>
      </c>
    </row>
    <row r="1184" spans="2:51" s="12" customFormat="1" ht="12">
      <c r="B1184" s="233"/>
      <c r="C1184" s="234"/>
      <c r="D1184" s="230" t="s">
        <v>207</v>
      </c>
      <c r="E1184" s="235" t="s">
        <v>21</v>
      </c>
      <c r="F1184" s="236" t="s">
        <v>1605</v>
      </c>
      <c r="G1184" s="234"/>
      <c r="H1184" s="237">
        <v>5.48</v>
      </c>
      <c r="I1184" s="238"/>
      <c r="J1184" s="234"/>
      <c r="K1184" s="234"/>
      <c r="L1184" s="239"/>
      <c r="M1184" s="240"/>
      <c r="N1184" s="241"/>
      <c r="O1184" s="241"/>
      <c r="P1184" s="241"/>
      <c r="Q1184" s="241"/>
      <c r="R1184" s="241"/>
      <c r="S1184" s="241"/>
      <c r="T1184" s="242"/>
      <c r="AT1184" s="243" t="s">
        <v>207</v>
      </c>
      <c r="AU1184" s="243" t="s">
        <v>82</v>
      </c>
      <c r="AV1184" s="12" t="s">
        <v>82</v>
      </c>
      <c r="AW1184" s="12" t="s">
        <v>34</v>
      </c>
      <c r="AX1184" s="12" t="s">
        <v>73</v>
      </c>
      <c r="AY1184" s="243" t="s">
        <v>197</v>
      </c>
    </row>
    <row r="1185" spans="2:51" s="12" customFormat="1" ht="12">
      <c r="B1185" s="233"/>
      <c r="C1185" s="234"/>
      <c r="D1185" s="230" t="s">
        <v>207</v>
      </c>
      <c r="E1185" s="235" t="s">
        <v>21</v>
      </c>
      <c r="F1185" s="236" t="s">
        <v>1606</v>
      </c>
      <c r="G1185" s="234"/>
      <c r="H1185" s="237">
        <v>5.4</v>
      </c>
      <c r="I1185" s="238"/>
      <c r="J1185" s="234"/>
      <c r="K1185" s="234"/>
      <c r="L1185" s="239"/>
      <c r="M1185" s="240"/>
      <c r="N1185" s="241"/>
      <c r="O1185" s="241"/>
      <c r="P1185" s="241"/>
      <c r="Q1185" s="241"/>
      <c r="R1185" s="241"/>
      <c r="S1185" s="241"/>
      <c r="T1185" s="242"/>
      <c r="AT1185" s="243" t="s">
        <v>207</v>
      </c>
      <c r="AU1185" s="243" t="s">
        <v>82</v>
      </c>
      <c r="AV1185" s="12" t="s">
        <v>82</v>
      </c>
      <c r="AW1185" s="12" t="s">
        <v>34</v>
      </c>
      <c r="AX1185" s="12" t="s">
        <v>73</v>
      </c>
      <c r="AY1185" s="243" t="s">
        <v>197</v>
      </c>
    </row>
    <row r="1186" spans="2:51" s="12" customFormat="1" ht="12">
      <c r="B1186" s="233"/>
      <c r="C1186" s="234"/>
      <c r="D1186" s="230" t="s">
        <v>207</v>
      </c>
      <c r="E1186" s="235" t="s">
        <v>21</v>
      </c>
      <c r="F1186" s="236" t="s">
        <v>1607</v>
      </c>
      <c r="G1186" s="234"/>
      <c r="H1186" s="237">
        <v>15.4</v>
      </c>
      <c r="I1186" s="238"/>
      <c r="J1186" s="234"/>
      <c r="K1186" s="234"/>
      <c r="L1186" s="239"/>
      <c r="M1186" s="240"/>
      <c r="N1186" s="241"/>
      <c r="O1186" s="241"/>
      <c r="P1186" s="241"/>
      <c r="Q1186" s="241"/>
      <c r="R1186" s="241"/>
      <c r="S1186" s="241"/>
      <c r="T1186" s="242"/>
      <c r="AT1186" s="243" t="s">
        <v>207</v>
      </c>
      <c r="AU1186" s="243" t="s">
        <v>82</v>
      </c>
      <c r="AV1186" s="12" t="s">
        <v>82</v>
      </c>
      <c r="AW1186" s="12" t="s">
        <v>34</v>
      </c>
      <c r="AX1186" s="12" t="s">
        <v>73</v>
      </c>
      <c r="AY1186" s="243" t="s">
        <v>197</v>
      </c>
    </row>
    <row r="1187" spans="2:51" s="12" customFormat="1" ht="12">
      <c r="B1187" s="233"/>
      <c r="C1187" s="234"/>
      <c r="D1187" s="230" t="s">
        <v>207</v>
      </c>
      <c r="E1187" s="235" t="s">
        <v>21</v>
      </c>
      <c r="F1187" s="236" t="s">
        <v>1608</v>
      </c>
      <c r="G1187" s="234"/>
      <c r="H1187" s="237">
        <v>17.85</v>
      </c>
      <c r="I1187" s="238"/>
      <c r="J1187" s="234"/>
      <c r="K1187" s="234"/>
      <c r="L1187" s="239"/>
      <c r="M1187" s="240"/>
      <c r="N1187" s="241"/>
      <c r="O1187" s="241"/>
      <c r="P1187" s="241"/>
      <c r="Q1187" s="241"/>
      <c r="R1187" s="241"/>
      <c r="S1187" s="241"/>
      <c r="T1187" s="242"/>
      <c r="AT1187" s="243" t="s">
        <v>207</v>
      </c>
      <c r="AU1187" s="243" t="s">
        <v>82</v>
      </c>
      <c r="AV1187" s="12" t="s">
        <v>82</v>
      </c>
      <c r="AW1187" s="12" t="s">
        <v>34</v>
      </c>
      <c r="AX1187" s="12" t="s">
        <v>73</v>
      </c>
      <c r="AY1187" s="243" t="s">
        <v>197</v>
      </c>
    </row>
    <row r="1188" spans="2:51" s="12" customFormat="1" ht="12">
      <c r="B1188" s="233"/>
      <c r="C1188" s="234"/>
      <c r="D1188" s="230" t="s">
        <v>207</v>
      </c>
      <c r="E1188" s="235" t="s">
        <v>21</v>
      </c>
      <c r="F1188" s="236" t="s">
        <v>1609</v>
      </c>
      <c r="G1188" s="234"/>
      <c r="H1188" s="237">
        <v>18.32</v>
      </c>
      <c r="I1188" s="238"/>
      <c r="J1188" s="234"/>
      <c r="K1188" s="234"/>
      <c r="L1188" s="239"/>
      <c r="M1188" s="240"/>
      <c r="N1188" s="241"/>
      <c r="O1188" s="241"/>
      <c r="P1188" s="241"/>
      <c r="Q1188" s="241"/>
      <c r="R1188" s="241"/>
      <c r="S1188" s="241"/>
      <c r="T1188" s="242"/>
      <c r="AT1188" s="243" t="s">
        <v>207</v>
      </c>
      <c r="AU1188" s="243" t="s">
        <v>82</v>
      </c>
      <c r="AV1188" s="12" t="s">
        <v>82</v>
      </c>
      <c r="AW1188" s="12" t="s">
        <v>34</v>
      </c>
      <c r="AX1188" s="12" t="s">
        <v>73</v>
      </c>
      <c r="AY1188" s="243" t="s">
        <v>197</v>
      </c>
    </row>
    <row r="1189" spans="2:51" s="12" customFormat="1" ht="12">
      <c r="B1189" s="233"/>
      <c r="C1189" s="234"/>
      <c r="D1189" s="230" t="s">
        <v>207</v>
      </c>
      <c r="E1189" s="235" t="s">
        <v>21</v>
      </c>
      <c r="F1189" s="236" t="s">
        <v>1610</v>
      </c>
      <c r="G1189" s="234"/>
      <c r="H1189" s="237">
        <v>24.88</v>
      </c>
      <c r="I1189" s="238"/>
      <c r="J1189" s="234"/>
      <c r="K1189" s="234"/>
      <c r="L1189" s="239"/>
      <c r="M1189" s="240"/>
      <c r="N1189" s="241"/>
      <c r="O1189" s="241"/>
      <c r="P1189" s="241"/>
      <c r="Q1189" s="241"/>
      <c r="R1189" s="241"/>
      <c r="S1189" s="241"/>
      <c r="T1189" s="242"/>
      <c r="AT1189" s="243" t="s">
        <v>207</v>
      </c>
      <c r="AU1189" s="243" t="s">
        <v>82</v>
      </c>
      <c r="AV1189" s="12" t="s">
        <v>82</v>
      </c>
      <c r="AW1189" s="12" t="s">
        <v>34</v>
      </c>
      <c r="AX1189" s="12" t="s">
        <v>73</v>
      </c>
      <c r="AY1189" s="243" t="s">
        <v>197</v>
      </c>
    </row>
    <row r="1190" spans="2:51" s="12" customFormat="1" ht="12">
      <c r="B1190" s="233"/>
      <c r="C1190" s="234"/>
      <c r="D1190" s="230" t="s">
        <v>207</v>
      </c>
      <c r="E1190" s="235" t="s">
        <v>21</v>
      </c>
      <c r="F1190" s="236" t="s">
        <v>1611</v>
      </c>
      <c r="G1190" s="234"/>
      <c r="H1190" s="237">
        <v>13.88</v>
      </c>
      <c r="I1190" s="238"/>
      <c r="J1190" s="234"/>
      <c r="K1190" s="234"/>
      <c r="L1190" s="239"/>
      <c r="M1190" s="240"/>
      <c r="N1190" s="241"/>
      <c r="O1190" s="241"/>
      <c r="P1190" s="241"/>
      <c r="Q1190" s="241"/>
      <c r="R1190" s="241"/>
      <c r="S1190" s="241"/>
      <c r="T1190" s="242"/>
      <c r="AT1190" s="243" t="s">
        <v>207</v>
      </c>
      <c r="AU1190" s="243" t="s">
        <v>82</v>
      </c>
      <c r="AV1190" s="12" t="s">
        <v>82</v>
      </c>
      <c r="AW1190" s="12" t="s">
        <v>34</v>
      </c>
      <c r="AX1190" s="12" t="s">
        <v>73</v>
      </c>
      <c r="AY1190" s="243" t="s">
        <v>197</v>
      </c>
    </row>
    <row r="1191" spans="2:51" s="12" customFormat="1" ht="12">
      <c r="B1191" s="233"/>
      <c r="C1191" s="234"/>
      <c r="D1191" s="230" t="s">
        <v>207</v>
      </c>
      <c r="E1191" s="235" t="s">
        <v>21</v>
      </c>
      <c r="F1191" s="236" t="s">
        <v>1612</v>
      </c>
      <c r="G1191" s="234"/>
      <c r="H1191" s="237">
        <v>16.48</v>
      </c>
      <c r="I1191" s="238"/>
      <c r="J1191" s="234"/>
      <c r="K1191" s="234"/>
      <c r="L1191" s="239"/>
      <c r="M1191" s="240"/>
      <c r="N1191" s="241"/>
      <c r="O1191" s="241"/>
      <c r="P1191" s="241"/>
      <c r="Q1191" s="241"/>
      <c r="R1191" s="241"/>
      <c r="S1191" s="241"/>
      <c r="T1191" s="242"/>
      <c r="AT1191" s="243" t="s">
        <v>207</v>
      </c>
      <c r="AU1191" s="243" t="s">
        <v>82</v>
      </c>
      <c r="AV1191" s="12" t="s">
        <v>82</v>
      </c>
      <c r="AW1191" s="12" t="s">
        <v>34</v>
      </c>
      <c r="AX1191" s="12" t="s">
        <v>73</v>
      </c>
      <c r="AY1191" s="243" t="s">
        <v>197</v>
      </c>
    </row>
    <row r="1192" spans="2:51" s="12" customFormat="1" ht="12">
      <c r="B1192" s="233"/>
      <c r="C1192" s="234"/>
      <c r="D1192" s="230" t="s">
        <v>207</v>
      </c>
      <c r="E1192" s="235" t="s">
        <v>21</v>
      </c>
      <c r="F1192" s="236" t="s">
        <v>1613</v>
      </c>
      <c r="G1192" s="234"/>
      <c r="H1192" s="237">
        <v>17.16</v>
      </c>
      <c r="I1192" s="238"/>
      <c r="J1192" s="234"/>
      <c r="K1192" s="234"/>
      <c r="L1192" s="239"/>
      <c r="M1192" s="240"/>
      <c r="N1192" s="241"/>
      <c r="O1192" s="241"/>
      <c r="P1192" s="241"/>
      <c r="Q1192" s="241"/>
      <c r="R1192" s="241"/>
      <c r="S1192" s="241"/>
      <c r="T1192" s="242"/>
      <c r="AT1192" s="243" t="s">
        <v>207</v>
      </c>
      <c r="AU1192" s="243" t="s">
        <v>82</v>
      </c>
      <c r="AV1192" s="12" t="s">
        <v>82</v>
      </c>
      <c r="AW1192" s="12" t="s">
        <v>34</v>
      </c>
      <c r="AX1192" s="12" t="s">
        <v>73</v>
      </c>
      <c r="AY1192" s="243" t="s">
        <v>197</v>
      </c>
    </row>
    <row r="1193" spans="2:51" s="12" customFormat="1" ht="12">
      <c r="B1193" s="233"/>
      <c r="C1193" s="234"/>
      <c r="D1193" s="230" t="s">
        <v>207</v>
      </c>
      <c r="E1193" s="235" t="s">
        <v>21</v>
      </c>
      <c r="F1193" s="236" t="s">
        <v>1614</v>
      </c>
      <c r="G1193" s="234"/>
      <c r="H1193" s="237">
        <v>51.48</v>
      </c>
      <c r="I1193" s="238"/>
      <c r="J1193" s="234"/>
      <c r="K1193" s="234"/>
      <c r="L1193" s="239"/>
      <c r="M1193" s="240"/>
      <c r="N1193" s="241"/>
      <c r="O1193" s="241"/>
      <c r="P1193" s="241"/>
      <c r="Q1193" s="241"/>
      <c r="R1193" s="241"/>
      <c r="S1193" s="241"/>
      <c r="T1193" s="242"/>
      <c r="AT1193" s="243" t="s">
        <v>207</v>
      </c>
      <c r="AU1193" s="243" t="s">
        <v>82</v>
      </c>
      <c r="AV1193" s="12" t="s">
        <v>82</v>
      </c>
      <c r="AW1193" s="12" t="s">
        <v>34</v>
      </c>
      <c r="AX1193" s="12" t="s">
        <v>73</v>
      </c>
      <c r="AY1193" s="243" t="s">
        <v>197</v>
      </c>
    </row>
    <row r="1194" spans="2:51" s="12" customFormat="1" ht="12">
      <c r="B1194" s="233"/>
      <c r="C1194" s="234"/>
      <c r="D1194" s="230" t="s">
        <v>207</v>
      </c>
      <c r="E1194" s="235" t="s">
        <v>21</v>
      </c>
      <c r="F1194" s="236" t="s">
        <v>1615</v>
      </c>
      <c r="G1194" s="234"/>
      <c r="H1194" s="237">
        <v>7.6</v>
      </c>
      <c r="I1194" s="238"/>
      <c r="J1194" s="234"/>
      <c r="K1194" s="234"/>
      <c r="L1194" s="239"/>
      <c r="M1194" s="240"/>
      <c r="N1194" s="241"/>
      <c r="O1194" s="241"/>
      <c r="P1194" s="241"/>
      <c r="Q1194" s="241"/>
      <c r="R1194" s="241"/>
      <c r="S1194" s="241"/>
      <c r="T1194" s="242"/>
      <c r="AT1194" s="243" t="s">
        <v>207</v>
      </c>
      <c r="AU1194" s="243" t="s">
        <v>82</v>
      </c>
      <c r="AV1194" s="12" t="s">
        <v>82</v>
      </c>
      <c r="AW1194" s="12" t="s">
        <v>34</v>
      </c>
      <c r="AX1194" s="12" t="s">
        <v>73</v>
      </c>
      <c r="AY1194" s="243" t="s">
        <v>197</v>
      </c>
    </row>
    <row r="1195" spans="2:51" s="12" customFormat="1" ht="12">
      <c r="B1195" s="233"/>
      <c r="C1195" s="234"/>
      <c r="D1195" s="230" t="s">
        <v>207</v>
      </c>
      <c r="E1195" s="235" t="s">
        <v>21</v>
      </c>
      <c r="F1195" s="236" t="s">
        <v>1616</v>
      </c>
      <c r="G1195" s="234"/>
      <c r="H1195" s="237">
        <v>17.68</v>
      </c>
      <c r="I1195" s="238"/>
      <c r="J1195" s="234"/>
      <c r="K1195" s="234"/>
      <c r="L1195" s="239"/>
      <c r="M1195" s="240"/>
      <c r="N1195" s="241"/>
      <c r="O1195" s="241"/>
      <c r="P1195" s="241"/>
      <c r="Q1195" s="241"/>
      <c r="R1195" s="241"/>
      <c r="S1195" s="241"/>
      <c r="T1195" s="242"/>
      <c r="AT1195" s="243" t="s">
        <v>207</v>
      </c>
      <c r="AU1195" s="243" t="s">
        <v>82</v>
      </c>
      <c r="AV1195" s="12" t="s">
        <v>82</v>
      </c>
      <c r="AW1195" s="12" t="s">
        <v>34</v>
      </c>
      <c r="AX1195" s="12" t="s">
        <v>73</v>
      </c>
      <c r="AY1195" s="243" t="s">
        <v>197</v>
      </c>
    </row>
    <row r="1196" spans="2:51" s="12" customFormat="1" ht="12">
      <c r="B1196" s="233"/>
      <c r="C1196" s="234"/>
      <c r="D1196" s="230" t="s">
        <v>207</v>
      </c>
      <c r="E1196" s="235" t="s">
        <v>21</v>
      </c>
      <c r="F1196" s="236" t="s">
        <v>1617</v>
      </c>
      <c r="G1196" s="234"/>
      <c r="H1196" s="237">
        <v>21.18</v>
      </c>
      <c r="I1196" s="238"/>
      <c r="J1196" s="234"/>
      <c r="K1196" s="234"/>
      <c r="L1196" s="239"/>
      <c r="M1196" s="240"/>
      <c r="N1196" s="241"/>
      <c r="O1196" s="241"/>
      <c r="P1196" s="241"/>
      <c r="Q1196" s="241"/>
      <c r="R1196" s="241"/>
      <c r="S1196" s="241"/>
      <c r="T1196" s="242"/>
      <c r="AT1196" s="243" t="s">
        <v>207</v>
      </c>
      <c r="AU1196" s="243" t="s">
        <v>82</v>
      </c>
      <c r="AV1196" s="12" t="s">
        <v>82</v>
      </c>
      <c r="AW1196" s="12" t="s">
        <v>34</v>
      </c>
      <c r="AX1196" s="12" t="s">
        <v>73</v>
      </c>
      <c r="AY1196" s="243" t="s">
        <v>197</v>
      </c>
    </row>
    <row r="1197" spans="2:51" s="12" customFormat="1" ht="12">
      <c r="B1197" s="233"/>
      <c r="C1197" s="234"/>
      <c r="D1197" s="230" t="s">
        <v>207</v>
      </c>
      <c r="E1197" s="235" t="s">
        <v>21</v>
      </c>
      <c r="F1197" s="236" t="s">
        <v>1618</v>
      </c>
      <c r="G1197" s="234"/>
      <c r="H1197" s="237">
        <v>13.4</v>
      </c>
      <c r="I1197" s="238"/>
      <c r="J1197" s="234"/>
      <c r="K1197" s="234"/>
      <c r="L1197" s="239"/>
      <c r="M1197" s="240"/>
      <c r="N1197" s="241"/>
      <c r="O1197" s="241"/>
      <c r="P1197" s="241"/>
      <c r="Q1197" s="241"/>
      <c r="R1197" s="241"/>
      <c r="S1197" s="241"/>
      <c r="T1197" s="242"/>
      <c r="AT1197" s="243" t="s">
        <v>207</v>
      </c>
      <c r="AU1197" s="243" t="s">
        <v>82</v>
      </c>
      <c r="AV1197" s="12" t="s">
        <v>82</v>
      </c>
      <c r="AW1197" s="12" t="s">
        <v>34</v>
      </c>
      <c r="AX1197" s="12" t="s">
        <v>73</v>
      </c>
      <c r="AY1197" s="243" t="s">
        <v>197</v>
      </c>
    </row>
    <row r="1198" spans="2:51" s="12" customFormat="1" ht="12">
      <c r="B1198" s="233"/>
      <c r="C1198" s="234"/>
      <c r="D1198" s="230" t="s">
        <v>207</v>
      </c>
      <c r="E1198" s="235" t="s">
        <v>21</v>
      </c>
      <c r="F1198" s="236" t="s">
        <v>1619</v>
      </c>
      <c r="G1198" s="234"/>
      <c r="H1198" s="237">
        <v>16.38</v>
      </c>
      <c r="I1198" s="238"/>
      <c r="J1198" s="234"/>
      <c r="K1198" s="234"/>
      <c r="L1198" s="239"/>
      <c r="M1198" s="240"/>
      <c r="N1198" s="241"/>
      <c r="O1198" s="241"/>
      <c r="P1198" s="241"/>
      <c r="Q1198" s="241"/>
      <c r="R1198" s="241"/>
      <c r="S1198" s="241"/>
      <c r="T1198" s="242"/>
      <c r="AT1198" s="243" t="s">
        <v>207</v>
      </c>
      <c r="AU1198" s="243" t="s">
        <v>82</v>
      </c>
      <c r="AV1198" s="12" t="s">
        <v>82</v>
      </c>
      <c r="AW1198" s="12" t="s">
        <v>34</v>
      </c>
      <c r="AX1198" s="12" t="s">
        <v>73</v>
      </c>
      <c r="AY1198" s="243" t="s">
        <v>197</v>
      </c>
    </row>
    <row r="1199" spans="2:51" s="13" customFormat="1" ht="12">
      <c r="B1199" s="244"/>
      <c r="C1199" s="245"/>
      <c r="D1199" s="230" t="s">
        <v>207</v>
      </c>
      <c r="E1199" s="246" t="s">
        <v>1620</v>
      </c>
      <c r="F1199" s="247" t="s">
        <v>219</v>
      </c>
      <c r="G1199" s="245"/>
      <c r="H1199" s="248">
        <v>367.15</v>
      </c>
      <c r="I1199" s="249"/>
      <c r="J1199" s="245"/>
      <c r="K1199" s="245"/>
      <c r="L1199" s="250"/>
      <c r="M1199" s="251"/>
      <c r="N1199" s="252"/>
      <c r="O1199" s="252"/>
      <c r="P1199" s="252"/>
      <c r="Q1199" s="252"/>
      <c r="R1199" s="252"/>
      <c r="S1199" s="252"/>
      <c r="T1199" s="253"/>
      <c r="AT1199" s="254" t="s">
        <v>207</v>
      </c>
      <c r="AU1199" s="254" t="s">
        <v>82</v>
      </c>
      <c r="AV1199" s="13" t="s">
        <v>90</v>
      </c>
      <c r="AW1199" s="13" t="s">
        <v>34</v>
      </c>
      <c r="AX1199" s="13" t="s">
        <v>80</v>
      </c>
      <c r="AY1199" s="254" t="s">
        <v>197</v>
      </c>
    </row>
    <row r="1200" spans="2:65" s="1" customFormat="1" ht="16.5" customHeight="1">
      <c r="B1200" s="39"/>
      <c r="C1200" s="276" t="s">
        <v>1621</v>
      </c>
      <c r="D1200" s="276" t="s">
        <v>540</v>
      </c>
      <c r="E1200" s="277" t="s">
        <v>1622</v>
      </c>
      <c r="F1200" s="278" t="s">
        <v>1623</v>
      </c>
      <c r="G1200" s="279" t="s">
        <v>132</v>
      </c>
      <c r="H1200" s="280">
        <v>385.508</v>
      </c>
      <c r="I1200" s="281"/>
      <c r="J1200" s="282">
        <f>ROUND(I1200*H1200,2)</f>
        <v>0</v>
      </c>
      <c r="K1200" s="278" t="s">
        <v>21</v>
      </c>
      <c r="L1200" s="283"/>
      <c r="M1200" s="284" t="s">
        <v>21</v>
      </c>
      <c r="N1200" s="285" t="s">
        <v>44</v>
      </c>
      <c r="O1200" s="80"/>
      <c r="P1200" s="227">
        <f>O1200*H1200</f>
        <v>0</v>
      </c>
      <c r="Q1200" s="227">
        <v>0.0003</v>
      </c>
      <c r="R1200" s="227">
        <f>Q1200*H1200</f>
        <v>0.11565239999999999</v>
      </c>
      <c r="S1200" s="227">
        <v>0</v>
      </c>
      <c r="T1200" s="228">
        <f>S1200*H1200</f>
        <v>0</v>
      </c>
      <c r="AR1200" s="18" t="s">
        <v>415</v>
      </c>
      <c r="AT1200" s="18" t="s">
        <v>540</v>
      </c>
      <c r="AU1200" s="18" t="s">
        <v>82</v>
      </c>
      <c r="AY1200" s="18" t="s">
        <v>197</v>
      </c>
      <c r="BE1200" s="229">
        <f>IF(N1200="základní",J1200,0)</f>
        <v>0</v>
      </c>
      <c r="BF1200" s="229">
        <f>IF(N1200="snížená",J1200,0)</f>
        <v>0</v>
      </c>
      <c r="BG1200" s="229">
        <f>IF(N1200="zákl. přenesená",J1200,0)</f>
        <v>0</v>
      </c>
      <c r="BH1200" s="229">
        <f>IF(N1200="sníž. přenesená",J1200,0)</f>
        <v>0</v>
      </c>
      <c r="BI1200" s="229">
        <f>IF(N1200="nulová",J1200,0)</f>
        <v>0</v>
      </c>
      <c r="BJ1200" s="18" t="s">
        <v>80</v>
      </c>
      <c r="BK1200" s="229">
        <f>ROUND(I1200*H1200,2)</f>
        <v>0</v>
      </c>
      <c r="BL1200" s="18" t="s">
        <v>298</v>
      </c>
      <c r="BM1200" s="18" t="s">
        <v>1624</v>
      </c>
    </row>
    <row r="1201" spans="2:51" s="12" customFormat="1" ht="12">
      <c r="B1201" s="233"/>
      <c r="C1201" s="234"/>
      <c r="D1201" s="230" t="s">
        <v>207</v>
      </c>
      <c r="E1201" s="234"/>
      <c r="F1201" s="236" t="s">
        <v>1625</v>
      </c>
      <c r="G1201" s="234"/>
      <c r="H1201" s="237">
        <v>385.508</v>
      </c>
      <c r="I1201" s="238"/>
      <c r="J1201" s="234"/>
      <c r="K1201" s="234"/>
      <c r="L1201" s="239"/>
      <c r="M1201" s="240"/>
      <c r="N1201" s="241"/>
      <c r="O1201" s="241"/>
      <c r="P1201" s="241"/>
      <c r="Q1201" s="241"/>
      <c r="R1201" s="241"/>
      <c r="S1201" s="241"/>
      <c r="T1201" s="242"/>
      <c r="AT1201" s="243" t="s">
        <v>207</v>
      </c>
      <c r="AU1201" s="243" t="s">
        <v>82</v>
      </c>
      <c r="AV1201" s="12" t="s">
        <v>82</v>
      </c>
      <c r="AW1201" s="12" t="s">
        <v>4</v>
      </c>
      <c r="AX1201" s="12" t="s">
        <v>80</v>
      </c>
      <c r="AY1201" s="243" t="s">
        <v>197</v>
      </c>
    </row>
    <row r="1202" spans="2:65" s="1" customFormat="1" ht="16.5" customHeight="1">
      <c r="B1202" s="39"/>
      <c r="C1202" s="218" t="s">
        <v>1626</v>
      </c>
      <c r="D1202" s="218" t="s">
        <v>199</v>
      </c>
      <c r="E1202" s="219" t="s">
        <v>1627</v>
      </c>
      <c r="F1202" s="220" t="s">
        <v>1628</v>
      </c>
      <c r="G1202" s="221" t="s">
        <v>132</v>
      </c>
      <c r="H1202" s="222">
        <v>367.15</v>
      </c>
      <c r="I1202" s="223"/>
      <c r="J1202" s="224">
        <f>ROUND(I1202*H1202,2)</f>
        <v>0</v>
      </c>
      <c r="K1202" s="220" t="s">
        <v>203</v>
      </c>
      <c r="L1202" s="44"/>
      <c r="M1202" s="225" t="s">
        <v>21</v>
      </c>
      <c r="N1202" s="226" t="s">
        <v>44</v>
      </c>
      <c r="O1202" s="80"/>
      <c r="P1202" s="227">
        <f>O1202*H1202</f>
        <v>0</v>
      </c>
      <c r="Q1202" s="227">
        <v>0</v>
      </c>
      <c r="R1202" s="227">
        <f>Q1202*H1202</f>
        <v>0</v>
      </c>
      <c r="S1202" s="227">
        <v>0</v>
      </c>
      <c r="T1202" s="228">
        <f>S1202*H1202</f>
        <v>0</v>
      </c>
      <c r="AR1202" s="18" t="s">
        <v>298</v>
      </c>
      <c r="AT1202" s="18" t="s">
        <v>199</v>
      </c>
      <c r="AU1202" s="18" t="s">
        <v>82</v>
      </c>
      <c r="AY1202" s="18" t="s">
        <v>197</v>
      </c>
      <c r="BE1202" s="229">
        <f>IF(N1202="základní",J1202,0)</f>
        <v>0</v>
      </c>
      <c r="BF1202" s="229">
        <f>IF(N1202="snížená",J1202,0)</f>
        <v>0</v>
      </c>
      <c r="BG1202" s="229">
        <f>IF(N1202="zákl. přenesená",J1202,0)</f>
        <v>0</v>
      </c>
      <c r="BH1202" s="229">
        <f>IF(N1202="sníž. přenesená",J1202,0)</f>
        <v>0</v>
      </c>
      <c r="BI1202" s="229">
        <f>IF(N1202="nulová",J1202,0)</f>
        <v>0</v>
      </c>
      <c r="BJ1202" s="18" t="s">
        <v>80</v>
      </c>
      <c r="BK1202" s="229">
        <f>ROUND(I1202*H1202,2)</f>
        <v>0</v>
      </c>
      <c r="BL1202" s="18" t="s">
        <v>298</v>
      </c>
      <c r="BM1202" s="18" t="s">
        <v>1629</v>
      </c>
    </row>
    <row r="1203" spans="2:51" s="12" customFormat="1" ht="12">
      <c r="B1203" s="233"/>
      <c r="C1203" s="234"/>
      <c r="D1203" s="230" t="s">
        <v>207</v>
      </c>
      <c r="E1203" s="235" t="s">
        <v>21</v>
      </c>
      <c r="F1203" s="236" t="s">
        <v>1630</v>
      </c>
      <c r="G1203" s="234"/>
      <c r="H1203" s="237">
        <v>367.15</v>
      </c>
      <c r="I1203" s="238"/>
      <c r="J1203" s="234"/>
      <c r="K1203" s="234"/>
      <c r="L1203" s="239"/>
      <c r="M1203" s="240"/>
      <c r="N1203" s="241"/>
      <c r="O1203" s="241"/>
      <c r="P1203" s="241"/>
      <c r="Q1203" s="241"/>
      <c r="R1203" s="241"/>
      <c r="S1203" s="241"/>
      <c r="T1203" s="242"/>
      <c r="AT1203" s="243" t="s">
        <v>207</v>
      </c>
      <c r="AU1203" s="243" t="s">
        <v>82</v>
      </c>
      <c r="AV1203" s="12" t="s">
        <v>82</v>
      </c>
      <c r="AW1203" s="12" t="s">
        <v>34</v>
      </c>
      <c r="AX1203" s="12" t="s">
        <v>80</v>
      </c>
      <c r="AY1203" s="243" t="s">
        <v>197</v>
      </c>
    </row>
    <row r="1204" spans="2:65" s="1" customFormat="1" ht="16.5" customHeight="1">
      <c r="B1204" s="39"/>
      <c r="C1204" s="276" t="s">
        <v>1631</v>
      </c>
      <c r="D1204" s="276" t="s">
        <v>540</v>
      </c>
      <c r="E1204" s="277" t="s">
        <v>1572</v>
      </c>
      <c r="F1204" s="278" t="s">
        <v>1573</v>
      </c>
      <c r="G1204" s="279" t="s">
        <v>116</v>
      </c>
      <c r="H1204" s="280">
        <v>40.387</v>
      </c>
      <c r="I1204" s="281"/>
      <c r="J1204" s="282">
        <f>ROUND(I1204*H1204,2)</f>
        <v>0</v>
      </c>
      <c r="K1204" s="278" t="s">
        <v>21</v>
      </c>
      <c r="L1204" s="283"/>
      <c r="M1204" s="284" t="s">
        <v>21</v>
      </c>
      <c r="N1204" s="285" t="s">
        <v>44</v>
      </c>
      <c r="O1204" s="80"/>
      <c r="P1204" s="227">
        <f>O1204*H1204</f>
        <v>0</v>
      </c>
      <c r="Q1204" s="227">
        <v>0.00368</v>
      </c>
      <c r="R1204" s="227">
        <f>Q1204*H1204</f>
        <v>0.14862416</v>
      </c>
      <c r="S1204" s="227">
        <v>0</v>
      </c>
      <c r="T1204" s="228">
        <f>S1204*H1204</f>
        <v>0</v>
      </c>
      <c r="AR1204" s="18" t="s">
        <v>415</v>
      </c>
      <c r="AT1204" s="18" t="s">
        <v>540</v>
      </c>
      <c r="AU1204" s="18" t="s">
        <v>82</v>
      </c>
      <c r="AY1204" s="18" t="s">
        <v>197</v>
      </c>
      <c r="BE1204" s="229">
        <f>IF(N1204="základní",J1204,0)</f>
        <v>0</v>
      </c>
      <c r="BF1204" s="229">
        <f>IF(N1204="snížená",J1204,0)</f>
        <v>0</v>
      </c>
      <c r="BG1204" s="229">
        <f>IF(N1204="zákl. přenesená",J1204,0)</f>
        <v>0</v>
      </c>
      <c r="BH1204" s="229">
        <f>IF(N1204="sníž. přenesená",J1204,0)</f>
        <v>0</v>
      </c>
      <c r="BI1204" s="229">
        <f>IF(N1204="nulová",J1204,0)</f>
        <v>0</v>
      </c>
      <c r="BJ1204" s="18" t="s">
        <v>80</v>
      </c>
      <c r="BK1204" s="229">
        <f>ROUND(I1204*H1204,2)</f>
        <v>0</v>
      </c>
      <c r="BL1204" s="18" t="s">
        <v>298</v>
      </c>
      <c r="BM1204" s="18" t="s">
        <v>1632</v>
      </c>
    </row>
    <row r="1205" spans="2:47" s="1" customFormat="1" ht="12">
      <c r="B1205" s="39"/>
      <c r="C1205" s="40"/>
      <c r="D1205" s="230" t="s">
        <v>262</v>
      </c>
      <c r="E1205" s="40"/>
      <c r="F1205" s="231" t="s">
        <v>1633</v>
      </c>
      <c r="G1205" s="40"/>
      <c r="H1205" s="40"/>
      <c r="I1205" s="145"/>
      <c r="J1205" s="40"/>
      <c r="K1205" s="40"/>
      <c r="L1205" s="44"/>
      <c r="M1205" s="232"/>
      <c r="N1205" s="80"/>
      <c r="O1205" s="80"/>
      <c r="P1205" s="80"/>
      <c r="Q1205" s="80"/>
      <c r="R1205" s="80"/>
      <c r="S1205" s="80"/>
      <c r="T1205" s="81"/>
      <c r="AT1205" s="18" t="s">
        <v>262</v>
      </c>
      <c r="AU1205" s="18" t="s">
        <v>82</v>
      </c>
    </row>
    <row r="1206" spans="2:51" s="12" customFormat="1" ht="12">
      <c r="B1206" s="233"/>
      <c r="C1206" s="234"/>
      <c r="D1206" s="230" t="s">
        <v>207</v>
      </c>
      <c r="E1206" s="235" t="s">
        <v>21</v>
      </c>
      <c r="F1206" s="236" t="s">
        <v>1634</v>
      </c>
      <c r="G1206" s="234"/>
      <c r="H1206" s="237">
        <v>36.715</v>
      </c>
      <c r="I1206" s="238"/>
      <c r="J1206" s="234"/>
      <c r="K1206" s="234"/>
      <c r="L1206" s="239"/>
      <c r="M1206" s="240"/>
      <c r="N1206" s="241"/>
      <c r="O1206" s="241"/>
      <c r="P1206" s="241"/>
      <c r="Q1206" s="241"/>
      <c r="R1206" s="241"/>
      <c r="S1206" s="241"/>
      <c r="T1206" s="242"/>
      <c r="AT1206" s="243" t="s">
        <v>207</v>
      </c>
      <c r="AU1206" s="243" t="s">
        <v>82</v>
      </c>
      <c r="AV1206" s="12" t="s">
        <v>82</v>
      </c>
      <c r="AW1206" s="12" t="s">
        <v>34</v>
      </c>
      <c r="AX1206" s="12" t="s">
        <v>80</v>
      </c>
      <c r="AY1206" s="243" t="s">
        <v>197</v>
      </c>
    </row>
    <row r="1207" spans="2:51" s="12" customFormat="1" ht="12">
      <c r="B1207" s="233"/>
      <c r="C1207" s="234"/>
      <c r="D1207" s="230" t="s">
        <v>207</v>
      </c>
      <c r="E1207" s="234"/>
      <c r="F1207" s="236" t="s">
        <v>1635</v>
      </c>
      <c r="G1207" s="234"/>
      <c r="H1207" s="237">
        <v>40.387</v>
      </c>
      <c r="I1207" s="238"/>
      <c r="J1207" s="234"/>
      <c r="K1207" s="234"/>
      <c r="L1207" s="239"/>
      <c r="M1207" s="240"/>
      <c r="N1207" s="241"/>
      <c r="O1207" s="241"/>
      <c r="P1207" s="241"/>
      <c r="Q1207" s="241"/>
      <c r="R1207" s="241"/>
      <c r="S1207" s="241"/>
      <c r="T1207" s="242"/>
      <c r="AT1207" s="243" t="s">
        <v>207</v>
      </c>
      <c r="AU1207" s="243" t="s">
        <v>82</v>
      </c>
      <c r="AV1207" s="12" t="s">
        <v>82</v>
      </c>
      <c r="AW1207" s="12" t="s">
        <v>4</v>
      </c>
      <c r="AX1207" s="12" t="s">
        <v>80</v>
      </c>
      <c r="AY1207" s="243" t="s">
        <v>197</v>
      </c>
    </row>
    <row r="1208" spans="2:65" s="1" customFormat="1" ht="16.5" customHeight="1">
      <c r="B1208" s="39"/>
      <c r="C1208" s="218" t="s">
        <v>1636</v>
      </c>
      <c r="D1208" s="218" t="s">
        <v>199</v>
      </c>
      <c r="E1208" s="219" t="s">
        <v>1637</v>
      </c>
      <c r="F1208" s="220" t="s">
        <v>1638</v>
      </c>
      <c r="G1208" s="221" t="s">
        <v>132</v>
      </c>
      <c r="H1208" s="222">
        <v>66</v>
      </c>
      <c r="I1208" s="223"/>
      <c r="J1208" s="224">
        <f>ROUND(I1208*H1208,2)</f>
        <v>0</v>
      </c>
      <c r="K1208" s="220" t="s">
        <v>203</v>
      </c>
      <c r="L1208" s="44"/>
      <c r="M1208" s="225" t="s">
        <v>21</v>
      </c>
      <c r="N1208" s="226" t="s">
        <v>44</v>
      </c>
      <c r="O1208" s="80"/>
      <c r="P1208" s="227">
        <f>O1208*H1208</f>
        <v>0</v>
      </c>
      <c r="Q1208" s="227">
        <v>0</v>
      </c>
      <c r="R1208" s="227">
        <f>Q1208*H1208</f>
        <v>0</v>
      </c>
      <c r="S1208" s="227">
        <v>0.0003</v>
      </c>
      <c r="T1208" s="228">
        <f>S1208*H1208</f>
        <v>0.019799999999999998</v>
      </c>
      <c r="AR1208" s="18" t="s">
        <v>298</v>
      </c>
      <c r="AT1208" s="18" t="s">
        <v>199</v>
      </c>
      <c r="AU1208" s="18" t="s">
        <v>82</v>
      </c>
      <c r="AY1208" s="18" t="s">
        <v>197</v>
      </c>
      <c r="BE1208" s="229">
        <f>IF(N1208="základní",J1208,0)</f>
        <v>0</v>
      </c>
      <c r="BF1208" s="229">
        <f>IF(N1208="snížená",J1208,0)</f>
        <v>0</v>
      </c>
      <c r="BG1208" s="229">
        <f>IF(N1208="zákl. přenesená",J1208,0)</f>
        <v>0</v>
      </c>
      <c r="BH1208" s="229">
        <f>IF(N1208="sníž. přenesená",J1208,0)</f>
        <v>0</v>
      </c>
      <c r="BI1208" s="229">
        <f>IF(N1208="nulová",J1208,0)</f>
        <v>0</v>
      </c>
      <c r="BJ1208" s="18" t="s">
        <v>80</v>
      </c>
      <c r="BK1208" s="229">
        <f>ROUND(I1208*H1208,2)</f>
        <v>0</v>
      </c>
      <c r="BL1208" s="18" t="s">
        <v>298</v>
      </c>
      <c r="BM1208" s="18" t="s">
        <v>1639</v>
      </c>
    </row>
    <row r="1209" spans="2:51" s="15" customFormat="1" ht="12">
      <c r="B1209" s="266"/>
      <c r="C1209" s="267"/>
      <c r="D1209" s="230" t="s">
        <v>207</v>
      </c>
      <c r="E1209" s="268" t="s">
        <v>21</v>
      </c>
      <c r="F1209" s="269" t="s">
        <v>1381</v>
      </c>
      <c r="G1209" s="267"/>
      <c r="H1209" s="268" t="s">
        <v>21</v>
      </c>
      <c r="I1209" s="270"/>
      <c r="J1209" s="267"/>
      <c r="K1209" s="267"/>
      <c r="L1209" s="271"/>
      <c r="M1209" s="272"/>
      <c r="N1209" s="273"/>
      <c r="O1209" s="273"/>
      <c r="P1209" s="273"/>
      <c r="Q1209" s="273"/>
      <c r="R1209" s="273"/>
      <c r="S1209" s="273"/>
      <c r="T1209" s="274"/>
      <c r="AT1209" s="275" t="s">
        <v>207</v>
      </c>
      <c r="AU1209" s="275" t="s">
        <v>82</v>
      </c>
      <c r="AV1209" s="15" t="s">
        <v>80</v>
      </c>
      <c r="AW1209" s="15" t="s">
        <v>34</v>
      </c>
      <c r="AX1209" s="15" t="s">
        <v>73</v>
      </c>
      <c r="AY1209" s="275" t="s">
        <v>197</v>
      </c>
    </row>
    <row r="1210" spans="2:51" s="12" customFormat="1" ht="12">
      <c r="B1210" s="233"/>
      <c r="C1210" s="234"/>
      <c r="D1210" s="230" t="s">
        <v>207</v>
      </c>
      <c r="E1210" s="235" t="s">
        <v>21</v>
      </c>
      <c r="F1210" s="236" t="s">
        <v>1588</v>
      </c>
      <c r="G1210" s="234"/>
      <c r="H1210" s="237">
        <v>30</v>
      </c>
      <c r="I1210" s="238"/>
      <c r="J1210" s="234"/>
      <c r="K1210" s="234"/>
      <c r="L1210" s="239"/>
      <c r="M1210" s="240"/>
      <c r="N1210" s="241"/>
      <c r="O1210" s="241"/>
      <c r="P1210" s="241"/>
      <c r="Q1210" s="241"/>
      <c r="R1210" s="241"/>
      <c r="S1210" s="241"/>
      <c r="T1210" s="242"/>
      <c r="AT1210" s="243" t="s">
        <v>207</v>
      </c>
      <c r="AU1210" s="243" t="s">
        <v>82</v>
      </c>
      <c r="AV1210" s="12" t="s">
        <v>82</v>
      </c>
      <c r="AW1210" s="12" t="s">
        <v>34</v>
      </c>
      <c r="AX1210" s="12" t="s">
        <v>73</v>
      </c>
      <c r="AY1210" s="243" t="s">
        <v>197</v>
      </c>
    </row>
    <row r="1211" spans="2:51" s="12" customFormat="1" ht="12">
      <c r="B1211" s="233"/>
      <c r="C1211" s="234"/>
      <c r="D1211" s="230" t="s">
        <v>207</v>
      </c>
      <c r="E1211" s="235" t="s">
        <v>21</v>
      </c>
      <c r="F1211" s="236" t="s">
        <v>1589</v>
      </c>
      <c r="G1211" s="234"/>
      <c r="H1211" s="237">
        <v>36</v>
      </c>
      <c r="I1211" s="238"/>
      <c r="J1211" s="234"/>
      <c r="K1211" s="234"/>
      <c r="L1211" s="239"/>
      <c r="M1211" s="240"/>
      <c r="N1211" s="241"/>
      <c r="O1211" s="241"/>
      <c r="P1211" s="241"/>
      <c r="Q1211" s="241"/>
      <c r="R1211" s="241"/>
      <c r="S1211" s="241"/>
      <c r="T1211" s="242"/>
      <c r="AT1211" s="243" t="s">
        <v>207</v>
      </c>
      <c r="AU1211" s="243" t="s">
        <v>82</v>
      </c>
      <c r="AV1211" s="12" t="s">
        <v>82</v>
      </c>
      <c r="AW1211" s="12" t="s">
        <v>34</v>
      </c>
      <c r="AX1211" s="12" t="s">
        <v>73</v>
      </c>
      <c r="AY1211" s="243" t="s">
        <v>197</v>
      </c>
    </row>
    <row r="1212" spans="2:51" s="13" customFormat="1" ht="12">
      <c r="B1212" s="244"/>
      <c r="C1212" s="245"/>
      <c r="D1212" s="230" t="s">
        <v>207</v>
      </c>
      <c r="E1212" s="246" t="s">
        <v>21</v>
      </c>
      <c r="F1212" s="247" t="s">
        <v>219</v>
      </c>
      <c r="G1212" s="245"/>
      <c r="H1212" s="248">
        <v>66</v>
      </c>
      <c r="I1212" s="249"/>
      <c r="J1212" s="245"/>
      <c r="K1212" s="245"/>
      <c r="L1212" s="250"/>
      <c r="M1212" s="251"/>
      <c r="N1212" s="252"/>
      <c r="O1212" s="252"/>
      <c r="P1212" s="252"/>
      <c r="Q1212" s="252"/>
      <c r="R1212" s="252"/>
      <c r="S1212" s="252"/>
      <c r="T1212" s="253"/>
      <c r="AT1212" s="254" t="s">
        <v>207</v>
      </c>
      <c r="AU1212" s="254" t="s">
        <v>82</v>
      </c>
      <c r="AV1212" s="13" t="s">
        <v>90</v>
      </c>
      <c r="AW1212" s="13" t="s">
        <v>34</v>
      </c>
      <c r="AX1212" s="13" t="s">
        <v>80</v>
      </c>
      <c r="AY1212" s="254" t="s">
        <v>197</v>
      </c>
    </row>
    <row r="1213" spans="2:65" s="1" customFormat="1" ht="16.5" customHeight="1">
      <c r="B1213" s="39"/>
      <c r="C1213" s="218" t="s">
        <v>1640</v>
      </c>
      <c r="D1213" s="218" t="s">
        <v>199</v>
      </c>
      <c r="E1213" s="219" t="s">
        <v>1641</v>
      </c>
      <c r="F1213" s="220" t="s">
        <v>1642</v>
      </c>
      <c r="G1213" s="221" t="s">
        <v>116</v>
      </c>
      <c r="H1213" s="222">
        <v>49.557</v>
      </c>
      <c r="I1213" s="223"/>
      <c r="J1213" s="224">
        <f>ROUND(I1213*H1213,2)</f>
        <v>0</v>
      </c>
      <c r="K1213" s="220" t="s">
        <v>21</v>
      </c>
      <c r="L1213" s="44"/>
      <c r="M1213" s="225" t="s">
        <v>21</v>
      </c>
      <c r="N1213" s="226" t="s">
        <v>44</v>
      </c>
      <c r="O1213" s="80"/>
      <c r="P1213" s="227">
        <f>O1213*H1213</f>
        <v>0</v>
      </c>
      <c r="Q1213" s="227">
        <v>0.0005</v>
      </c>
      <c r="R1213" s="227">
        <f>Q1213*H1213</f>
        <v>0.024778500000000002</v>
      </c>
      <c r="S1213" s="227">
        <v>0</v>
      </c>
      <c r="T1213" s="228">
        <f>S1213*H1213</f>
        <v>0</v>
      </c>
      <c r="AR1213" s="18" t="s">
        <v>298</v>
      </c>
      <c r="AT1213" s="18" t="s">
        <v>199</v>
      </c>
      <c r="AU1213" s="18" t="s">
        <v>82</v>
      </c>
      <c r="AY1213" s="18" t="s">
        <v>197</v>
      </c>
      <c r="BE1213" s="229">
        <f>IF(N1213="základní",J1213,0)</f>
        <v>0</v>
      </c>
      <c r="BF1213" s="229">
        <f>IF(N1213="snížená",J1213,0)</f>
        <v>0</v>
      </c>
      <c r="BG1213" s="229">
        <f>IF(N1213="zákl. přenesená",J1213,0)</f>
        <v>0</v>
      </c>
      <c r="BH1213" s="229">
        <f>IF(N1213="sníž. přenesená",J1213,0)</f>
        <v>0</v>
      </c>
      <c r="BI1213" s="229">
        <f>IF(N1213="nulová",J1213,0)</f>
        <v>0</v>
      </c>
      <c r="BJ1213" s="18" t="s">
        <v>80</v>
      </c>
      <c r="BK1213" s="229">
        <f>ROUND(I1213*H1213,2)</f>
        <v>0</v>
      </c>
      <c r="BL1213" s="18" t="s">
        <v>298</v>
      </c>
      <c r="BM1213" s="18" t="s">
        <v>1643</v>
      </c>
    </row>
    <row r="1214" spans="2:51" s="15" customFormat="1" ht="12">
      <c r="B1214" s="266"/>
      <c r="C1214" s="267"/>
      <c r="D1214" s="230" t="s">
        <v>207</v>
      </c>
      <c r="E1214" s="268" t="s">
        <v>21</v>
      </c>
      <c r="F1214" s="269" t="s">
        <v>1644</v>
      </c>
      <c r="G1214" s="267"/>
      <c r="H1214" s="268" t="s">
        <v>21</v>
      </c>
      <c r="I1214" s="270"/>
      <c r="J1214" s="267"/>
      <c r="K1214" s="267"/>
      <c r="L1214" s="271"/>
      <c r="M1214" s="272"/>
      <c r="N1214" s="273"/>
      <c r="O1214" s="273"/>
      <c r="P1214" s="273"/>
      <c r="Q1214" s="273"/>
      <c r="R1214" s="273"/>
      <c r="S1214" s="273"/>
      <c r="T1214" s="274"/>
      <c r="AT1214" s="275" t="s">
        <v>207</v>
      </c>
      <c r="AU1214" s="275" t="s">
        <v>82</v>
      </c>
      <c r="AV1214" s="15" t="s">
        <v>80</v>
      </c>
      <c r="AW1214" s="15" t="s">
        <v>34</v>
      </c>
      <c r="AX1214" s="15" t="s">
        <v>73</v>
      </c>
      <c r="AY1214" s="275" t="s">
        <v>197</v>
      </c>
    </row>
    <row r="1215" spans="2:51" s="15" customFormat="1" ht="12">
      <c r="B1215" s="266"/>
      <c r="C1215" s="267"/>
      <c r="D1215" s="230" t="s">
        <v>207</v>
      </c>
      <c r="E1215" s="268" t="s">
        <v>21</v>
      </c>
      <c r="F1215" s="269" t="s">
        <v>382</v>
      </c>
      <c r="G1215" s="267"/>
      <c r="H1215" s="268" t="s">
        <v>21</v>
      </c>
      <c r="I1215" s="270"/>
      <c r="J1215" s="267"/>
      <c r="K1215" s="267"/>
      <c r="L1215" s="271"/>
      <c r="M1215" s="272"/>
      <c r="N1215" s="273"/>
      <c r="O1215" s="273"/>
      <c r="P1215" s="273"/>
      <c r="Q1215" s="273"/>
      <c r="R1215" s="273"/>
      <c r="S1215" s="273"/>
      <c r="T1215" s="274"/>
      <c r="AT1215" s="275" t="s">
        <v>207</v>
      </c>
      <c r="AU1215" s="275" t="s">
        <v>82</v>
      </c>
      <c r="AV1215" s="15" t="s">
        <v>80</v>
      </c>
      <c r="AW1215" s="15" t="s">
        <v>34</v>
      </c>
      <c r="AX1215" s="15" t="s">
        <v>73</v>
      </c>
      <c r="AY1215" s="275" t="s">
        <v>197</v>
      </c>
    </row>
    <row r="1216" spans="2:51" s="12" customFormat="1" ht="12">
      <c r="B1216" s="233"/>
      <c r="C1216" s="234"/>
      <c r="D1216" s="230" t="s">
        <v>207</v>
      </c>
      <c r="E1216" s="235" t="s">
        <v>21</v>
      </c>
      <c r="F1216" s="236" t="s">
        <v>1645</v>
      </c>
      <c r="G1216" s="234"/>
      <c r="H1216" s="237">
        <v>45.052</v>
      </c>
      <c r="I1216" s="238"/>
      <c r="J1216" s="234"/>
      <c r="K1216" s="234"/>
      <c r="L1216" s="239"/>
      <c r="M1216" s="240"/>
      <c r="N1216" s="241"/>
      <c r="O1216" s="241"/>
      <c r="P1216" s="241"/>
      <c r="Q1216" s="241"/>
      <c r="R1216" s="241"/>
      <c r="S1216" s="241"/>
      <c r="T1216" s="242"/>
      <c r="AT1216" s="243" t="s">
        <v>207</v>
      </c>
      <c r="AU1216" s="243" t="s">
        <v>82</v>
      </c>
      <c r="AV1216" s="12" t="s">
        <v>82</v>
      </c>
      <c r="AW1216" s="12" t="s">
        <v>34</v>
      </c>
      <c r="AX1216" s="12" t="s">
        <v>73</v>
      </c>
      <c r="AY1216" s="243" t="s">
        <v>197</v>
      </c>
    </row>
    <row r="1217" spans="2:51" s="13" customFormat="1" ht="12">
      <c r="B1217" s="244"/>
      <c r="C1217" s="245"/>
      <c r="D1217" s="230" t="s">
        <v>207</v>
      </c>
      <c r="E1217" s="246" t="s">
        <v>21</v>
      </c>
      <c r="F1217" s="247" t="s">
        <v>219</v>
      </c>
      <c r="G1217" s="245"/>
      <c r="H1217" s="248">
        <v>45.052</v>
      </c>
      <c r="I1217" s="249"/>
      <c r="J1217" s="245"/>
      <c r="K1217" s="245"/>
      <c r="L1217" s="250"/>
      <c r="M1217" s="251"/>
      <c r="N1217" s="252"/>
      <c r="O1217" s="252"/>
      <c r="P1217" s="252"/>
      <c r="Q1217" s="252"/>
      <c r="R1217" s="252"/>
      <c r="S1217" s="252"/>
      <c r="T1217" s="253"/>
      <c r="AT1217" s="254" t="s">
        <v>207</v>
      </c>
      <c r="AU1217" s="254" t="s">
        <v>82</v>
      </c>
      <c r="AV1217" s="13" t="s">
        <v>90</v>
      </c>
      <c r="AW1217" s="13" t="s">
        <v>34</v>
      </c>
      <c r="AX1217" s="13" t="s">
        <v>73</v>
      </c>
      <c r="AY1217" s="254" t="s">
        <v>197</v>
      </c>
    </row>
    <row r="1218" spans="2:51" s="12" customFormat="1" ht="12">
      <c r="B1218" s="233"/>
      <c r="C1218" s="234"/>
      <c r="D1218" s="230" t="s">
        <v>207</v>
      </c>
      <c r="E1218" s="235" t="s">
        <v>21</v>
      </c>
      <c r="F1218" s="236" t="s">
        <v>1646</v>
      </c>
      <c r="G1218" s="234"/>
      <c r="H1218" s="237">
        <v>4.505</v>
      </c>
      <c r="I1218" s="238"/>
      <c r="J1218" s="234"/>
      <c r="K1218" s="234"/>
      <c r="L1218" s="239"/>
      <c r="M1218" s="240"/>
      <c r="N1218" s="241"/>
      <c r="O1218" s="241"/>
      <c r="P1218" s="241"/>
      <c r="Q1218" s="241"/>
      <c r="R1218" s="241"/>
      <c r="S1218" s="241"/>
      <c r="T1218" s="242"/>
      <c r="AT1218" s="243" t="s">
        <v>207</v>
      </c>
      <c r="AU1218" s="243" t="s">
        <v>82</v>
      </c>
      <c r="AV1218" s="12" t="s">
        <v>82</v>
      </c>
      <c r="AW1218" s="12" t="s">
        <v>34</v>
      </c>
      <c r="AX1218" s="12" t="s">
        <v>73</v>
      </c>
      <c r="AY1218" s="243" t="s">
        <v>197</v>
      </c>
    </row>
    <row r="1219" spans="2:51" s="14" customFormat="1" ht="12">
      <c r="B1219" s="255"/>
      <c r="C1219" s="256"/>
      <c r="D1219" s="230" t="s">
        <v>207</v>
      </c>
      <c r="E1219" s="257" t="s">
        <v>147</v>
      </c>
      <c r="F1219" s="258" t="s">
        <v>221</v>
      </c>
      <c r="G1219" s="256"/>
      <c r="H1219" s="259">
        <v>49.557</v>
      </c>
      <c r="I1219" s="260"/>
      <c r="J1219" s="256"/>
      <c r="K1219" s="256"/>
      <c r="L1219" s="261"/>
      <c r="M1219" s="262"/>
      <c r="N1219" s="263"/>
      <c r="O1219" s="263"/>
      <c r="P1219" s="263"/>
      <c r="Q1219" s="263"/>
      <c r="R1219" s="263"/>
      <c r="S1219" s="263"/>
      <c r="T1219" s="264"/>
      <c r="AT1219" s="265" t="s">
        <v>207</v>
      </c>
      <c r="AU1219" s="265" t="s">
        <v>82</v>
      </c>
      <c r="AV1219" s="14" t="s">
        <v>97</v>
      </c>
      <c r="AW1219" s="14" t="s">
        <v>34</v>
      </c>
      <c r="AX1219" s="14" t="s">
        <v>80</v>
      </c>
      <c r="AY1219" s="265" t="s">
        <v>197</v>
      </c>
    </row>
    <row r="1220" spans="2:65" s="1" customFormat="1" ht="16.5" customHeight="1">
      <c r="B1220" s="39"/>
      <c r="C1220" s="276" t="s">
        <v>1647</v>
      </c>
      <c r="D1220" s="276" t="s">
        <v>540</v>
      </c>
      <c r="E1220" s="277" t="s">
        <v>1648</v>
      </c>
      <c r="F1220" s="278" t="s">
        <v>1649</v>
      </c>
      <c r="G1220" s="279" t="s">
        <v>116</v>
      </c>
      <c r="H1220" s="280">
        <v>54.513</v>
      </c>
      <c r="I1220" s="281"/>
      <c r="J1220" s="282">
        <f>ROUND(I1220*H1220,2)</f>
        <v>0</v>
      </c>
      <c r="K1220" s="278" t="s">
        <v>21</v>
      </c>
      <c r="L1220" s="283"/>
      <c r="M1220" s="284" t="s">
        <v>21</v>
      </c>
      <c r="N1220" s="285" t="s">
        <v>44</v>
      </c>
      <c r="O1220" s="80"/>
      <c r="P1220" s="227">
        <f>O1220*H1220</f>
        <v>0</v>
      </c>
      <c r="Q1220" s="227">
        <v>0.00264</v>
      </c>
      <c r="R1220" s="227">
        <f>Q1220*H1220</f>
        <v>0.14391431999999998</v>
      </c>
      <c r="S1220" s="227">
        <v>0</v>
      </c>
      <c r="T1220" s="228">
        <f>S1220*H1220</f>
        <v>0</v>
      </c>
      <c r="AR1220" s="18" t="s">
        <v>415</v>
      </c>
      <c r="AT1220" s="18" t="s">
        <v>540</v>
      </c>
      <c r="AU1220" s="18" t="s">
        <v>82</v>
      </c>
      <c r="AY1220" s="18" t="s">
        <v>197</v>
      </c>
      <c r="BE1220" s="229">
        <f>IF(N1220="základní",J1220,0)</f>
        <v>0</v>
      </c>
      <c r="BF1220" s="229">
        <f>IF(N1220="snížená",J1220,0)</f>
        <v>0</v>
      </c>
      <c r="BG1220" s="229">
        <f>IF(N1220="zákl. přenesená",J1220,0)</f>
        <v>0</v>
      </c>
      <c r="BH1220" s="229">
        <f>IF(N1220="sníž. přenesená",J1220,0)</f>
        <v>0</v>
      </c>
      <c r="BI1220" s="229">
        <f>IF(N1220="nulová",J1220,0)</f>
        <v>0</v>
      </c>
      <c r="BJ1220" s="18" t="s">
        <v>80</v>
      </c>
      <c r="BK1220" s="229">
        <f>ROUND(I1220*H1220,2)</f>
        <v>0</v>
      </c>
      <c r="BL1220" s="18" t="s">
        <v>298</v>
      </c>
      <c r="BM1220" s="18" t="s">
        <v>1650</v>
      </c>
    </row>
    <row r="1221" spans="2:47" s="1" customFormat="1" ht="12">
      <c r="B1221" s="39"/>
      <c r="C1221" s="40"/>
      <c r="D1221" s="230" t="s">
        <v>262</v>
      </c>
      <c r="E1221" s="40"/>
      <c r="F1221" s="231" t="s">
        <v>1651</v>
      </c>
      <c r="G1221" s="40"/>
      <c r="H1221" s="40"/>
      <c r="I1221" s="145"/>
      <c r="J1221" s="40"/>
      <c r="K1221" s="40"/>
      <c r="L1221" s="44"/>
      <c r="M1221" s="232"/>
      <c r="N1221" s="80"/>
      <c r="O1221" s="80"/>
      <c r="P1221" s="80"/>
      <c r="Q1221" s="80"/>
      <c r="R1221" s="80"/>
      <c r="S1221" s="80"/>
      <c r="T1221" s="81"/>
      <c r="AT1221" s="18" t="s">
        <v>262</v>
      </c>
      <c r="AU1221" s="18" t="s">
        <v>82</v>
      </c>
    </row>
    <row r="1222" spans="2:51" s="12" customFormat="1" ht="12">
      <c r="B1222" s="233"/>
      <c r="C1222" s="234"/>
      <c r="D1222" s="230" t="s">
        <v>207</v>
      </c>
      <c r="E1222" s="234"/>
      <c r="F1222" s="236" t="s">
        <v>1652</v>
      </c>
      <c r="G1222" s="234"/>
      <c r="H1222" s="237">
        <v>54.513</v>
      </c>
      <c r="I1222" s="238"/>
      <c r="J1222" s="234"/>
      <c r="K1222" s="234"/>
      <c r="L1222" s="239"/>
      <c r="M1222" s="240"/>
      <c r="N1222" s="241"/>
      <c r="O1222" s="241"/>
      <c r="P1222" s="241"/>
      <c r="Q1222" s="241"/>
      <c r="R1222" s="241"/>
      <c r="S1222" s="241"/>
      <c r="T1222" s="242"/>
      <c r="AT1222" s="243" t="s">
        <v>207</v>
      </c>
      <c r="AU1222" s="243" t="s">
        <v>82</v>
      </c>
      <c r="AV1222" s="12" t="s">
        <v>82</v>
      </c>
      <c r="AW1222" s="12" t="s">
        <v>4</v>
      </c>
      <c r="AX1222" s="12" t="s">
        <v>80</v>
      </c>
      <c r="AY1222" s="243" t="s">
        <v>197</v>
      </c>
    </row>
    <row r="1223" spans="2:65" s="1" customFormat="1" ht="16.5" customHeight="1">
      <c r="B1223" s="39"/>
      <c r="C1223" s="218" t="s">
        <v>1653</v>
      </c>
      <c r="D1223" s="218" t="s">
        <v>199</v>
      </c>
      <c r="E1223" s="219" t="s">
        <v>1654</v>
      </c>
      <c r="F1223" s="220" t="s">
        <v>1655</v>
      </c>
      <c r="G1223" s="221" t="s">
        <v>132</v>
      </c>
      <c r="H1223" s="222">
        <v>417.15</v>
      </c>
      <c r="I1223" s="223"/>
      <c r="J1223" s="224">
        <f>ROUND(I1223*H1223,2)</f>
        <v>0</v>
      </c>
      <c r="K1223" s="220" t="s">
        <v>203</v>
      </c>
      <c r="L1223" s="44"/>
      <c r="M1223" s="225" t="s">
        <v>21</v>
      </c>
      <c r="N1223" s="226" t="s">
        <v>44</v>
      </c>
      <c r="O1223" s="80"/>
      <c r="P1223" s="227">
        <f>O1223*H1223</f>
        <v>0</v>
      </c>
      <c r="Q1223" s="227">
        <v>3E-05</v>
      </c>
      <c r="R1223" s="227">
        <f>Q1223*H1223</f>
        <v>0.0125145</v>
      </c>
      <c r="S1223" s="227">
        <v>0</v>
      </c>
      <c r="T1223" s="228">
        <f>S1223*H1223</f>
        <v>0</v>
      </c>
      <c r="AR1223" s="18" t="s">
        <v>298</v>
      </c>
      <c r="AT1223" s="18" t="s">
        <v>199</v>
      </c>
      <c r="AU1223" s="18" t="s">
        <v>82</v>
      </c>
      <c r="AY1223" s="18" t="s">
        <v>197</v>
      </c>
      <c r="BE1223" s="229">
        <f>IF(N1223="základní",J1223,0)</f>
        <v>0</v>
      </c>
      <c r="BF1223" s="229">
        <f>IF(N1223="snížená",J1223,0)</f>
        <v>0</v>
      </c>
      <c r="BG1223" s="229">
        <f>IF(N1223="zákl. přenesená",J1223,0)</f>
        <v>0</v>
      </c>
      <c r="BH1223" s="229">
        <f>IF(N1223="sníž. přenesená",J1223,0)</f>
        <v>0</v>
      </c>
      <c r="BI1223" s="229">
        <f>IF(N1223="nulová",J1223,0)</f>
        <v>0</v>
      </c>
      <c r="BJ1223" s="18" t="s">
        <v>80</v>
      </c>
      <c r="BK1223" s="229">
        <f>ROUND(I1223*H1223,2)</f>
        <v>0</v>
      </c>
      <c r="BL1223" s="18" t="s">
        <v>298</v>
      </c>
      <c r="BM1223" s="18" t="s">
        <v>1656</v>
      </c>
    </row>
    <row r="1224" spans="2:47" s="1" customFormat="1" ht="12">
      <c r="B1224" s="39"/>
      <c r="C1224" s="40"/>
      <c r="D1224" s="230" t="s">
        <v>205</v>
      </c>
      <c r="E1224" s="40"/>
      <c r="F1224" s="231" t="s">
        <v>1657</v>
      </c>
      <c r="G1224" s="40"/>
      <c r="H1224" s="40"/>
      <c r="I1224" s="145"/>
      <c r="J1224" s="40"/>
      <c r="K1224" s="40"/>
      <c r="L1224" s="44"/>
      <c r="M1224" s="232"/>
      <c r="N1224" s="80"/>
      <c r="O1224" s="80"/>
      <c r="P1224" s="80"/>
      <c r="Q1224" s="80"/>
      <c r="R1224" s="80"/>
      <c r="S1224" s="80"/>
      <c r="T1224" s="81"/>
      <c r="AT1224" s="18" t="s">
        <v>205</v>
      </c>
      <c r="AU1224" s="18" t="s">
        <v>82</v>
      </c>
    </row>
    <row r="1225" spans="2:51" s="12" customFormat="1" ht="12">
      <c r="B1225" s="233"/>
      <c r="C1225" s="234"/>
      <c r="D1225" s="230" t="s">
        <v>207</v>
      </c>
      <c r="E1225" s="235" t="s">
        <v>21</v>
      </c>
      <c r="F1225" s="236" t="s">
        <v>1658</v>
      </c>
      <c r="G1225" s="234"/>
      <c r="H1225" s="237">
        <v>367.15</v>
      </c>
      <c r="I1225" s="238"/>
      <c r="J1225" s="234"/>
      <c r="K1225" s="234"/>
      <c r="L1225" s="239"/>
      <c r="M1225" s="240"/>
      <c r="N1225" s="241"/>
      <c r="O1225" s="241"/>
      <c r="P1225" s="241"/>
      <c r="Q1225" s="241"/>
      <c r="R1225" s="241"/>
      <c r="S1225" s="241"/>
      <c r="T1225" s="242"/>
      <c r="AT1225" s="243" t="s">
        <v>207</v>
      </c>
      <c r="AU1225" s="243" t="s">
        <v>82</v>
      </c>
      <c r="AV1225" s="12" t="s">
        <v>82</v>
      </c>
      <c r="AW1225" s="12" t="s">
        <v>34</v>
      </c>
      <c r="AX1225" s="12" t="s">
        <v>73</v>
      </c>
      <c r="AY1225" s="243" t="s">
        <v>197</v>
      </c>
    </row>
    <row r="1226" spans="2:51" s="13" customFormat="1" ht="12">
      <c r="B1226" s="244"/>
      <c r="C1226" s="245"/>
      <c r="D1226" s="230" t="s">
        <v>207</v>
      </c>
      <c r="E1226" s="246" t="s">
        <v>21</v>
      </c>
      <c r="F1226" s="247" t="s">
        <v>219</v>
      </c>
      <c r="G1226" s="245"/>
      <c r="H1226" s="248">
        <v>367.15</v>
      </c>
      <c r="I1226" s="249"/>
      <c r="J1226" s="245"/>
      <c r="K1226" s="245"/>
      <c r="L1226" s="250"/>
      <c r="M1226" s="251"/>
      <c r="N1226" s="252"/>
      <c r="O1226" s="252"/>
      <c r="P1226" s="252"/>
      <c r="Q1226" s="252"/>
      <c r="R1226" s="252"/>
      <c r="S1226" s="252"/>
      <c r="T1226" s="253"/>
      <c r="AT1226" s="254" t="s">
        <v>207</v>
      </c>
      <c r="AU1226" s="254" t="s">
        <v>82</v>
      </c>
      <c r="AV1226" s="13" t="s">
        <v>90</v>
      </c>
      <c r="AW1226" s="13" t="s">
        <v>34</v>
      </c>
      <c r="AX1226" s="13" t="s">
        <v>73</v>
      </c>
      <c r="AY1226" s="254" t="s">
        <v>197</v>
      </c>
    </row>
    <row r="1227" spans="2:51" s="12" customFormat="1" ht="12">
      <c r="B1227" s="233"/>
      <c r="C1227" s="234"/>
      <c r="D1227" s="230" t="s">
        <v>207</v>
      </c>
      <c r="E1227" s="235" t="s">
        <v>21</v>
      </c>
      <c r="F1227" s="236" t="s">
        <v>350</v>
      </c>
      <c r="G1227" s="234"/>
      <c r="H1227" s="237">
        <v>50</v>
      </c>
      <c r="I1227" s="238"/>
      <c r="J1227" s="234"/>
      <c r="K1227" s="234"/>
      <c r="L1227" s="239"/>
      <c r="M1227" s="240"/>
      <c r="N1227" s="241"/>
      <c r="O1227" s="241"/>
      <c r="P1227" s="241"/>
      <c r="Q1227" s="241"/>
      <c r="R1227" s="241"/>
      <c r="S1227" s="241"/>
      <c r="T1227" s="242"/>
      <c r="AT1227" s="243" t="s">
        <v>207</v>
      </c>
      <c r="AU1227" s="243" t="s">
        <v>82</v>
      </c>
      <c r="AV1227" s="12" t="s">
        <v>82</v>
      </c>
      <c r="AW1227" s="12" t="s">
        <v>34</v>
      </c>
      <c r="AX1227" s="12" t="s">
        <v>73</v>
      </c>
      <c r="AY1227" s="243" t="s">
        <v>197</v>
      </c>
    </row>
    <row r="1228" spans="2:51" s="14" customFormat="1" ht="12">
      <c r="B1228" s="255"/>
      <c r="C1228" s="256"/>
      <c r="D1228" s="230" t="s">
        <v>207</v>
      </c>
      <c r="E1228" s="257" t="s">
        <v>21</v>
      </c>
      <c r="F1228" s="258" t="s">
        <v>221</v>
      </c>
      <c r="G1228" s="256"/>
      <c r="H1228" s="259">
        <v>417.15</v>
      </c>
      <c r="I1228" s="260"/>
      <c r="J1228" s="256"/>
      <c r="K1228" s="256"/>
      <c r="L1228" s="261"/>
      <c r="M1228" s="262"/>
      <c r="N1228" s="263"/>
      <c r="O1228" s="263"/>
      <c r="P1228" s="263"/>
      <c r="Q1228" s="263"/>
      <c r="R1228" s="263"/>
      <c r="S1228" s="263"/>
      <c r="T1228" s="264"/>
      <c r="AT1228" s="265" t="s">
        <v>207</v>
      </c>
      <c r="AU1228" s="265" t="s">
        <v>82</v>
      </c>
      <c r="AV1228" s="14" t="s">
        <v>97</v>
      </c>
      <c r="AW1228" s="14" t="s">
        <v>34</v>
      </c>
      <c r="AX1228" s="14" t="s">
        <v>80</v>
      </c>
      <c r="AY1228" s="265" t="s">
        <v>197</v>
      </c>
    </row>
    <row r="1229" spans="2:65" s="1" customFormat="1" ht="16.5" customHeight="1">
      <c r="B1229" s="39"/>
      <c r="C1229" s="218" t="s">
        <v>1659</v>
      </c>
      <c r="D1229" s="218" t="s">
        <v>199</v>
      </c>
      <c r="E1229" s="219" t="s">
        <v>1660</v>
      </c>
      <c r="F1229" s="220" t="s">
        <v>1661</v>
      </c>
      <c r="G1229" s="221" t="s">
        <v>116</v>
      </c>
      <c r="H1229" s="222">
        <v>536.978</v>
      </c>
      <c r="I1229" s="223"/>
      <c r="J1229" s="224">
        <f>ROUND(I1229*H1229,2)</f>
        <v>0</v>
      </c>
      <c r="K1229" s="220" t="s">
        <v>203</v>
      </c>
      <c r="L1229" s="44"/>
      <c r="M1229" s="225" t="s">
        <v>21</v>
      </c>
      <c r="N1229" s="226" t="s">
        <v>44</v>
      </c>
      <c r="O1229" s="80"/>
      <c r="P1229" s="227">
        <f>O1229*H1229</f>
        <v>0</v>
      </c>
      <c r="Q1229" s="227">
        <v>0</v>
      </c>
      <c r="R1229" s="227">
        <f>Q1229*H1229</f>
        <v>0</v>
      </c>
      <c r="S1229" s="227">
        <v>0</v>
      </c>
      <c r="T1229" s="228">
        <f>S1229*H1229</f>
        <v>0</v>
      </c>
      <c r="AR1229" s="18" t="s">
        <v>298</v>
      </c>
      <c r="AT1229" s="18" t="s">
        <v>199</v>
      </c>
      <c r="AU1229" s="18" t="s">
        <v>82</v>
      </c>
      <c r="AY1229" s="18" t="s">
        <v>197</v>
      </c>
      <c r="BE1229" s="229">
        <f>IF(N1229="základní",J1229,0)</f>
        <v>0</v>
      </c>
      <c r="BF1229" s="229">
        <f>IF(N1229="snížená",J1229,0)</f>
        <v>0</v>
      </c>
      <c r="BG1229" s="229">
        <f>IF(N1229="zákl. přenesená",J1229,0)</f>
        <v>0</v>
      </c>
      <c r="BH1229" s="229">
        <f>IF(N1229="sníž. přenesená",J1229,0)</f>
        <v>0</v>
      </c>
      <c r="BI1229" s="229">
        <f>IF(N1229="nulová",J1229,0)</f>
        <v>0</v>
      </c>
      <c r="BJ1229" s="18" t="s">
        <v>80</v>
      </c>
      <c r="BK1229" s="229">
        <f>ROUND(I1229*H1229,2)</f>
        <v>0</v>
      </c>
      <c r="BL1229" s="18" t="s">
        <v>298</v>
      </c>
      <c r="BM1229" s="18" t="s">
        <v>1662</v>
      </c>
    </row>
    <row r="1230" spans="2:47" s="1" customFormat="1" ht="12">
      <c r="B1230" s="39"/>
      <c r="C1230" s="40"/>
      <c r="D1230" s="230" t="s">
        <v>205</v>
      </c>
      <c r="E1230" s="40"/>
      <c r="F1230" s="231" t="s">
        <v>1657</v>
      </c>
      <c r="G1230" s="40"/>
      <c r="H1230" s="40"/>
      <c r="I1230" s="145"/>
      <c r="J1230" s="40"/>
      <c r="K1230" s="40"/>
      <c r="L1230" s="44"/>
      <c r="M1230" s="232"/>
      <c r="N1230" s="80"/>
      <c r="O1230" s="80"/>
      <c r="P1230" s="80"/>
      <c r="Q1230" s="80"/>
      <c r="R1230" s="80"/>
      <c r="S1230" s="80"/>
      <c r="T1230" s="81"/>
      <c r="AT1230" s="18" t="s">
        <v>205</v>
      </c>
      <c r="AU1230" s="18" t="s">
        <v>82</v>
      </c>
    </row>
    <row r="1231" spans="2:51" s="12" customFormat="1" ht="12">
      <c r="B1231" s="233"/>
      <c r="C1231" s="234"/>
      <c r="D1231" s="230" t="s">
        <v>207</v>
      </c>
      <c r="E1231" s="235" t="s">
        <v>21</v>
      </c>
      <c r="F1231" s="236" t="s">
        <v>1525</v>
      </c>
      <c r="G1231" s="234"/>
      <c r="H1231" s="237">
        <v>487.421</v>
      </c>
      <c r="I1231" s="238"/>
      <c r="J1231" s="234"/>
      <c r="K1231" s="234"/>
      <c r="L1231" s="239"/>
      <c r="M1231" s="240"/>
      <c r="N1231" s="241"/>
      <c r="O1231" s="241"/>
      <c r="P1231" s="241"/>
      <c r="Q1231" s="241"/>
      <c r="R1231" s="241"/>
      <c r="S1231" s="241"/>
      <c r="T1231" s="242"/>
      <c r="AT1231" s="243" t="s">
        <v>207</v>
      </c>
      <c r="AU1231" s="243" t="s">
        <v>82</v>
      </c>
      <c r="AV1231" s="12" t="s">
        <v>82</v>
      </c>
      <c r="AW1231" s="12" t="s">
        <v>34</v>
      </c>
      <c r="AX1231" s="12" t="s">
        <v>73</v>
      </c>
      <c r="AY1231" s="243" t="s">
        <v>197</v>
      </c>
    </row>
    <row r="1232" spans="2:51" s="12" customFormat="1" ht="12">
      <c r="B1232" s="233"/>
      <c r="C1232" s="234"/>
      <c r="D1232" s="230" t="s">
        <v>207</v>
      </c>
      <c r="E1232" s="235" t="s">
        <v>21</v>
      </c>
      <c r="F1232" s="236" t="s">
        <v>1663</v>
      </c>
      <c r="G1232" s="234"/>
      <c r="H1232" s="237">
        <v>49.557</v>
      </c>
      <c r="I1232" s="238"/>
      <c r="J1232" s="234"/>
      <c r="K1232" s="234"/>
      <c r="L1232" s="239"/>
      <c r="M1232" s="240"/>
      <c r="N1232" s="241"/>
      <c r="O1232" s="241"/>
      <c r="P1232" s="241"/>
      <c r="Q1232" s="241"/>
      <c r="R1232" s="241"/>
      <c r="S1232" s="241"/>
      <c r="T1232" s="242"/>
      <c r="AT1232" s="243" t="s">
        <v>207</v>
      </c>
      <c r="AU1232" s="243" t="s">
        <v>82</v>
      </c>
      <c r="AV1232" s="12" t="s">
        <v>82</v>
      </c>
      <c r="AW1232" s="12" t="s">
        <v>34</v>
      </c>
      <c r="AX1232" s="12" t="s">
        <v>73</v>
      </c>
      <c r="AY1232" s="243" t="s">
        <v>197</v>
      </c>
    </row>
    <row r="1233" spans="2:51" s="13" customFormat="1" ht="12">
      <c r="B1233" s="244"/>
      <c r="C1233" s="245"/>
      <c r="D1233" s="230" t="s">
        <v>207</v>
      </c>
      <c r="E1233" s="246" t="s">
        <v>21</v>
      </c>
      <c r="F1233" s="247" t="s">
        <v>219</v>
      </c>
      <c r="G1233" s="245"/>
      <c r="H1233" s="248">
        <v>536.978</v>
      </c>
      <c r="I1233" s="249"/>
      <c r="J1233" s="245"/>
      <c r="K1233" s="245"/>
      <c r="L1233" s="250"/>
      <c r="M1233" s="251"/>
      <c r="N1233" s="252"/>
      <c r="O1233" s="252"/>
      <c r="P1233" s="252"/>
      <c r="Q1233" s="252"/>
      <c r="R1233" s="252"/>
      <c r="S1233" s="252"/>
      <c r="T1233" s="253"/>
      <c r="AT1233" s="254" t="s">
        <v>207</v>
      </c>
      <c r="AU1233" s="254" t="s">
        <v>82</v>
      </c>
      <c r="AV1233" s="13" t="s">
        <v>90</v>
      </c>
      <c r="AW1233" s="13" t="s">
        <v>34</v>
      </c>
      <c r="AX1233" s="13" t="s">
        <v>80</v>
      </c>
      <c r="AY1233" s="254" t="s">
        <v>197</v>
      </c>
    </row>
    <row r="1234" spans="2:65" s="1" customFormat="1" ht="16.5" customHeight="1">
      <c r="B1234" s="39"/>
      <c r="C1234" s="218" t="s">
        <v>1664</v>
      </c>
      <c r="D1234" s="218" t="s">
        <v>199</v>
      </c>
      <c r="E1234" s="219" t="s">
        <v>1665</v>
      </c>
      <c r="F1234" s="220" t="s">
        <v>1666</v>
      </c>
      <c r="G1234" s="221" t="s">
        <v>132</v>
      </c>
      <c r="H1234" s="222">
        <v>20</v>
      </c>
      <c r="I1234" s="223"/>
      <c r="J1234" s="224">
        <f>ROUND(I1234*H1234,2)</f>
        <v>0</v>
      </c>
      <c r="K1234" s="220" t="s">
        <v>203</v>
      </c>
      <c r="L1234" s="44"/>
      <c r="M1234" s="225" t="s">
        <v>21</v>
      </c>
      <c r="N1234" s="226" t="s">
        <v>44</v>
      </c>
      <c r="O1234" s="80"/>
      <c r="P1234" s="227">
        <f>O1234*H1234</f>
        <v>0</v>
      </c>
      <c r="Q1234" s="227">
        <v>0</v>
      </c>
      <c r="R1234" s="227">
        <f>Q1234*H1234</f>
        <v>0</v>
      </c>
      <c r="S1234" s="227">
        <v>0</v>
      </c>
      <c r="T1234" s="228">
        <f>S1234*H1234</f>
        <v>0</v>
      </c>
      <c r="AR1234" s="18" t="s">
        <v>298</v>
      </c>
      <c r="AT1234" s="18" t="s">
        <v>199</v>
      </c>
      <c r="AU1234" s="18" t="s">
        <v>82</v>
      </c>
      <c r="AY1234" s="18" t="s">
        <v>197</v>
      </c>
      <c r="BE1234" s="229">
        <f>IF(N1234="základní",J1234,0)</f>
        <v>0</v>
      </c>
      <c r="BF1234" s="229">
        <f>IF(N1234="snížená",J1234,0)</f>
        <v>0</v>
      </c>
      <c r="BG1234" s="229">
        <f>IF(N1234="zákl. přenesená",J1234,0)</f>
        <v>0</v>
      </c>
      <c r="BH1234" s="229">
        <f>IF(N1234="sníž. přenesená",J1234,0)</f>
        <v>0</v>
      </c>
      <c r="BI1234" s="229">
        <f>IF(N1234="nulová",J1234,0)</f>
        <v>0</v>
      </c>
      <c r="BJ1234" s="18" t="s">
        <v>80</v>
      </c>
      <c r="BK1234" s="229">
        <f>ROUND(I1234*H1234,2)</f>
        <v>0</v>
      </c>
      <c r="BL1234" s="18" t="s">
        <v>298</v>
      </c>
      <c r="BM1234" s="18" t="s">
        <v>1667</v>
      </c>
    </row>
    <row r="1235" spans="2:51" s="12" customFormat="1" ht="12">
      <c r="B1235" s="233"/>
      <c r="C1235" s="234"/>
      <c r="D1235" s="230" t="s">
        <v>207</v>
      </c>
      <c r="E1235" s="235" t="s">
        <v>21</v>
      </c>
      <c r="F1235" s="236" t="s">
        <v>1668</v>
      </c>
      <c r="G1235" s="234"/>
      <c r="H1235" s="237">
        <v>20</v>
      </c>
      <c r="I1235" s="238"/>
      <c r="J1235" s="234"/>
      <c r="K1235" s="234"/>
      <c r="L1235" s="239"/>
      <c r="M1235" s="240"/>
      <c r="N1235" s="241"/>
      <c r="O1235" s="241"/>
      <c r="P1235" s="241"/>
      <c r="Q1235" s="241"/>
      <c r="R1235" s="241"/>
      <c r="S1235" s="241"/>
      <c r="T1235" s="242"/>
      <c r="AT1235" s="243" t="s">
        <v>207</v>
      </c>
      <c r="AU1235" s="243" t="s">
        <v>82</v>
      </c>
      <c r="AV1235" s="12" t="s">
        <v>82</v>
      </c>
      <c r="AW1235" s="12" t="s">
        <v>34</v>
      </c>
      <c r="AX1235" s="12" t="s">
        <v>80</v>
      </c>
      <c r="AY1235" s="243" t="s">
        <v>197</v>
      </c>
    </row>
    <row r="1236" spans="2:65" s="1" customFormat="1" ht="22.5" customHeight="1">
      <c r="B1236" s="39"/>
      <c r="C1236" s="218" t="s">
        <v>1669</v>
      </c>
      <c r="D1236" s="218" t="s">
        <v>199</v>
      </c>
      <c r="E1236" s="219" t="s">
        <v>1670</v>
      </c>
      <c r="F1236" s="220" t="s">
        <v>1671</v>
      </c>
      <c r="G1236" s="221" t="s">
        <v>259</v>
      </c>
      <c r="H1236" s="222">
        <v>6.248</v>
      </c>
      <c r="I1236" s="223"/>
      <c r="J1236" s="224">
        <f>ROUND(I1236*H1236,2)</f>
        <v>0</v>
      </c>
      <c r="K1236" s="220" t="s">
        <v>203</v>
      </c>
      <c r="L1236" s="44"/>
      <c r="M1236" s="225" t="s">
        <v>21</v>
      </c>
      <c r="N1236" s="226" t="s">
        <v>44</v>
      </c>
      <c r="O1236" s="80"/>
      <c r="P1236" s="227">
        <f>O1236*H1236</f>
        <v>0</v>
      </c>
      <c r="Q1236" s="227">
        <v>0</v>
      </c>
      <c r="R1236" s="227">
        <f>Q1236*H1236</f>
        <v>0</v>
      </c>
      <c r="S1236" s="227">
        <v>0</v>
      </c>
      <c r="T1236" s="228">
        <f>S1236*H1236</f>
        <v>0</v>
      </c>
      <c r="AR1236" s="18" t="s">
        <v>298</v>
      </c>
      <c r="AT1236" s="18" t="s">
        <v>199</v>
      </c>
      <c r="AU1236" s="18" t="s">
        <v>82</v>
      </c>
      <c r="AY1236" s="18" t="s">
        <v>197</v>
      </c>
      <c r="BE1236" s="229">
        <f>IF(N1236="základní",J1236,0)</f>
        <v>0</v>
      </c>
      <c r="BF1236" s="229">
        <f>IF(N1236="snížená",J1236,0)</f>
        <v>0</v>
      </c>
      <c r="BG1236" s="229">
        <f>IF(N1236="zákl. přenesená",J1236,0)</f>
        <v>0</v>
      </c>
      <c r="BH1236" s="229">
        <f>IF(N1236="sníž. přenesená",J1236,0)</f>
        <v>0</v>
      </c>
      <c r="BI1236" s="229">
        <f>IF(N1236="nulová",J1236,0)</f>
        <v>0</v>
      </c>
      <c r="BJ1236" s="18" t="s">
        <v>80</v>
      </c>
      <c r="BK1236" s="229">
        <f>ROUND(I1236*H1236,2)</f>
        <v>0</v>
      </c>
      <c r="BL1236" s="18" t="s">
        <v>298</v>
      </c>
      <c r="BM1236" s="18" t="s">
        <v>1672</v>
      </c>
    </row>
    <row r="1237" spans="2:47" s="1" customFormat="1" ht="12">
      <c r="B1237" s="39"/>
      <c r="C1237" s="40"/>
      <c r="D1237" s="230" t="s">
        <v>205</v>
      </c>
      <c r="E1237" s="40"/>
      <c r="F1237" s="231" t="s">
        <v>1256</v>
      </c>
      <c r="G1237" s="40"/>
      <c r="H1237" s="40"/>
      <c r="I1237" s="145"/>
      <c r="J1237" s="40"/>
      <c r="K1237" s="40"/>
      <c r="L1237" s="44"/>
      <c r="M1237" s="232"/>
      <c r="N1237" s="80"/>
      <c r="O1237" s="80"/>
      <c r="P1237" s="80"/>
      <c r="Q1237" s="80"/>
      <c r="R1237" s="80"/>
      <c r="S1237" s="80"/>
      <c r="T1237" s="81"/>
      <c r="AT1237" s="18" t="s">
        <v>205</v>
      </c>
      <c r="AU1237" s="18" t="s">
        <v>82</v>
      </c>
    </row>
    <row r="1238" spans="2:65" s="1" customFormat="1" ht="22.5" customHeight="1">
      <c r="B1238" s="39"/>
      <c r="C1238" s="218" t="s">
        <v>1673</v>
      </c>
      <c r="D1238" s="218" t="s">
        <v>199</v>
      </c>
      <c r="E1238" s="219" t="s">
        <v>1674</v>
      </c>
      <c r="F1238" s="220" t="s">
        <v>1675</v>
      </c>
      <c r="G1238" s="221" t="s">
        <v>259</v>
      </c>
      <c r="H1238" s="222">
        <v>6.248</v>
      </c>
      <c r="I1238" s="223"/>
      <c r="J1238" s="224">
        <f>ROUND(I1238*H1238,2)</f>
        <v>0</v>
      </c>
      <c r="K1238" s="220" t="s">
        <v>203</v>
      </c>
      <c r="L1238" s="44"/>
      <c r="M1238" s="225" t="s">
        <v>21</v>
      </c>
      <c r="N1238" s="226" t="s">
        <v>44</v>
      </c>
      <c r="O1238" s="80"/>
      <c r="P1238" s="227">
        <f>O1238*H1238</f>
        <v>0</v>
      </c>
      <c r="Q1238" s="227">
        <v>0</v>
      </c>
      <c r="R1238" s="227">
        <f>Q1238*H1238</f>
        <v>0</v>
      </c>
      <c r="S1238" s="227">
        <v>0</v>
      </c>
      <c r="T1238" s="228">
        <f>S1238*H1238</f>
        <v>0</v>
      </c>
      <c r="AR1238" s="18" t="s">
        <v>298</v>
      </c>
      <c r="AT1238" s="18" t="s">
        <v>199</v>
      </c>
      <c r="AU1238" s="18" t="s">
        <v>82</v>
      </c>
      <c r="AY1238" s="18" t="s">
        <v>197</v>
      </c>
      <c r="BE1238" s="229">
        <f>IF(N1238="základní",J1238,0)</f>
        <v>0</v>
      </c>
      <c r="BF1238" s="229">
        <f>IF(N1238="snížená",J1238,0)</f>
        <v>0</v>
      </c>
      <c r="BG1238" s="229">
        <f>IF(N1238="zákl. přenesená",J1238,0)</f>
        <v>0</v>
      </c>
      <c r="BH1238" s="229">
        <f>IF(N1238="sníž. přenesená",J1238,0)</f>
        <v>0</v>
      </c>
      <c r="BI1238" s="229">
        <f>IF(N1238="nulová",J1238,0)</f>
        <v>0</v>
      </c>
      <c r="BJ1238" s="18" t="s">
        <v>80</v>
      </c>
      <c r="BK1238" s="229">
        <f>ROUND(I1238*H1238,2)</f>
        <v>0</v>
      </c>
      <c r="BL1238" s="18" t="s">
        <v>298</v>
      </c>
      <c r="BM1238" s="18" t="s">
        <v>1676</v>
      </c>
    </row>
    <row r="1239" spans="2:47" s="1" customFormat="1" ht="12">
      <c r="B1239" s="39"/>
      <c r="C1239" s="40"/>
      <c r="D1239" s="230" t="s">
        <v>205</v>
      </c>
      <c r="E1239" s="40"/>
      <c r="F1239" s="231" t="s">
        <v>1256</v>
      </c>
      <c r="G1239" s="40"/>
      <c r="H1239" s="40"/>
      <c r="I1239" s="145"/>
      <c r="J1239" s="40"/>
      <c r="K1239" s="40"/>
      <c r="L1239" s="44"/>
      <c r="M1239" s="232"/>
      <c r="N1239" s="80"/>
      <c r="O1239" s="80"/>
      <c r="P1239" s="80"/>
      <c r="Q1239" s="80"/>
      <c r="R1239" s="80"/>
      <c r="S1239" s="80"/>
      <c r="T1239" s="81"/>
      <c r="AT1239" s="18" t="s">
        <v>205</v>
      </c>
      <c r="AU1239" s="18" t="s">
        <v>82</v>
      </c>
    </row>
    <row r="1240" spans="2:63" s="11" customFormat="1" ht="22.8" customHeight="1">
      <c r="B1240" s="202"/>
      <c r="C1240" s="203"/>
      <c r="D1240" s="204" t="s">
        <v>72</v>
      </c>
      <c r="E1240" s="216" t="s">
        <v>1677</v>
      </c>
      <c r="F1240" s="216" t="s">
        <v>1678</v>
      </c>
      <c r="G1240" s="203"/>
      <c r="H1240" s="203"/>
      <c r="I1240" s="206"/>
      <c r="J1240" s="217">
        <f>BK1240</f>
        <v>0</v>
      </c>
      <c r="K1240" s="203"/>
      <c r="L1240" s="208"/>
      <c r="M1240" s="209"/>
      <c r="N1240" s="210"/>
      <c r="O1240" s="210"/>
      <c r="P1240" s="211">
        <f>SUM(P1241:P1247)</f>
        <v>0</v>
      </c>
      <c r="Q1240" s="210"/>
      <c r="R1240" s="211">
        <f>SUM(R1241:R1247)</f>
        <v>1.35971892</v>
      </c>
      <c r="S1240" s="210"/>
      <c r="T1240" s="212">
        <f>SUM(T1241:T1247)</f>
        <v>0</v>
      </c>
      <c r="AR1240" s="213" t="s">
        <v>82</v>
      </c>
      <c r="AT1240" s="214" t="s">
        <v>72</v>
      </c>
      <c r="AU1240" s="214" t="s">
        <v>80</v>
      </c>
      <c r="AY1240" s="213" t="s">
        <v>197</v>
      </c>
      <c r="BK1240" s="215">
        <f>SUM(BK1241:BK1247)</f>
        <v>0</v>
      </c>
    </row>
    <row r="1241" spans="2:65" s="1" customFormat="1" ht="16.5" customHeight="1">
      <c r="B1241" s="39"/>
      <c r="C1241" s="218" t="s">
        <v>1679</v>
      </c>
      <c r="D1241" s="218" t="s">
        <v>199</v>
      </c>
      <c r="E1241" s="219" t="s">
        <v>1680</v>
      </c>
      <c r="F1241" s="220" t="s">
        <v>1681</v>
      </c>
      <c r="G1241" s="221" t="s">
        <v>116</v>
      </c>
      <c r="H1241" s="222">
        <v>719.428</v>
      </c>
      <c r="I1241" s="223"/>
      <c r="J1241" s="224">
        <f>ROUND(I1241*H1241,2)</f>
        <v>0</v>
      </c>
      <c r="K1241" s="220" t="s">
        <v>21</v>
      </c>
      <c r="L1241" s="44"/>
      <c r="M1241" s="225" t="s">
        <v>21</v>
      </c>
      <c r="N1241" s="226" t="s">
        <v>44</v>
      </c>
      <c r="O1241" s="80"/>
      <c r="P1241" s="227">
        <f>O1241*H1241</f>
        <v>0</v>
      </c>
      <c r="Q1241" s="227">
        <v>0.00189</v>
      </c>
      <c r="R1241" s="227">
        <f>Q1241*H1241</f>
        <v>1.35971892</v>
      </c>
      <c r="S1241" s="227">
        <v>0</v>
      </c>
      <c r="T1241" s="228">
        <f>S1241*H1241</f>
        <v>0</v>
      </c>
      <c r="AR1241" s="18" t="s">
        <v>298</v>
      </c>
      <c r="AT1241" s="18" t="s">
        <v>199</v>
      </c>
      <c r="AU1241" s="18" t="s">
        <v>82</v>
      </c>
      <c r="AY1241" s="18" t="s">
        <v>197</v>
      </c>
      <c r="BE1241" s="229">
        <f>IF(N1241="základní",J1241,0)</f>
        <v>0</v>
      </c>
      <c r="BF1241" s="229">
        <f>IF(N1241="snížená",J1241,0)</f>
        <v>0</v>
      </c>
      <c r="BG1241" s="229">
        <f>IF(N1241="zákl. přenesená",J1241,0)</f>
        <v>0</v>
      </c>
      <c r="BH1241" s="229">
        <f>IF(N1241="sníž. přenesená",J1241,0)</f>
        <v>0</v>
      </c>
      <c r="BI1241" s="229">
        <f>IF(N1241="nulová",J1241,0)</f>
        <v>0</v>
      </c>
      <c r="BJ1241" s="18" t="s">
        <v>80</v>
      </c>
      <c r="BK1241" s="229">
        <f>ROUND(I1241*H1241,2)</f>
        <v>0</v>
      </c>
      <c r="BL1241" s="18" t="s">
        <v>298</v>
      </c>
      <c r="BM1241" s="18" t="s">
        <v>1682</v>
      </c>
    </row>
    <row r="1242" spans="2:47" s="1" customFormat="1" ht="12">
      <c r="B1242" s="39"/>
      <c r="C1242" s="40"/>
      <c r="D1242" s="230" t="s">
        <v>262</v>
      </c>
      <c r="E1242" s="40"/>
      <c r="F1242" s="231" t="s">
        <v>1683</v>
      </c>
      <c r="G1242" s="40"/>
      <c r="H1242" s="40"/>
      <c r="I1242" s="145"/>
      <c r="J1242" s="40"/>
      <c r="K1242" s="40"/>
      <c r="L1242" s="44"/>
      <c r="M1242" s="232"/>
      <c r="N1242" s="80"/>
      <c r="O1242" s="80"/>
      <c r="P1242" s="80"/>
      <c r="Q1242" s="80"/>
      <c r="R1242" s="80"/>
      <c r="S1242" s="80"/>
      <c r="T1242" s="81"/>
      <c r="AT1242" s="18" t="s">
        <v>262</v>
      </c>
      <c r="AU1242" s="18" t="s">
        <v>82</v>
      </c>
    </row>
    <row r="1243" spans="2:51" s="12" customFormat="1" ht="12">
      <c r="B1243" s="233"/>
      <c r="C1243" s="234"/>
      <c r="D1243" s="230" t="s">
        <v>207</v>
      </c>
      <c r="E1243" s="235" t="s">
        <v>21</v>
      </c>
      <c r="F1243" s="236" t="s">
        <v>631</v>
      </c>
      <c r="G1243" s="234"/>
      <c r="H1243" s="237">
        <v>719.428</v>
      </c>
      <c r="I1243" s="238"/>
      <c r="J1243" s="234"/>
      <c r="K1243" s="234"/>
      <c r="L1243" s="239"/>
      <c r="M1243" s="240"/>
      <c r="N1243" s="241"/>
      <c r="O1243" s="241"/>
      <c r="P1243" s="241"/>
      <c r="Q1243" s="241"/>
      <c r="R1243" s="241"/>
      <c r="S1243" s="241"/>
      <c r="T1243" s="242"/>
      <c r="AT1243" s="243" t="s">
        <v>207</v>
      </c>
      <c r="AU1243" s="243" t="s">
        <v>82</v>
      </c>
      <c r="AV1243" s="12" t="s">
        <v>82</v>
      </c>
      <c r="AW1243" s="12" t="s">
        <v>34</v>
      </c>
      <c r="AX1243" s="12" t="s">
        <v>80</v>
      </c>
      <c r="AY1243" s="243" t="s">
        <v>197</v>
      </c>
    </row>
    <row r="1244" spans="2:65" s="1" customFormat="1" ht="22.5" customHeight="1">
      <c r="B1244" s="39"/>
      <c r="C1244" s="218" t="s">
        <v>1684</v>
      </c>
      <c r="D1244" s="218" t="s">
        <v>199</v>
      </c>
      <c r="E1244" s="219" t="s">
        <v>1685</v>
      </c>
      <c r="F1244" s="220" t="s">
        <v>1686</v>
      </c>
      <c r="G1244" s="221" t="s">
        <v>259</v>
      </c>
      <c r="H1244" s="222">
        <v>1.36</v>
      </c>
      <c r="I1244" s="223"/>
      <c r="J1244" s="224">
        <f>ROUND(I1244*H1244,2)</f>
        <v>0</v>
      </c>
      <c r="K1244" s="220" t="s">
        <v>203</v>
      </c>
      <c r="L1244" s="44"/>
      <c r="M1244" s="225" t="s">
        <v>21</v>
      </c>
      <c r="N1244" s="226" t="s">
        <v>44</v>
      </c>
      <c r="O1244" s="80"/>
      <c r="P1244" s="227">
        <f>O1244*H1244</f>
        <v>0</v>
      </c>
      <c r="Q1244" s="227">
        <v>0</v>
      </c>
      <c r="R1244" s="227">
        <f>Q1244*H1244</f>
        <v>0</v>
      </c>
      <c r="S1244" s="227">
        <v>0</v>
      </c>
      <c r="T1244" s="228">
        <f>S1244*H1244</f>
        <v>0</v>
      </c>
      <c r="AR1244" s="18" t="s">
        <v>298</v>
      </c>
      <c r="AT1244" s="18" t="s">
        <v>199</v>
      </c>
      <c r="AU1244" s="18" t="s">
        <v>82</v>
      </c>
      <c r="AY1244" s="18" t="s">
        <v>197</v>
      </c>
      <c r="BE1244" s="229">
        <f>IF(N1244="základní",J1244,0)</f>
        <v>0</v>
      </c>
      <c r="BF1244" s="229">
        <f>IF(N1244="snížená",J1244,0)</f>
        <v>0</v>
      </c>
      <c r="BG1244" s="229">
        <f>IF(N1244="zákl. přenesená",J1244,0)</f>
        <v>0</v>
      </c>
      <c r="BH1244" s="229">
        <f>IF(N1244="sníž. přenesená",J1244,0)</f>
        <v>0</v>
      </c>
      <c r="BI1244" s="229">
        <f>IF(N1244="nulová",J1244,0)</f>
        <v>0</v>
      </c>
      <c r="BJ1244" s="18" t="s">
        <v>80</v>
      </c>
      <c r="BK1244" s="229">
        <f>ROUND(I1244*H1244,2)</f>
        <v>0</v>
      </c>
      <c r="BL1244" s="18" t="s">
        <v>298</v>
      </c>
      <c r="BM1244" s="18" t="s">
        <v>1687</v>
      </c>
    </row>
    <row r="1245" spans="2:47" s="1" customFormat="1" ht="12">
      <c r="B1245" s="39"/>
      <c r="C1245" s="40"/>
      <c r="D1245" s="230" t="s">
        <v>205</v>
      </c>
      <c r="E1245" s="40"/>
      <c r="F1245" s="231" t="s">
        <v>1363</v>
      </c>
      <c r="G1245" s="40"/>
      <c r="H1245" s="40"/>
      <c r="I1245" s="145"/>
      <c r="J1245" s="40"/>
      <c r="K1245" s="40"/>
      <c r="L1245" s="44"/>
      <c r="M1245" s="232"/>
      <c r="N1245" s="80"/>
      <c r="O1245" s="80"/>
      <c r="P1245" s="80"/>
      <c r="Q1245" s="80"/>
      <c r="R1245" s="80"/>
      <c r="S1245" s="80"/>
      <c r="T1245" s="81"/>
      <c r="AT1245" s="18" t="s">
        <v>205</v>
      </c>
      <c r="AU1245" s="18" t="s">
        <v>82</v>
      </c>
    </row>
    <row r="1246" spans="2:65" s="1" customFormat="1" ht="22.5" customHeight="1">
      <c r="B1246" s="39"/>
      <c r="C1246" s="218" t="s">
        <v>1688</v>
      </c>
      <c r="D1246" s="218" t="s">
        <v>199</v>
      </c>
      <c r="E1246" s="219" t="s">
        <v>1689</v>
      </c>
      <c r="F1246" s="220" t="s">
        <v>1690</v>
      </c>
      <c r="G1246" s="221" t="s">
        <v>259</v>
      </c>
      <c r="H1246" s="222">
        <v>1.36</v>
      </c>
      <c r="I1246" s="223"/>
      <c r="J1246" s="224">
        <f>ROUND(I1246*H1246,2)</f>
        <v>0</v>
      </c>
      <c r="K1246" s="220" t="s">
        <v>203</v>
      </c>
      <c r="L1246" s="44"/>
      <c r="M1246" s="225" t="s">
        <v>21</v>
      </c>
      <c r="N1246" s="226" t="s">
        <v>44</v>
      </c>
      <c r="O1246" s="80"/>
      <c r="P1246" s="227">
        <f>O1246*H1246</f>
        <v>0</v>
      </c>
      <c r="Q1246" s="227">
        <v>0</v>
      </c>
      <c r="R1246" s="227">
        <f>Q1246*H1246</f>
        <v>0</v>
      </c>
      <c r="S1246" s="227">
        <v>0</v>
      </c>
      <c r="T1246" s="228">
        <f>S1246*H1246</f>
        <v>0</v>
      </c>
      <c r="AR1246" s="18" t="s">
        <v>298</v>
      </c>
      <c r="AT1246" s="18" t="s">
        <v>199</v>
      </c>
      <c r="AU1246" s="18" t="s">
        <v>82</v>
      </c>
      <c r="AY1246" s="18" t="s">
        <v>197</v>
      </c>
      <c r="BE1246" s="229">
        <f>IF(N1246="základní",J1246,0)</f>
        <v>0</v>
      </c>
      <c r="BF1246" s="229">
        <f>IF(N1246="snížená",J1246,0)</f>
        <v>0</v>
      </c>
      <c r="BG1246" s="229">
        <f>IF(N1246="zákl. přenesená",J1246,0)</f>
        <v>0</v>
      </c>
      <c r="BH1246" s="229">
        <f>IF(N1246="sníž. přenesená",J1246,0)</f>
        <v>0</v>
      </c>
      <c r="BI1246" s="229">
        <f>IF(N1246="nulová",J1246,0)</f>
        <v>0</v>
      </c>
      <c r="BJ1246" s="18" t="s">
        <v>80</v>
      </c>
      <c r="BK1246" s="229">
        <f>ROUND(I1246*H1246,2)</f>
        <v>0</v>
      </c>
      <c r="BL1246" s="18" t="s">
        <v>298</v>
      </c>
      <c r="BM1246" s="18" t="s">
        <v>1691</v>
      </c>
    </row>
    <row r="1247" spans="2:47" s="1" customFormat="1" ht="12">
      <c r="B1247" s="39"/>
      <c r="C1247" s="40"/>
      <c r="D1247" s="230" t="s">
        <v>205</v>
      </c>
      <c r="E1247" s="40"/>
      <c r="F1247" s="231" t="s">
        <v>1363</v>
      </c>
      <c r="G1247" s="40"/>
      <c r="H1247" s="40"/>
      <c r="I1247" s="145"/>
      <c r="J1247" s="40"/>
      <c r="K1247" s="40"/>
      <c r="L1247" s="44"/>
      <c r="M1247" s="232"/>
      <c r="N1247" s="80"/>
      <c r="O1247" s="80"/>
      <c r="P1247" s="80"/>
      <c r="Q1247" s="80"/>
      <c r="R1247" s="80"/>
      <c r="S1247" s="80"/>
      <c r="T1247" s="81"/>
      <c r="AT1247" s="18" t="s">
        <v>205</v>
      </c>
      <c r="AU1247" s="18" t="s">
        <v>82</v>
      </c>
    </row>
    <row r="1248" spans="2:63" s="11" customFormat="1" ht="22.8" customHeight="1">
      <c r="B1248" s="202"/>
      <c r="C1248" s="203"/>
      <c r="D1248" s="204" t="s">
        <v>72</v>
      </c>
      <c r="E1248" s="216" t="s">
        <v>1692</v>
      </c>
      <c r="F1248" s="216" t="s">
        <v>1693</v>
      </c>
      <c r="G1248" s="203"/>
      <c r="H1248" s="203"/>
      <c r="I1248" s="206"/>
      <c r="J1248" s="217">
        <f>BK1248</f>
        <v>0</v>
      </c>
      <c r="K1248" s="203"/>
      <c r="L1248" s="208"/>
      <c r="M1248" s="209"/>
      <c r="N1248" s="210"/>
      <c r="O1248" s="210"/>
      <c r="P1248" s="211">
        <f>SUM(P1249:P1316)</f>
        <v>0</v>
      </c>
      <c r="Q1248" s="210"/>
      <c r="R1248" s="211">
        <f>SUM(R1249:R1316)</f>
        <v>1.2607999</v>
      </c>
      <c r="S1248" s="210"/>
      <c r="T1248" s="212">
        <f>SUM(T1249:T1316)</f>
        <v>0</v>
      </c>
      <c r="AR1248" s="213" t="s">
        <v>82</v>
      </c>
      <c r="AT1248" s="214" t="s">
        <v>72</v>
      </c>
      <c r="AU1248" s="214" t="s">
        <v>80</v>
      </c>
      <c r="AY1248" s="213" t="s">
        <v>197</v>
      </c>
      <c r="BK1248" s="215">
        <f>SUM(BK1249:BK1316)</f>
        <v>0</v>
      </c>
    </row>
    <row r="1249" spans="2:65" s="1" customFormat="1" ht="16.5" customHeight="1">
      <c r="B1249" s="39"/>
      <c r="C1249" s="218" t="s">
        <v>1694</v>
      </c>
      <c r="D1249" s="218" t="s">
        <v>199</v>
      </c>
      <c r="E1249" s="219" t="s">
        <v>1695</v>
      </c>
      <c r="F1249" s="220" t="s">
        <v>1696</v>
      </c>
      <c r="G1249" s="221" t="s">
        <v>132</v>
      </c>
      <c r="H1249" s="222">
        <v>41.2</v>
      </c>
      <c r="I1249" s="223"/>
      <c r="J1249" s="224">
        <f>ROUND(I1249*H1249,2)</f>
        <v>0</v>
      </c>
      <c r="K1249" s="220" t="s">
        <v>21</v>
      </c>
      <c r="L1249" s="44"/>
      <c r="M1249" s="225" t="s">
        <v>21</v>
      </c>
      <c r="N1249" s="226" t="s">
        <v>44</v>
      </c>
      <c r="O1249" s="80"/>
      <c r="P1249" s="227">
        <f>O1249*H1249</f>
        <v>0</v>
      </c>
      <c r="Q1249" s="227">
        <v>0.001</v>
      </c>
      <c r="R1249" s="227">
        <f>Q1249*H1249</f>
        <v>0.0412</v>
      </c>
      <c r="S1249" s="227">
        <v>0</v>
      </c>
      <c r="T1249" s="228">
        <f>S1249*H1249</f>
        <v>0</v>
      </c>
      <c r="AR1249" s="18" t="s">
        <v>298</v>
      </c>
      <c r="AT1249" s="18" t="s">
        <v>199</v>
      </c>
      <c r="AU1249" s="18" t="s">
        <v>82</v>
      </c>
      <c r="AY1249" s="18" t="s">
        <v>197</v>
      </c>
      <c r="BE1249" s="229">
        <f>IF(N1249="základní",J1249,0)</f>
        <v>0</v>
      </c>
      <c r="BF1249" s="229">
        <f>IF(N1249="snížená",J1249,0)</f>
        <v>0</v>
      </c>
      <c r="BG1249" s="229">
        <f>IF(N1249="zákl. přenesená",J1249,0)</f>
        <v>0</v>
      </c>
      <c r="BH1249" s="229">
        <f>IF(N1249="sníž. přenesená",J1249,0)</f>
        <v>0</v>
      </c>
      <c r="BI1249" s="229">
        <f>IF(N1249="nulová",J1249,0)</f>
        <v>0</v>
      </c>
      <c r="BJ1249" s="18" t="s">
        <v>80</v>
      </c>
      <c r="BK1249" s="229">
        <f>ROUND(I1249*H1249,2)</f>
        <v>0</v>
      </c>
      <c r="BL1249" s="18" t="s">
        <v>298</v>
      </c>
      <c r="BM1249" s="18" t="s">
        <v>1697</v>
      </c>
    </row>
    <row r="1250" spans="2:51" s="12" customFormat="1" ht="12">
      <c r="B1250" s="233"/>
      <c r="C1250" s="234"/>
      <c r="D1250" s="230" t="s">
        <v>207</v>
      </c>
      <c r="E1250" s="235" t="s">
        <v>21</v>
      </c>
      <c r="F1250" s="236" t="s">
        <v>1698</v>
      </c>
      <c r="G1250" s="234"/>
      <c r="H1250" s="237">
        <v>41.2</v>
      </c>
      <c r="I1250" s="238"/>
      <c r="J1250" s="234"/>
      <c r="K1250" s="234"/>
      <c r="L1250" s="239"/>
      <c r="M1250" s="240"/>
      <c r="N1250" s="241"/>
      <c r="O1250" s="241"/>
      <c r="P1250" s="241"/>
      <c r="Q1250" s="241"/>
      <c r="R1250" s="241"/>
      <c r="S1250" s="241"/>
      <c r="T1250" s="242"/>
      <c r="AT1250" s="243" t="s">
        <v>207</v>
      </c>
      <c r="AU1250" s="243" t="s">
        <v>82</v>
      </c>
      <c r="AV1250" s="12" t="s">
        <v>82</v>
      </c>
      <c r="AW1250" s="12" t="s">
        <v>34</v>
      </c>
      <c r="AX1250" s="12" t="s">
        <v>80</v>
      </c>
      <c r="AY1250" s="243" t="s">
        <v>197</v>
      </c>
    </row>
    <row r="1251" spans="2:65" s="1" customFormat="1" ht="16.5" customHeight="1">
      <c r="B1251" s="39"/>
      <c r="C1251" s="276" t="s">
        <v>1699</v>
      </c>
      <c r="D1251" s="276" t="s">
        <v>540</v>
      </c>
      <c r="E1251" s="277" t="s">
        <v>1372</v>
      </c>
      <c r="F1251" s="278" t="s">
        <v>1373</v>
      </c>
      <c r="G1251" s="279" t="s">
        <v>132</v>
      </c>
      <c r="H1251" s="280">
        <v>43.26</v>
      </c>
      <c r="I1251" s="281"/>
      <c r="J1251" s="282">
        <f>ROUND(I1251*H1251,2)</f>
        <v>0</v>
      </c>
      <c r="K1251" s="278" t="s">
        <v>21</v>
      </c>
      <c r="L1251" s="283"/>
      <c r="M1251" s="284" t="s">
        <v>21</v>
      </c>
      <c r="N1251" s="285" t="s">
        <v>44</v>
      </c>
      <c r="O1251" s="80"/>
      <c r="P1251" s="227">
        <f>O1251*H1251</f>
        <v>0</v>
      </c>
      <c r="Q1251" s="227">
        <v>0</v>
      </c>
      <c r="R1251" s="227">
        <f>Q1251*H1251</f>
        <v>0</v>
      </c>
      <c r="S1251" s="227">
        <v>0</v>
      </c>
      <c r="T1251" s="228">
        <f>S1251*H1251</f>
        <v>0</v>
      </c>
      <c r="AR1251" s="18" t="s">
        <v>415</v>
      </c>
      <c r="AT1251" s="18" t="s">
        <v>540</v>
      </c>
      <c r="AU1251" s="18" t="s">
        <v>82</v>
      </c>
      <c r="AY1251" s="18" t="s">
        <v>197</v>
      </c>
      <c r="BE1251" s="229">
        <f>IF(N1251="základní",J1251,0)</f>
        <v>0</v>
      </c>
      <c r="BF1251" s="229">
        <f>IF(N1251="snížená",J1251,0)</f>
        <v>0</v>
      </c>
      <c r="BG1251" s="229">
        <f>IF(N1251="zákl. přenesená",J1251,0)</f>
        <v>0</v>
      </c>
      <c r="BH1251" s="229">
        <f>IF(N1251="sníž. přenesená",J1251,0)</f>
        <v>0</v>
      </c>
      <c r="BI1251" s="229">
        <f>IF(N1251="nulová",J1251,0)</f>
        <v>0</v>
      </c>
      <c r="BJ1251" s="18" t="s">
        <v>80</v>
      </c>
      <c r="BK1251" s="229">
        <f>ROUND(I1251*H1251,2)</f>
        <v>0</v>
      </c>
      <c r="BL1251" s="18" t="s">
        <v>298</v>
      </c>
      <c r="BM1251" s="18" t="s">
        <v>1700</v>
      </c>
    </row>
    <row r="1252" spans="2:51" s="12" customFormat="1" ht="12">
      <c r="B1252" s="233"/>
      <c r="C1252" s="234"/>
      <c r="D1252" s="230" t="s">
        <v>207</v>
      </c>
      <c r="E1252" s="234"/>
      <c r="F1252" s="236" t="s">
        <v>1701</v>
      </c>
      <c r="G1252" s="234"/>
      <c r="H1252" s="237">
        <v>43.26</v>
      </c>
      <c r="I1252" s="238"/>
      <c r="J1252" s="234"/>
      <c r="K1252" s="234"/>
      <c r="L1252" s="239"/>
      <c r="M1252" s="240"/>
      <c r="N1252" s="241"/>
      <c r="O1252" s="241"/>
      <c r="P1252" s="241"/>
      <c r="Q1252" s="241"/>
      <c r="R1252" s="241"/>
      <c r="S1252" s="241"/>
      <c r="T1252" s="242"/>
      <c r="AT1252" s="243" t="s">
        <v>207</v>
      </c>
      <c r="AU1252" s="243" t="s">
        <v>82</v>
      </c>
      <c r="AV1252" s="12" t="s">
        <v>82</v>
      </c>
      <c r="AW1252" s="12" t="s">
        <v>4</v>
      </c>
      <c r="AX1252" s="12" t="s">
        <v>80</v>
      </c>
      <c r="AY1252" s="243" t="s">
        <v>197</v>
      </c>
    </row>
    <row r="1253" spans="2:65" s="1" customFormat="1" ht="22.5" customHeight="1">
      <c r="B1253" s="39"/>
      <c r="C1253" s="218" t="s">
        <v>1702</v>
      </c>
      <c r="D1253" s="218" t="s">
        <v>199</v>
      </c>
      <c r="E1253" s="219" t="s">
        <v>1703</v>
      </c>
      <c r="F1253" s="220" t="s">
        <v>1704</v>
      </c>
      <c r="G1253" s="221" t="s">
        <v>116</v>
      </c>
      <c r="H1253" s="222">
        <v>54.913</v>
      </c>
      <c r="I1253" s="223"/>
      <c r="J1253" s="224">
        <f>ROUND(I1253*H1253,2)</f>
        <v>0</v>
      </c>
      <c r="K1253" s="220" t="s">
        <v>203</v>
      </c>
      <c r="L1253" s="44"/>
      <c r="M1253" s="225" t="s">
        <v>21</v>
      </c>
      <c r="N1253" s="226" t="s">
        <v>44</v>
      </c>
      <c r="O1253" s="80"/>
      <c r="P1253" s="227">
        <f>O1253*H1253</f>
        <v>0</v>
      </c>
      <c r="Q1253" s="227">
        <v>0.0036</v>
      </c>
      <c r="R1253" s="227">
        <f>Q1253*H1253</f>
        <v>0.1976868</v>
      </c>
      <c r="S1253" s="227">
        <v>0</v>
      </c>
      <c r="T1253" s="228">
        <f>S1253*H1253</f>
        <v>0</v>
      </c>
      <c r="AR1253" s="18" t="s">
        <v>298</v>
      </c>
      <c r="AT1253" s="18" t="s">
        <v>199</v>
      </c>
      <c r="AU1253" s="18" t="s">
        <v>82</v>
      </c>
      <c r="AY1253" s="18" t="s">
        <v>197</v>
      </c>
      <c r="BE1253" s="229">
        <f>IF(N1253="základní",J1253,0)</f>
        <v>0</v>
      </c>
      <c r="BF1253" s="229">
        <f>IF(N1253="snížená",J1253,0)</f>
        <v>0</v>
      </c>
      <c r="BG1253" s="229">
        <f>IF(N1253="zákl. přenesená",J1253,0)</f>
        <v>0</v>
      </c>
      <c r="BH1253" s="229">
        <f>IF(N1253="sníž. přenesená",J1253,0)</f>
        <v>0</v>
      </c>
      <c r="BI1253" s="229">
        <f>IF(N1253="nulová",J1253,0)</f>
        <v>0</v>
      </c>
      <c r="BJ1253" s="18" t="s">
        <v>80</v>
      </c>
      <c r="BK1253" s="229">
        <f>ROUND(I1253*H1253,2)</f>
        <v>0</v>
      </c>
      <c r="BL1253" s="18" t="s">
        <v>298</v>
      </c>
      <c r="BM1253" s="18" t="s">
        <v>1705</v>
      </c>
    </row>
    <row r="1254" spans="2:51" s="15" customFormat="1" ht="12">
      <c r="B1254" s="266"/>
      <c r="C1254" s="267"/>
      <c r="D1254" s="230" t="s">
        <v>207</v>
      </c>
      <c r="E1254" s="268" t="s">
        <v>21</v>
      </c>
      <c r="F1254" s="269" t="s">
        <v>382</v>
      </c>
      <c r="G1254" s="267"/>
      <c r="H1254" s="268" t="s">
        <v>21</v>
      </c>
      <c r="I1254" s="270"/>
      <c r="J1254" s="267"/>
      <c r="K1254" s="267"/>
      <c r="L1254" s="271"/>
      <c r="M1254" s="272"/>
      <c r="N1254" s="273"/>
      <c r="O1254" s="273"/>
      <c r="P1254" s="273"/>
      <c r="Q1254" s="273"/>
      <c r="R1254" s="273"/>
      <c r="S1254" s="273"/>
      <c r="T1254" s="274"/>
      <c r="AT1254" s="275" t="s">
        <v>207</v>
      </c>
      <c r="AU1254" s="275" t="s">
        <v>82</v>
      </c>
      <c r="AV1254" s="15" t="s">
        <v>80</v>
      </c>
      <c r="AW1254" s="15" t="s">
        <v>34</v>
      </c>
      <c r="AX1254" s="15" t="s">
        <v>73</v>
      </c>
      <c r="AY1254" s="275" t="s">
        <v>197</v>
      </c>
    </row>
    <row r="1255" spans="2:51" s="12" customFormat="1" ht="12">
      <c r="B1255" s="233"/>
      <c r="C1255" s="234"/>
      <c r="D1255" s="230" t="s">
        <v>207</v>
      </c>
      <c r="E1255" s="235" t="s">
        <v>21</v>
      </c>
      <c r="F1255" s="236" t="s">
        <v>1706</v>
      </c>
      <c r="G1255" s="234"/>
      <c r="H1255" s="237">
        <v>4.2</v>
      </c>
      <c r="I1255" s="238"/>
      <c r="J1255" s="234"/>
      <c r="K1255" s="234"/>
      <c r="L1255" s="239"/>
      <c r="M1255" s="240"/>
      <c r="N1255" s="241"/>
      <c r="O1255" s="241"/>
      <c r="P1255" s="241"/>
      <c r="Q1255" s="241"/>
      <c r="R1255" s="241"/>
      <c r="S1255" s="241"/>
      <c r="T1255" s="242"/>
      <c r="AT1255" s="243" t="s">
        <v>207</v>
      </c>
      <c r="AU1255" s="243" t="s">
        <v>82</v>
      </c>
      <c r="AV1255" s="12" t="s">
        <v>82</v>
      </c>
      <c r="AW1255" s="12" t="s">
        <v>34</v>
      </c>
      <c r="AX1255" s="12" t="s">
        <v>73</v>
      </c>
      <c r="AY1255" s="243" t="s">
        <v>197</v>
      </c>
    </row>
    <row r="1256" spans="2:51" s="12" customFormat="1" ht="12">
      <c r="B1256" s="233"/>
      <c r="C1256" s="234"/>
      <c r="D1256" s="230" t="s">
        <v>207</v>
      </c>
      <c r="E1256" s="235" t="s">
        <v>21</v>
      </c>
      <c r="F1256" s="236" t="s">
        <v>1707</v>
      </c>
      <c r="G1256" s="234"/>
      <c r="H1256" s="237">
        <v>26.622</v>
      </c>
      <c r="I1256" s="238"/>
      <c r="J1256" s="234"/>
      <c r="K1256" s="234"/>
      <c r="L1256" s="239"/>
      <c r="M1256" s="240"/>
      <c r="N1256" s="241"/>
      <c r="O1256" s="241"/>
      <c r="P1256" s="241"/>
      <c r="Q1256" s="241"/>
      <c r="R1256" s="241"/>
      <c r="S1256" s="241"/>
      <c r="T1256" s="242"/>
      <c r="AT1256" s="243" t="s">
        <v>207</v>
      </c>
      <c r="AU1256" s="243" t="s">
        <v>82</v>
      </c>
      <c r="AV1256" s="12" t="s">
        <v>82</v>
      </c>
      <c r="AW1256" s="12" t="s">
        <v>34</v>
      </c>
      <c r="AX1256" s="12" t="s">
        <v>73</v>
      </c>
      <c r="AY1256" s="243" t="s">
        <v>197</v>
      </c>
    </row>
    <row r="1257" spans="2:51" s="12" customFormat="1" ht="12">
      <c r="B1257" s="233"/>
      <c r="C1257" s="234"/>
      <c r="D1257" s="230" t="s">
        <v>207</v>
      </c>
      <c r="E1257" s="235" t="s">
        <v>21</v>
      </c>
      <c r="F1257" s="236" t="s">
        <v>1708</v>
      </c>
      <c r="G1257" s="234"/>
      <c r="H1257" s="237">
        <v>7.339</v>
      </c>
      <c r="I1257" s="238"/>
      <c r="J1257" s="234"/>
      <c r="K1257" s="234"/>
      <c r="L1257" s="239"/>
      <c r="M1257" s="240"/>
      <c r="N1257" s="241"/>
      <c r="O1257" s="241"/>
      <c r="P1257" s="241"/>
      <c r="Q1257" s="241"/>
      <c r="R1257" s="241"/>
      <c r="S1257" s="241"/>
      <c r="T1257" s="242"/>
      <c r="AT1257" s="243" t="s">
        <v>207</v>
      </c>
      <c r="AU1257" s="243" t="s">
        <v>82</v>
      </c>
      <c r="AV1257" s="12" t="s">
        <v>82</v>
      </c>
      <c r="AW1257" s="12" t="s">
        <v>34</v>
      </c>
      <c r="AX1257" s="12" t="s">
        <v>73</v>
      </c>
      <c r="AY1257" s="243" t="s">
        <v>197</v>
      </c>
    </row>
    <row r="1258" spans="2:51" s="12" customFormat="1" ht="12">
      <c r="B1258" s="233"/>
      <c r="C1258" s="234"/>
      <c r="D1258" s="230" t="s">
        <v>207</v>
      </c>
      <c r="E1258" s="235" t="s">
        <v>21</v>
      </c>
      <c r="F1258" s="236" t="s">
        <v>1709</v>
      </c>
      <c r="G1258" s="234"/>
      <c r="H1258" s="237">
        <v>4.672</v>
      </c>
      <c r="I1258" s="238"/>
      <c r="J1258" s="234"/>
      <c r="K1258" s="234"/>
      <c r="L1258" s="239"/>
      <c r="M1258" s="240"/>
      <c r="N1258" s="241"/>
      <c r="O1258" s="241"/>
      <c r="P1258" s="241"/>
      <c r="Q1258" s="241"/>
      <c r="R1258" s="241"/>
      <c r="S1258" s="241"/>
      <c r="T1258" s="242"/>
      <c r="AT1258" s="243" t="s">
        <v>207</v>
      </c>
      <c r="AU1258" s="243" t="s">
        <v>82</v>
      </c>
      <c r="AV1258" s="12" t="s">
        <v>82</v>
      </c>
      <c r="AW1258" s="12" t="s">
        <v>34</v>
      </c>
      <c r="AX1258" s="12" t="s">
        <v>73</v>
      </c>
      <c r="AY1258" s="243" t="s">
        <v>197</v>
      </c>
    </row>
    <row r="1259" spans="2:51" s="12" customFormat="1" ht="12">
      <c r="B1259" s="233"/>
      <c r="C1259" s="234"/>
      <c r="D1259" s="230" t="s">
        <v>207</v>
      </c>
      <c r="E1259" s="235" t="s">
        <v>21</v>
      </c>
      <c r="F1259" s="236" t="s">
        <v>1710</v>
      </c>
      <c r="G1259" s="234"/>
      <c r="H1259" s="237">
        <v>2.28</v>
      </c>
      <c r="I1259" s="238"/>
      <c r="J1259" s="234"/>
      <c r="K1259" s="234"/>
      <c r="L1259" s="239"/>
      <c r="M1259" s="240"/>
      <c r="N1259" s="241"/>
      <c r="O1259" s="241"/>
      <c r="P1259" s="241"/>
      <c r="Q1259" s="241"/>
      <c r="R1259" s="241"/>
      <c r="S1259" s="241"/>
      <c r="T1259" s="242"/>
      <c r="AT1259" s="243" t="s">
        <v>207</v>
      </c>
      <c r="AU1259" s="243" t="s">
        <v>82</v>
      </c>
      <c r="AV1259" s="12" t="s">
        <v>82</v>
      </c>
      <c r="AW1259" s="12" t="s">
        <v>34</v>
      </c>
      <c r="AX1259" s="12" t="s">
        <v>73</v>
      </c>
      <c r="AY1259" s="243" t="s">
        <v>197</v>
      </c>
    </row>
    <row r="1260" spans="2:51" s="12" customFormat="1" ht="12">
      <c r="B1260" s="233"/>
      <c r="C1260" s="234"/>
      <c r="D1260" s="230" t="s">
        <v>207</v>
      </c>
      <c r="E1260" s="235" t="s">
        <v>21</v>
      </c>
      <c r="F1260" s="236" t="s">
        <v>1711</v>
      </c>
      <c r="G1260" s="234"/>
      <c r="H1260" s="237">
        <v>2.4</v>
      </c>
      <c r="I1260" s="238"/>
      <c r="J1260" s="234"/>
      <c r="K1260" s="234"/>
      <c r="L1260" s="239"/>
      <c r="M1260" s="240"/>
      <c r="N1260" s="241"/>
      <c r="O1260" s="241"/>
      <c r="P1260" s="241"/>
      <c r="Q1260" s="241"/>
      <c r="R1260" s="241"/>
      <c r="S1260" s="241"/>
      <c r="T1260" s="242"/>
      <c r="AT1260" s="243" t="s">
        <v>207</v>
      </c>
      <c r="AU1260" s="243" t="s">
        <v>82</v>
      </c>
      <c r="AV1260" s="12" t="s">
        <v>82</v>
      </c>
      <c r="AW1260" s="12" t="s">
        <v>34</v>
      </c>
      <c r="AX1260" s="12" t="s">
        <v>73</v>
      </c>
      <c r="AY1260" s="243" t="s">
        <v>197</v>
      </c>
    </row>
    <row r="1261" spans="2:51" s="12" customFormat="1" ht="12">
      <c r="B1261" s="233"/>
      <c r="C1261" s="234"/>
      <c r="D1261" s="230" t="s">
        <v>207</v>
      </c>
      <c r="E1261" s="235" t="s">
        <v>21</v>
      </c>
      <c r="F1261" s="236" t="s">
        <v>1712</v>
      </c>
      <c r="G1261" s="234"/>
      <c r="H1261" s="237">
        <v>2.4</v>
      </c>
      <c r="I1261" s="238"/>
      <c r="J1261" s="234"/>
      <c r="K1261" s="234"/>
      <c r="L1261" s="239"/>
      <c r="M1261" s="240"/>
      <c r="N1261" s="241"/>
      <c r="O1261" s="241"/>
      <c r="P1261" s="241"/>
      <c r="Q1261" s="241"/>
      <c r="R1261" s="241"/>
      <c r="S1261" s="241"/>
      <c r="T1261" s="242"/>
      <c r="AT1261" s="243" t="s">
        <v>207</v>
      </c>
      <c r="AU1261" s="243" t="s">
        <v>82</v>
      </c>
      <c r="AV1261" s="12" t="s">
        <v>82</v>
      </c>
      <c r="AW1261" s="12" t="s">
        <v>34</v>
      </c>
      <c r="AX1261" s="12" t="s">
        <v>73</v>
      </c>
      <c r="AY1261" s="243" t="s">
        <v>197</v>
      </c>
    </row>
    <row r="1262" spans="2:51" s="13" customFormat="1" ht="12">
      <c r="B1262" s="244"/>
      <c r="C1262" s="245"/>
      <c r="D1262" s="230" t="s">
        <v>207</v>
      </c>
      <c r="E1262" s="246" t="s">
        <v>21</v>
      </c>
      <c r="F1262" s="247" t="s">
        <v>219</v>
      </c>
      <c r="G1262" s="245"/>
      <c r="H1262" s="248">
        <v>49.913</v>
      </c>
      <c r="I1262" s="249"/>
      <c r="J1262" s="245"/>
      <c r="K1262" s="245"/>
      <c r="L1262" s="250"/>
      <c r="M1262" s="251"/>
      <c r="N1262" s="252"/>
      <c r="O1262" s="252"/>
      <c r="P1262" s="252"/>
      <c r="Q1262" s="252"/>
      <c r="R1262" s="252"/>
      <c r="S1262" s="252"/>
      <c r="T1262" s="253"/>
      <c r="AT1262" s="254" t="s">
        <v>207</v>
      </c>
      <c r="AU1262" s="254" t="s">
        <v>82</v>
      </c>
      <c r="AV1262" s="13" t="s">
        <v>90</v>
      </c>
      <c r="AW1262" s="13" t="s">
        <v>34</v>
      </c>
      <c r="AX1262" s="13" t="s">
        <v>73</v>
      </c>
      <c r="AY1262" s="254" t="s">
        <v>197</v>
      </c>
    </row>
    <row r="1263" spans="2:51" s="12" customFormat="1" ht="12">
      <c r="B1263" s="233"/>
      <c r="C1263" s="234"/>
      <c r="D1263" s="230" t="s">
        <v>207</v>
      </c>
      <c r="E1263" s="235" t="s">
        <v>21</v>
      </c>
      <c r="F1263" s="236" t="s">
        <v>220</v>
      </c>
      <c r="G1263" s="234"/>
      <c r="H1263" s="237">
        <v>5</v>
      </c>
      <c r="I1263" s="238"/>
      <c r="J1263" s="234"/>
      <c r="K1263" s="234"/>
      <c r="L1263" s="239"/>
      <c r="M1263" s="240"/>
      <c r="N1263" s="241"/>
      <c r="O1263" s="241"/>
      <c r="P1263" s="241"/>
      <c r="Q1263" s="241"/>
      <c r="R1263" s="241"/>
      <c r="S1263" s="241"/>
      <c r="T1263" s="242"/>
      <c r="AT1263" s="243" t="s">
        <v>207</v>
      </c>
      <c r="AU1263" s="243" t="s">
        <v>82</v>
      </c>
      <c r="AV1263" s="12" t="s">
        <v>82</v>
      </c>
      <c r="AW1263" s="12" t="s">
        <v>34</v>
      </c>
      <c r="AX1263" s="12" t="s">
        <v>73</v>
      </c>
      <c r="AY1263" s="243" t="s">
        <v>197</v>
      </c>
    </row>
    <row r="1264" spans="2:51" s="14" customFormat="1" ht="12">
      <c r="B1264" s="255"/>
      <c r="C1264" s="256"/>
      <c r="D1264" s="230" t="s">
        <v>207</v>
      </c>
      <c r="E1264" s="257" t="s">
        <v>127</v>
      </c>
      <c r="F1264" s="258" t="s">
        <v>221</v>
      </c>
      <c r="G1264" s="256"/>
      <c r="H1264" s="259">
        <v>54.913</v>
      </c>
      <c r="I1264" s="260"/>
      <c r="J1264" s="256"/>
      <c r="K1264" s="256"/>
      <c r="L1264" s="261"/>
      <c r="M1264" s="262"/>
      <c r="N1264" s="263"/>
      <c r="O1264" s="263"/>
      <c r="P1264" s="263"/>
      <c r="Q1264" s="263"/>
      <c r="R1264" s="263"/>
      <c r="S1264" s="263"/>
      <c r="T1264" s="264"/>
      <c r="AT1264" s="265" t="s">
        <v>207</v>
      </c>
      <c r="AU1264" s="265" t="s">
        <v>82</v>
      </c>
      <c r="AV1264" s="14" t="s">
        <v>97</v>
      </c>
      <c r="AW1264" s="14" t="s">
        <v>34</v>
      </c>
      <c r="AX1264" s="14" t="s">
        <v>80</v>
      </c>
      <c r="AY1264" s="265" t="s">
        <v>197</v>
      </c>
    </row>
    <row r="1265" spans="2:65" s="1" customFormat="1" ht="16.5" customHeight="1">
      <c r="B1265" s="39"/>
      <c r="C1265" s="276" t="s">
        <v>1713</v>
      </c>
      <c r="D1265" s="276" t="s">
        <v>540</v>
      </c>
      <c r="E1265" s="277" t="s">
        <v>1714</v>
      </c>
      <c r="F1265" s="278" t="s">
        <v>1715</v>
      </c>
      <c r="G1265" s="279" t="s">
        <v>116</v>
      </c>
      <c r="H1265" s="280">
        <v>63.15</v>
      </c>
      <c r="I1265" s="281"/>
      <c r="J1265" s="282">
        <f>ROUND(I1265*H1265,2)</f>
        <v>0</v>
      </c>
      <c r="K1265" s="278" t="s">
        <v>21</v>
      </c>
      <c r="L1265" s="283"/>
      <c r="M1265" s="284" t="s">
        <v>21</v>
      </c>
      <c r="N1265" s="285" t="s">
        <v>44</v>
      </c>
      <c r="O1265" s="80"/>
      <c r="P1265" s="227">
        <f>O1265*H1265</f>
        <v>0</v>
      </c>
      <c r="Q1265" s="227">
        <v>0.0138</v>
      </c>
      <c r="R1265" s="227">
        <f>Q1265*H1265</f>
        <v>0.87147</v>
      </c>
      <c r="S1265" s="227">
        <v>0</v>
      </c>
      <c r="T1265" s="228">
        <f>S1265*H1265</f>
        <v>0</v>
      </c>
      <c r="AR1265" s="18" t="s">
        <v>415</v>
      </c>
      <c r="AT1265" s="18" t="s">
        <v>540</v>
      </c>
      <c r="AU1265" s="18" t="s">
        <v>82</v>
      </c>
      <c r="AY1265" s="18" t="s">
        <v>197</v>
      </c>
      <c r="BE1265" s="229">
        <f>IF(N1265="základní",J1265,0)</f>
        <v>0</v>
      </c>
      <c r="BF1265" s="229">
        <f>IF(N1265="snížená",J1265,0)</f>
        <v>0</v>
      </c>
      <c r="BG1265" s="229">
        <f>IF(N1265="zákl. přenesená",J1265,0)</f>
        <v>0</v>
      </c>
      <c r="BH1265" s="229">
        <f>IF(N1265="sníž. přenesená",J1265,0)</f>
        <v>0</v>
      </c>
      <c r="BI1265" s="229">
        <f>IF(N1265="nulová",J1265,0)</f>
        <v>0</v>
      </c>
      <c r="BJ1265" s="18" t="s">
        <v>80</v>
      </c>
      <c r="BK1265" s="229">
        <f>ROUND(I1265*H1265,2)</f>
        <v>0</v>
      </c>
      <c r="BL1265" s="18" t="s">
        <v>298</v>
      </c>
      <c r="BM1265" s="18" t="s">
        <v>1716</v>
      </c>
    </row>
    <row r="1266" spans="2:47" s="1" customFormat="1" ht="12">
      <c r="B1266" s="39"/>
      <c r="C1266" s="40"/>
      <c r="D1266" s="230" t="s">
        <v>262</v>
      </c>
      <c r="E1266" s="40"/>
      <c r="F1266" s="231" t="s">
        <v>1717</v>
      </c>
      <c r="G1266" s="40"/>
      <c r="H1266" s="40"/>
      <c r="I1266" s="145"/>
      <c r="J1266" s="40"/>
      <c r="K1266" s="40"/>
      <c r="L1266" s="44"/>
      <c r="M1266" s="232"/>
      <c r="N1266" s="80"/>
      <c r="O1266" s="80"/>
      <c r="P1266" s="80"/>
      <c r="Q1266" s="80"/>
      <c r="R1266" s="80"/>
      <c r="S1266" s="80"/>
      <c r="T1266" s="81"/>
      <c r="AT1266" s="18" t="s">
        <v>262</v>
      </c>
      <c r="AU1266" s="18" t="s">
        <v>82</v>
      </c>
    </row>
    <row r="1267" spans="2:51" s="12" customFormat="1" ht="12">
      <c r="B1267" s="233"/>
      <c r="C1267" s="234"/>
      <c r="D1267" s="230" t="s">
        <v>207</v>
      </c>
      <c r="E1267" s="234"/>
      <c r="F1267" s="236" t="s">
        <v>1718</v>
      </c>
      <c r="G1267" s="234"/>
      <c r="H1267" s="237">
        <v>63.15</v>
      </c>
      <c r="I1267" s="238"/>
      <c r="J1267" s="234"/>
      <c r="K1267" s="234"/>
      <c r="L1267" s="239"/>
      <c r="M1267" s="240"/>
      <c r="N1267" s="241"/>
      <c r="O1267" s="241"/>
      <c r="P1267" s="241"/>
      <c r="Q1267" s="241"/>
      <c r="R1267" s="241"/>
      <c r="S1267" s="241"/>
      <c r="T1267" s="242"/>
      <c r="AT1267" s="243" t="s">
        <v>207</v>
      </c>
      <c r="AU1267" s="243" t="s">
        <v>82</v>
      </c>
      <c r="AV1267" s="12" t="s">
        <v>82</v>
      </c>
      <c r="AW1267" s="12" t="s">
        <v>4</v>
      </c>
      <c r="AX1267" s="12" t="s">
        <v>80</v>
      </c>
      <c r="AY1267" s="243" t="s">
        <v>197</v>
      </c>
    </row>
    <row r="1268" spans="2:65" s="1" customFormat="1" ht="16.5" customHeight="1">
      <c r="B1268" s="39"/>
      <c r="C1268" s="218" t="s">
        <v>1719</v>
      </c>
      <c r="D1268" s="218" t="s">
        <v>199</v>
      </c>
      <c r="E1268" s="219" t="s">
        <v>1720</v>
      </c>
      <c r="F1268" s="220" t="s">
        <v>1721</v>
      </c>
      <c r="G1268" s="221" t="s">
        <v>116</v>
      </c>
      <c r="H1268" s="222">
        <v>54.913</v>
      </c>
      <c r="I1268" s="223"/>
      <c r="J1268" s="224">
        <f>ROUND(I1268*H1268,2)</f>
        <v>0</v>
      </c>
      <c r="K1268" s="220" t="s">
        <v>203</v>
      </c>
      <c r="L1268" s="44"/>
      <c r="M1268" s="225" t="s">
        <v>21</v>
      </c>
      <c r="N1268" s="226" t="s">
        <v>44</v>
      </c>
      <c r="O1268" s="80"/>
      <c r="P1268" s="227">
        <f>O1268*H1268</f>
        <v>0</v>
      </c>
      <c r="Q1268" s="227">
        <v>0</v>
      </c>
      <c r="R1268" s="227">
        <f>Q1268*H1268</f>
        <v>0</v>
      </c>
      <c r="S1268" s="227">
        <v>0</v>
      </c>
      <c r="T1268" s="228">
        <f>S1268*H1268</f>
        <v>0</v>
      </c>
      <c r="AR1268" s="18" t="s">
        <v>298</v>
      </c>
      <c r="AT1268" s="18" t="s">
        <v>199</v>
      </c>
      <c r="AU1268" s="18" t="s">
        <v>82</v>
      </c>
      <c r="AY1268" s="18" t="s">
        <v>197</v>
      </c>
      <c r="BE1268" s="229">
        <f>IF(N1268="základní",J1268,0)</f>
        <v>0</v>
      </c>
      <c r="BF1268" s="229">
        <f>IF(N1268="snížená",J1268,0)</f>
        <v>0</v>
      </c>
      <c r="BG1268" s="229">
        <f>IF(N1268="zákl. přenesená",J1268,0)</f>
        <v>0</v>
      </c>
      <c r="BH1268" s="229">
        <f>IF(N1268="sníž. přenesená",J1268,0)</f>
        <v>0</v>
      </c>
      <c r="BI1268" s="229">
        <f>IF(N1268="nulová",J1268,0)</f>
        <v>0</v>
      </c>
      <c r="BJ1268" s="18" t="s">
        <v>80</v>
      </c>
      <c r="BK1268" s="229">
        <f>ROUND(I1268*H1268,2)</f>
        <v>0</v>
      </c>
      <c r="BL1268" s="18" t="s">
        <v>298</v>
      </c>
      <c r="BM1268" s="18" t="s">
        <v>1722</v>
      </c>
    </row>
    <row r="1269" spans="2:51" s="12" customFormat="1" ht="12">
      <c r="B1269" s="233"/>
      <c r="C1269" s="234"/>
      <c r="D1269" s="230" t="s">
        <v>207</v>
      </c>
      <c r="E1269" s="235" t="s">
        <v>21</v>
      </c>
      <c r="F1269" s="236" t="s">
        <v>1723</v>
      </c>
      <c r="G1269" s="234"/>
      <c r="H1269" s="237">
        <v>54.913</v>
      </c>
      <c r="I1269" s="238"/>
      <c r="J1269" s="234"/>
      <c r="K1269" s="234"/>
      <c r="L1269" s="239"/>
      <c r="M1269" s="240"/>
      <c r="N1269" s="241"/>
      <c r="O1269" s="241"/>
      <c r="P1269" s="241"/>
      <c r="Q1269" s="241"/>
      <c r="R1269" s="241"/>
      <c r="S1269" s="241"/>
      <c r="T1269" s="242"/>
      <c r="AT1269" s="243" t="s">
        <v>207</v>
      </c>
      <c r="AU1269" s="243" t="s">
        <v>82</v>
      </c>
      <c r="AV1269" s="12" t="s">
        <v>82</v>
      </c>
      <c r="AW1269" s="12" t="s">
        <v>34</v>
      </c>
      <c r="AX1269" s="12" t="s">
        <v>73</v>
      </c>
      <c r="AY1269" s="243" t="s">
        <v>197</v>
      </c>
    </row>
    <row r="1270" spans="2:51" s="13" customFormat="1" ht="12">
      <c r="B1270" s="244"/>
      <c r="C1270" s="245"/>
      <c r="D1270" s="230" t="s">
        <v>207</v>
      </c>
      <c r="E1270" s="246" t="s">
        <v>21</v>
      </c>
      <c r="F1270" s="247" t="s">
        <v>219</v>
      </c>
      <c r="G1270" s="245"/>
      <c r="H1270" s="248">
        <v>54.913</v>
      </c>
      <c r="I1270" s="249"/>
      <c r="J1270" s="245"/>
      <c r="K1270" s="245"/>
      <c r="L1270" s="250"/>
      <c r="M1270" s="251"/>
      <c r="N1270" s="252"/>
      <c r="O1270" s="252"/>
      <c r="P1270" s="252"/>
      <c r="Q1270" s="252"/>
      <c r="R1270" s="252"/>
      <c r="S1270" s="252"/>
      <c r="T1270" s="253"/>
      <c r="AT1270" s="254" t="s">
        <v>207</v>
      </c>
      <c r="AU1270" s="254" t="s">
        <v>82</v>
      </c>
      <c r="AV1270" s="13" t="s">
        <v>90</v>
      </c>
      <c r="AW1270" s="13" t="s">
        <v>34</v>
      </c>
      <c r="AX1270" s="13" t="s">
        <v>80</v>
      </c>
      <c r="AY1270" s="254" t="s">
        <v>197</v>
      </c>
    </row>
    <row r="1271" spans="2:65" s="1" customFormat="1" ht="16.5" customHeight="1">
      <c r="B1271" s="39"/>
      <c r="C1271" s="218" t="s">
        <v>1724</v>
      </c>
      <c r="D1271" s="218" t="s">
        <v>199</v>
      </c>
      <c r="E1271" s="219" t="s">
        <v>1725</v>
      </c>
      <c r="F1271" s="220" t="s">
        <v>1726</v>
      </c>
      <c r="G1271" s="221" t="s">
        <v>116</v>
      </c>
      <c r="H1271" s="222">
        <v>7.339</v>
      </c>
      <c r="I1271" s="223"/>
      <c r="J1271" s="224">
        <f>ROUND(I1271*H1271,2)</f>
        <v>0</v>
      </c>
      <c r="K1271" s="220" t="s">
        <v>203</v>
      </c>
      <c r="L1271" s="44"/>
      <c r="M1271" s="225" t="s">
        <v>21</v>
      </c>
      <c r="N1271" s="226" t="s">
        <v>44</v>
      </c>
      <c r="O1271" s="80"/>
      <c r="P1271" s="227">
        <f>O1271*H1271</f>
        <v>0</v>
      </c>
      <c r="Q1271" s="227">
        <v>0.008</v>
      </c>
      <c r="R1271" s="227">
        <f>Q1271*H1271</f>
        <v>0.05871200000000001</v>
      </c>
      <c r="S1271" s="227">
        <v>0</v>
      </c>
      <c r="T1271" s="228">
        <f>S1271*H1271</f>
        <v>0</v>
      </c>
      <c r="AR1271" s="18" t="s">
        <v>298</v>
      </c>
      <c r="AT1271" s="18" t="s">
        <v>199</v>
      </c>
      <c r="AU1271" s="18" t="s">
        <v>82</v>
      </c>
      <c r="AY1271" s="18" t="s">
        <v>197</v>
      </c>
      <c r="BE1271" s="229">
        <f>IF(N1271="základní",J1271,0)</f>
        <v>0</v>
      </c>
      <c r="BF1271" s="229">
        <f>IF(N1271="snížená",J1271,0)</f>
        <v>0</v>
      </c>
      <c r="BG1271" s="229">
        <f>IF(N1271="zákl. přenesená",J1271,0)</f>
        <v>0</v>
      </c>
      <c r="BH1271" s="229">
        <f>IF(N1271="sníž. přenesená",J1271,0)</f>
        <v>0</v>
      </c>
      <c r="BI1271" s="229">
        <f>IF(N1271="nulová",J1271,0)</f>
        <v>0</v>
      </c>
      <c r="BJ1271" s="18" t="s">
        <v>80</v>
      </c>
      <c r="BK1271" s="229">
        <f>ROUND(I1271*H1271,2)</f>
        <v>0</v>
      </c>
      <c r="BL1271" s="18" t="s">
        <v>298</v>
      </c>
      <c r="BM1271" s="18" t="s">
        <v>1727</v>
      </c>
    </row>
    <row r="1272" spans="2:51" s="15" customFormat="1" ht="12">
      <c r="B1272" s="266"/>
      <c r="C1272" s="267"/>
      <c r="D1272" s="230" t="s">
        <v>207</v>
      </c>
      <c r="E1272" s="268" t="s">
        <v>21</v>
      </c>
      <c r="F1272" s="269" t="s">
        <v>1728</v>
      </c>
      <c r="G1272" s="267"/>
      <c r="H1272" s="268" t="s">
        <v>21</v>
      </c>
      <c r="I1272" s="270"/>
      <c r="J1272" s="267"/>
      <c r="K1272" s="267"/>
      <c r="L1272" s="271"/>
      <c r="M1272" s="272"/>
      <c r="N1272" s="273"/>
      <c r="O1272" s="273"/>
      <c r="P1272" s="273"/>
      <c r="Q1272" s="273"/>
      <c r="R1272" s="273"/>
      <c r="S1272" s="273"/>
      <c r="T1272" s="274"/>
      <c r="AT1272" s="275" t="s">
        <v>207</v>
      </c>
      <c r="AU1272" s="275" t="s">
        <v>82</v>
      </c>
      <c r="AV1272" s="15" t="s">
        <v>80</v>
      </c>
      <c r="AW1272" s="15" t="s">
        <v>34</v>
      </c>
      <c r="AX1272" s="15" t="s">
        <v>73</v>
      </c>
      <c r="AY1272" s="275" t="s">
        <v>197</v>
      </c>
    </row>
    <row r="1273" spans="2:51" s="12" customFormat="1" ht="12">
      <c r="B1273" s="233"/>
      <c r="C1273" s="234"/>
      <c r="D1273" s="230" t="s">
        <v>207</v>
      </c>
      <c r="E1273" s="235" t="s">
        <v>21</v>
      </c>
      <c r="F1273" s="236" t="s">
        <v>1708</v>
      </c>
      <c r="G1273" s="234"/>
      <c r="H1273" s="237">
        <v>7.339</v>
      </c>
      <c r="I1273" s="238"/>
      <c r="J1273" s="234"/>
      <c r="K1273" s="234"/>
      <c r="L1273" s="239"/>
      <c r="M1273" s="240"/>
      <c r="N1273" s="241"/>
      <c r="O1273" s="241"/>
      <c r="P1273" s="241"/>
      <c r="Q1273" s="241"/>
      <c r="R1273" s="241"/>
      <c r="S1273" s="241"/>
      <c r="T1273" s="242"/>
      <c r="AT1273" s="243" t="s">
        <v>207</v>
      </c>
      <c r="AU1273" s="243" t="s">
        <v>82</v>
      </c>
      <c r="AV1273" s="12" t="s">
        <v>82</v>
      </c>
      <c r="AW1273" s="12" t="s">
        <v>34</v>
      </c>
      <c r="AX1273" s="12" t="s">
        <v>80</v>
      </c>
      <c r="AY1273" s="243" t="s">
        <v>197</v>
      </c>
    </row>
    <row r="1274" spans="2:65" s="1" customFormat="1" ht="16.5" customHeight="1">
      <c r="B1274" s="39"/>
      <c r="C1274" s="218" t="s">
        <v>1729</v>
      </c>
      <c r="D1274" s="218" t="s">
        <v>199</v>
      </c>
      <c r="E1274" s="219" t="s">
        <v>1730</v>
      </c>
      <c r="F1274" s="220" t="s">
        <v>1731</v>
      </c>
      <c r="G1274" s="221" t="s">
        <v>116</v>
      </c>
      <c r="H1274" s="222">
        <v>54.913</v>
      </c>
      <c r="I1274" s="223"/>
      <c r="J1274" s="224">
        <f>ROUND(I1274*H1274,2)</f>
        <v>0</v>
      </c>
      <c r="K1274" s="220" t="s">
        <v>203</v>
      </c>
      <c r="L1274" s="44"/>
      <c r="M1274" s="225" t="s">
        <v>21</v>
      </c>
      <c r="N1274" s="226" t="s">
        <v>44</v>
      </c>
      <c r="O1274" s="80"/>
      <c r="P1274" s="227">
        <f>O1274*H1274</f>
        <v>0</v>
      </c>
      <c r="Q1274" s="227">
        <v>0</v>
      </c>
      <c r="R1274" s="227">
        <f>Q1274*H1274</f>
        <v>0</v>
      </c>
      <c r="S1274" s="227">
        <v>0</v>
      </c>
      <c r="T1274" s="228">
        <f>S1274*H1274</f>
        <v>0</v>
      </c>
      <c r="AR1274" s="18" t="s">
        <v>298</v>
      </c>
      <c r="AT1274" s="18" t="s">
        <v>199</v>
      </c>
      <c r="AU1274" s="18" t="s">
        <v>82</v>
      </c>
      <c r="AY1274" s="18" t="s">
        <v>197</v>
      </c>
      <c r="BE1274" s="229">
        <f>IF(N1274="základní",J1274,0)</f>
        <v>0</v>
      </c>
      <c r="BF1274" s="229">
        <f>IF(N1274="snížená",J1274,0)</f>
        <v>0</v>
      </c>
      <c r="BG1274" s="229">
        <f>IF(N1274="zákl. přenesená",J1274,0)</f>
        <v>0</v>
      </c>
      <c r="BH1274" s="229">
        <f>IF(N1274="sníž. přenesená",J1274,0)</f>
        <v>0</v>
      </c>
      <c r="BI1274" s="229">
        <f>IF(N1274="nulová",J1274,0)</f>
        <v>0</v>
      </c>
      <c r="BJ1274" s="18" t="s">
        <v>80</v>
      </c>
      <c r="BK1274" s="229">
        <f>ROUND(I1274*H1274,2)</f>
        <v>0</v>
      </c>
      <c r="BL1274" s="18" t="s">
        <v>298</v>
      </c>
      <c r="BM1274" s="18" t="s">
        <v>1732</v>
      </c>
    </row>
    <row r="1275" spans="2:51" s="12" customFormat="1" ht="12">
      <c r="B1275" s="233"/>
      <c r="C1275" s="234"/>
      <c r="D1275" s="230" t="s">
        <v>207</v>
      </c>
      <c r="E1275" s="235" t="s">
        <v>21</v>
      </c>
      <c r="F1275" s="236" t="s">
        <v>1723</v>
      </c>
      <c r="G1275" s="234"/>
      <c r="H1275" s="237">
        <v>54.913</v>
      </c>
      <c r="I1275" s="238"/>
      <c r="J1275" s="234"/>
      <c r="K1275" s="234"/>
      <c r="L1275" s="239"/>
      <c r="M1275" s="240"/>
      <c r="N1275" s="241"/>
      <c r="O1275" s="241"/>
      <c r="P1275" s="241"/>
      <c r="Q1275" s="241"/>
      <c r="R1275" s="241"/>
      <c r="S1275" s="241"/>
      <c r="T1275" s="242"/>
      <c r="AT1275" s="243" t="s">
        <v>207</v>
      </c>
      <c r="AU1275" s="243" t="s">
        <v>82</v>
      </c>
      <c r="AV1275" s="12" t="s">
        <v>82</v>
      </c>
      <c r="AW1275" s="12" t="s">
        <v>34</v>
      </c>
      <c r="AX1275" s="12" t="s">
        <v>73</v>
      </c>
      <c r="AY1275" s="243" t="s">
        <v>197</v>
      </c>
    </row>
    <row r="1276" spans="2:51" s="13" customFormat="1" ht="12">
      <c r="B1276" s="244"/>
      <c r="C1276" s="245"/>
      <c r="D1276" s="230" t="s">
        <v>207</v>
      </c>
      <c r="E1276" s="246" t="s">
        <v>21</v>
      </c>
      <c r="F1276" s="247" t="s">
        <v>219</v>
      </c>
      <c r="G1276" s="245"/>
      <c r="H1276" s="248">
        <v>54.913</v>
      </c>
      <c r="I1276" s="249"/>
      <c r="J1276" s="245"/>
      <c r="K1276" s="245"/>
      <c r="L1276" s="250"/>
      <c r="M1276" s="251"/>
      <c r="N1276" s="252"/>
      <c r="O1276" s="252"/>
      <c r="P1276" s="252"/>
      <c r="Q1276" s="252"/>
      <c r="R1276" s="252"/>
      <c r="S1276" s="252"/>
      <c r="T1276" s="253"/>
      <c r="AT1276" s="254" t="s">
        <v>207</v>
      </c>
      <c r="AU1276" s="254" t="s">
        <v>82</v>
      </c>
      <c r="AV1276" s="13" t="s">
        <v>90</v>
      </c>
      <c r="AW1276" s="13" t="s">
        <v>34</v>
      </c>
      <c r="AX1276" s="13" t="s">
        <v>80</v>
      </c>
      <c r="AY1276" s="254" t="s">
        <v>197</v>
      </c>
    </row>
    <row r="1277" spans="2:65" s="1" customFormat="1" ht="16.5" customHeight="1">
      <c r="B1277" s="39"/>
      <c r="C1277" s="218" t="s">
        <v>1733</v>
      </c>
      <c r="D1277" s="218" t="s">
        <v>199</v>
      </c>
      <c r="E1277" s="219" t="s">
        <v>1734</v>
      </c>
      <c r="F1277" s="220" t="s">
        <v>1735</v>
      </c>
      <c r="G1277" s="221" t="s">
        <v>132</v>
      </c>
      <c r="H1277" s="222">
        <v>1.4</v>
      </c>
      <c r="I1277" s="223"/>
      <c r="J1277" s="224">
        <f>ROUND(I1277*H1277,2)</f>
        <v>0</v>
      </c>
      <c r="K1277" s="220" t="s">
        <v>21</v>
      </c>
      <c r="L1277" s="44"/>
      <c r="M1277" s="225" t="s">
        <v>21</v>
      </c>
      <c r="N1277" s="226" t="s">
        <v>44</v>
      </c>
      <c r="O1277" s="80"/>
      <c r="P1277" s="227">
        <f>O1277*H1277</f>
        <v>0</v>
      </c>
      <c r="Q1277" s="227">
        <v>0.00031</v>
      </c>
      <c r="R1277" s="227">
        <f>Q1277*H1277</f>
        <v>0.000434</v>
      </c>
      <c r="S1277" s="227">
        <v>0</v>
      </c>
      <c r="T1277" s="228">
        <f>S1277*H1277</f>
        <v>0</v>
      </c>
      <c r="AR1277" s="18" t="s">
        <v>298</v>
      </c>
      <c r="AT1277" s="18" t="s">
        <v>199</v>
      </c>
      <c r="AU1277" s="18" t="s">
        <v>82</v>
      </c>
      <c r="AY1277" s="18" t="s">
        <v>197</v>
      </c>
      <c r="BE1277" s="229">
        <f>IF(N1277="základní",J1277,0)</f>
        <v>0</v>
      </c>
      <c r="BF1277" s="229">
        <f>IF(N1277="snížená",J1277,0)</f>
        <v>0</v>
      </c>
      <c r="BG1277" s="229">
        <f>IF(N1277="zákl. přenesená",J1277,0)</f>
        <v>0</v>
      </c>
      <c r="BH1277" s="229">
        <f>IF(N1277="sníž. přenesená",J1277,0)</f>
        <v>0</v>
      </c>
      <c r="BI1277" s="229">
        <f>IF(N1277="nulová",J1277,0)</f>
        <v>0</v>
      </c>
      <c r="BJ1277" s="18" t="s">
        <v>80</v>
      </c>
      <c r="BK1277" s="229">
        <f>ROUND(I1277*H1277,2)</f>
        <v>0</v>
      </c>
      <c r="BL1277" s="18" t="s">
        <v>298</v>
      </c>
      <c r="BM1277" s="18" t="s">
        <v>1736</v>
      </c>
    </row>
    <row r="1278" spans="2:47" s="1" customFormat="1" ht="12">
      <c r="B1278" s="39"/>
      <c r="C1278" s="40"/>
      <c r="D1278" s="230" t="s">
        <v>205</v>
      </c>
      <c r="E1278" s="40"/>
      <c r="F1278" s="231" t="s">
        <v>1737</v>
      </c>
      <c r="G1278" s="40"/>
      <c r="H1278" s="40"/>
      <c r="I1278" s="145"/>
      <c r="J1278" s="40"/>
      <c r="K1278" s="40"/>
      <c r="L1278" s="44"/>
      <c r="M1278" s="232"/>
      <c r="N1278" s="80"/>
      <c r="O1278" s="80"/>
      <c r="P1278" s="80"/>
      <c r="Q1278" s="80"/>
      <c r="R1278" s="80"/>
      <c r="S1278" s="80"/>
      <c r="T1278" s="81"/>
      <c r="AT1278" s="18" t="s">
        <v>205</v>
      </c>
      <c r="AU1278" s="18" t="s">
        <v>82</v>
      </c>
    </row>
    <row r="1279" spans="2:51" s="15" customFormat="1" ht="12">
      <c r="B1279" s="266"/>
      <c r="C1279" s="267"/>
      <c r="D1279" s="230" t="s">
        <v>207</v>
      </c>
      <c r="E1279" s="268" t="s">
        <v>21</v>
      </c>
      <c r="F1279" s="269" t="s">
        <v>1738</v>
      </c>
      <c r="G1279" s="267"/>
      <c r="H1279" s="268" t="s">
        <v>21</v>
      </c>
      <c r="I1279" s="270"/>
      <c r="J1279" s="267"/>
      <c r="K1279" s="267"/>
      <c r="L1279" s="271"/>
      <c r="M1279" s="272"/>
      <c r="N1279" s="273"/>
      <c r="O1279" s="273"/>
      <c r="P1279" s="273"/>
      <c r="Q1279" s="273"/>
      <c r="R1279" s="273"/>
      <c r="S1279" s="273"/>
      <c r="T1279" s="274"/>
      <c r="AT1279" s="275" t="s">
        <v>207</v>
      </c>
      <c r="AU1279" s="275" t="s">
        <v>82</v>
      </c>
      <c r="AV1279" s="15" t="s">
        <v>80</v>
      </c>
      <c r="AW1279" s="15" t="s">
        <v>34</v>
      </c>
      <c r="AX1279" s="15" t="s">
        <v>73</v>
      </c>
      <c r="AY1279" s="275" t="s">
        <v>197</v>
      </c>
    </row>
    <row r="1280" spans="2:51" s="12" customFormat="1" ht="12">
      <c r="B1280" s="233"/>
      <c r="C1280" s="234"/>
      <c r="D1280" s="230" t="s">
        <v>207</v>
      </c>
      <c r="E1280" s="235" t="s">
        <v>21</v>
      </c>
      <c r="F1280" s="236" t="s">
        <v>1739</v>
      </c>
      <c r="G1280" s="234"/>
      <c r="H1280" s="237">
        <v>0.9</v>
      </c>
      <c r="I1280" s="238"/>
      <c r="J1280" s="234"/>
      <c r="K1280" s="234"/>
      <c r="L1280" s="239"/>
      <c r="M1280" s="240"/>
      <c r="N1280" s="241"/>
      <c r="O1280" s="241"/>
      <c r="P1280" s="241"/>
      <c r="Q1280" s="241"/>
      <c r="R1280" s="241"/>
      <c r="S1280" s="241"/>
      <c r="T1280" s="242"/>
      <c r="AT1280" s="243" t="s">
        <v>207</v>
      </c>
      <c r="AU1280" s="243" t="s">
        <v>82</v>
      </c>
      <c r="AV1280" s="12" t="s">
        <v>82</v>
      </c>
      <c r="AW1280" s="12" t="s">
        <v>34</v>
      </c>
      <c r="AX1280" s="12" t="s">
        <v>73</v>
      </c>
      <c r="AY1280" s="243" t="s">
        <v>197</v>
      </c>
    </row>
    <row r="1281" spans="2:51" s="13" customFormat="1" ht="12">
      <c r="B1281" s="244"/>
      <c r="C1281" s="245"/>
      <c r="D1281" s="230" t="s">
        <v>207</v>
      </c>
      <c r="E1281" s="246" t="s">
        <v>21</v>
      </c>
      <c r="F1281" s="247" t="s">
        <v>219</v>
      </c>
      <c r="G1281" s="245"/>
      <c r="H1281" s="248">
        <v>0.9</v>
      </c>
      <c r="I1281" s="249"/>
      <c r="J1281" s="245"/>
      <c r="K1281" s="245"/>
      <c r="L1281" s="250"/>
      <c r="M1281" s="251"/>
      <c r="N1281" s="252"/>
      <c r="O1281" s="252"/>
      <c r="P1281" s="252"/>
      <c r="Q1281" s="252"/>
      <c r="R1281" s="252"/>
      <c r="S1281" s="252"/>
      <c r="T1281" s="253"/>
      <c r="AT1281" s="254" t="s">
        <v>207</v>
      </c>
      <c r="AU1281" s="254" t="s">
        <v>82</v>
      </c>
      <c r="AV1281" s="13" t="s">
        <v>90</v>
      </c>
      <c r="AW1281" s="13" t="s">
        <v>34</v>
      </c>
      <c r="AX1281" s="13" t="s">
        <v>73</v>
      </c>
      <c r="AY1281" s="254" t="s">
        <v>197</v>
      </c>
    </row>
    <row r="1282" spans="2:51" s="12" customFormat="1" ht="12">
      <c r="B1282" s="233"/>
      <c r="C1282" s="234"/>
      <c r="D1282" s="230" t="s">
        <v>207</v>
      </c>
      <c r="E1282" s="235" t="s">
        <v>21</v>
      </c>
      <c r="F1282" s="236" t="s">
        <v>1740</v>
      </c>
      <c r="G1282" s="234"/>
      <c r="H1282" s="237">
        <v>0.5</v>
      </c>
      <c r="I1282" s="238"/>
      <c r="J1282" s="234"/>
      <c r="K1282" s="234"/>
      <c r="L1282" s="239"/>
      <c r="M1282" s="240"/>
      <c r="N1282" s="241"/>
      <c r="O1282" s="241"/>
      <c r="P1282" s="241"/>
      <c r="Q1282" s="241"/>
      <c r="R1282" s="241"/>
      <c r="S1282" s="241"/>
      <c r="T1282" s="242"/>
      <c r="AT1282" s="243" t="s">
        <v>207</v>
      </c>
      <c r="AU1282" s="243" t="s">
        <v>82</v>
      </c>
      <c r="AV1282" s="12" t="s">
        <v>82</v>
      </c>
      <c r="AW1282" s="12" t="s">
        <v>34</v>
      </c>
      <c r="AX1282" s="12" t="s">
        <v>73</v>
      </c>
      <c r="AY1282" s="243" t="s">
        <v>197</v>
      </c>
    </row>
    <row r="1283" spans="2:51" s="14" customFormat="1" ht="12">
      <c r="B1283" s="255"/>
      <c r="C1283" s="256"/>
      <c r="D1283" s="230" t="s">
        <v>207</v>
      </c>
      <c r="E1283" s="257" t="s">
        <v>21</v>
      </c>
      <c r="F1283" s="258" t="s">
        <v>221</v>
      </c>
      <c r="G1283" s="256"/>
      <c r="H1283" s="259">
        <v>1.4</v>
      </c>
      <c r="I1283" s="260"/>
      <c r="J1283" s="256"/>
      <c r="K1283" s="256"/>
      <c r="L1283" s="261"/>
      <c r="M1283" s="262"/>
      <c r="N1283" s="263"/>
      <c r="O1283" s="263"/>
      <c r="P1283" s="263"/>
      <c r="Q1283" s="263"/>
      <c r="R1283" s="263"/>
      <c r="S1283" s="263"/>
      <c r="T1283" s="264"/>
      <c r="AT1283" s="265" t="s">
        <v>207</v>
      </c>
      <c r="AU1283" s="265" t="s">
        <v>82</v>
      </c>
      <c r="AV1283" s="14" t="s">
        <v>97</v>
      </c>
      <c r="AW1283" s="14" t="s">
        <v>34</v>
      </c>
      <c r="AX1283" s="14" t="s">
        <v>80</v>
      </c>
      <c r="AY1283" s="265" t="s">
        <v>197</v>
      </c>
    </row>
    <row r="1284" spans="2:65" s="1" customFormat="1" ht="16.5" customHeight="1">
      <c r="B1284" s="39"/>
      <c r="C1284" s="218" t="s">
        <v>1741</v>
      </c>
      <c r="D1284" s="218" t="s">
        <v>199</v>
      </c>
      <c r="E1284" s="219" t="s">
        <v>1742</v>
      </c>
      <c r="F1284" s="220" t="s">
        <v>1743</v>
      </c>
      <c r="G1284" s="221" t="s">
        <v>132</v>
      </c>
      <c r="H1284" s="222">
        <v>2.3</v>
      </c>
      <c r="I1284" s="223"/>
      <c r="J1284" s="224">
        <f>ROUND(I1284*H1284,2)</f>
        <v>0</v>
      </c>
      <c r="K1284" s="220" t="s">
        <v>21</v>
      </c>
      <c r="L1284" s="44"/>
      <c r="M1284" s="225" t="s">
        <v>21</v>
      </c>
      <c r="N1284" s="226" t="s">
        <v>44</v>
      </c>
      <c r="O1284" s="80"/>
      <c r="P1284" s="227">
        <f>O1284*H1284</f>
        <v>0</v>
      </c>
      <c r="Q1284" s="227">
        <v>0.00031</v>
      </c>
      <c r="R1284" s="227">
        <f>Q1284*H1284</f>
        <v>0.000713</v>
      </c>
      <c r="S1284" s="227">
        <v>0</v>
      </c>
      <c r="T1284" s="228">
        <f>S1284*H1284</f>
        <v>0</v>
      </c>
      <c r="AR1284" s="18" t="s">
        <v>298</v>
      </c>
      <c r="AT1284" s="18" t="s">
        <v>199</v>
      </c>
      <c r="AU1284" s="18" t="s">
        <v>82</v>
      </c>
      <c r="AY1284" s="18" t="s">
        <v>197</v>
      </c>
      <c r="BE1284" s="229">
        <f>IF(N1284="základní",J1284,0)</f>
        <v>0</v>
      </c>
      <c r="BF1284" s="229">
        <f>IF(N1284="snížená",J1284,0)</f>
        <v>0</v>
      </c>
      <c r="BG1284" s="229">
        <f>IF(N1284="zákl. přenesená",J1284,0)</f>
        <v>0</v>
      </c>
      <c r="BH1284" s="229">
        <f>IF(N1284="sníž. přenesená",J1284,0)</f>
        <v>0</v>
      </c>
      <c r="BI1284" s="229">
        <f>IF(N1284="nulová",J1284,0)</f>
        <v>0</v>
      </c>
      <c r="BJ1284" s="18" t="s">
        <v>80</v>
      </c>
      <c r="BK1284" s="229">
        <f>ROUND(I1284*H1284,2)</f>
        <v>0</v>
      </c>
      <c r="BL1284" s="18" t="s">
        <v>298</v>
      </c>
      <c r="BM1284" s="18" t="s">
        <v>1744</v>
      </c>
    </row>
    <row r="1285" spans="2:47" s="1" customFormat="1" ht="12">
      <c r="B1285" s="39"/>
      <c r="C1285" s="40"/>
      <c r="D1285" s="230" t="s">
        <v>205</v>
      </c>
      <c r="E1285" s="40"/>
      <c r="F1285" s="231" t="s">
        <v>1737</v>
      </c>
      <c r="G1285" s="40"/>
      <c r="H1285" s="40"/>
      <c r="I1285" s="145"/>
      <c r="J1285" s="40"/>
      <c r="K1285" s="40"/>
      <c r="L1285" s="44"/>
      <c r="M1285" s="232"/>
      <c r="N1285" s="80"/>
      <c r="O1285" s="80"/>
      <c r="P1285" s="80"/>
      <c r="Q1285" s="80"/>
      <c r="R1285" s="80"/>
      <c r="S1285" s="80"/>
      <c r="T1285" s="81"/>
      <c r="AT1285" s="18" t="s">
        <v>205</v>
      </c>
      <c r="AU1285" s="18" t="s">
        <v>82</v>
      </c>
    </row>
    <row r="1286" spans="2:51" s="12" customFormat="1" ht="12">
      <c r="B1286" s="233"/>
      <c r="C1286" s="234"/>
      <c r="D1286" s="230" t="s">
        <v>207</v>
      </c>
      <c r="E1286" s="235" t="s">
        <v>21</v>
      </c>
      <c r="F1286" s="236" t="s">
        <v>1745</v>
      </c>
      <c r="G1286" s="234"/>
      <c r="H1286" s="237">
        <v>1.8</v>
      </c>
      <c r="I1286" s="238"/>
      <c r="J1286" s="234"/>
      <c r="K1286" s="234"/>
      <c r="L1286" s="239"/>
      <c r="M1286" s="240"/>
      <c r="N1286" s="241"/>
      <c r="O1286" s="241"/>
      <c r="P1286" s="241"/>
      <c r="Q1286" s="241"/>
      <c r="R1286" s="241"/>
      <c r="S1286" s="241"/>
      <c r="T1286" s="242"/>
      <c r="AT1286" s="243" t="s">
        <v>207</v>
      </c>
      <c r="AU1286" s="243" t="s">
        <v>82</v>
      </c>
      <c r="AV1286" s="12" t="s">
        <v>82</v>
      </c>
      <c r="AW1286" s="12" t="s">
        <v>34</v>
      </c>
      <c r="AX1286" s="12" t="s">
        <v>73</v>
      </c>
      <c r="AY1286" s="243" t="s">
        <v>197</v>
      </c>
    </row>
    <row r="1287" spans="2:51" s="13" customFormat="1" ht="12">
      <c r="B1287" s="244"/>
      <c r="C1287" s="245"/>
      <c r="D1287" s="230" t="s">
        <v>207</v>
      </c>
      <c r="E1287" s="246" t="s">
        <v>21</v>
      </c>
      <c r="F1287" s="247" t="s">
        <v>219</v>
      </c>
      <c r="G1287" s="245"/>
      <c r="H1287" s="248">
        <v>1.8</v>
      </c>
      <c r="I1287" s="249"/>
      <c r="J1287" s="245"/>
      <c r="K1287" s="245"/>
      <c r="L1287" s="250"/>
      <c r="M1287" s="251"/>
      <c r="N1287" s="252"/>
      <c r="O1287" s="252"/>
      <c r="P1287" s="252"/>
      <c r="Q1287" s="252"/>
      <c r="R1287" s="252"/>
      <c r="S1287" s="252"/>
      <c r="T1287" s="253"/>
      <c r="AT1287" s="254" t="s">
        <v>207</v>
      </c>
      <c r="AU1287" s="254" t="s">
        <v>82</v>
      </c>
      <c r="AV1287" s="13" t="s">
        <v>90</v>
      </c>
      <c r="AW1287" s="13" t="s">
        <v>34</v>
      </c>
      <c r="AX1287" s="13" t="s">
        <v>73</v>
      </c>
      <c r="AY1287" s="254" t="s">
        <v>197</v>
      </c>
    </row>
    <row r="1288" spans="2:51" s="12" customFormat="1" ht="12">
      <c r="B1288" s="233"/>
      <c r="C1288" s="234"/>
      <c r="D1288" s="230" t="s">
        <v>207</v>
      </c>
      <c r="E1288" s="235" t="s">
        <v>21</v>
      </c>
      <c r="F1288" s="236" t="s">
        <v>1740</v>
      </c>
      <c r="G1288" s="234"/>
      <c r="H1288" s="237">
        <v>0.5</v>
      </c>
      <c r="I1288" s="238"/>
      <c r="J1288" s="234"/>
      <c r="K1288" s="234"/>
      <c r="L1288" s="239"/>
      <c r="M1288" s="240"/>
      <c r="N1288" s="241"/>
      <c r="O1288" s="241"/>
      <c r="P1288" s="241"/>
      <c r="Q1288" s="241"/>
      <c r="R1288" s="241"/>
      <c r="S1288" s="241"/>
      <c r="T1288" s="242"/>
      <c r="AT1288" s="243" t="s">
        <v>207</v>
      </c>
      <c r="AU1288" s="243" t="s">
        <v>82</v>
      </c>
      <c r="AV1288" s="12" t="s">
        <v>82</v>
      </c>
      <c r="AW1288" s="12" t="s">
        <v>34</v>
      </c>
      <c r="AX1288" s="12" t="s">
        <v>73</v>
      </c>
      <c r="AY1288" s="243" t="s">
        <v>197</v>
      </c>
    </row>
    <row r="1289" spans="2:51" s="14" customFormat="1" ht="12">
      <c r="B1289" s="255"/>
      <c r="C1289" s="256"/>
      <c r="D1289" s="230" t="s">
        <v>207</v>
      </c>
      <c r="E1289" s="257" t="s">
        <v>21</v>
      </c>
      <c r="F1289" s="258" t="s">
        <v>221</v>
      </c>
      <c r="G1289" s="256"/>
      <c r="H1289" s="259">
        <v>2.3</v>
      </c>
      <c r="I1289" s="260"/>
      <c r="J1289" s="256"/>
      <c r="K1289" s="256"/>
      <c r="L1289" s="261"/>
      <c r="M1289" s="262"/>
      <c r="N1289" s="263"/>
      <c r="O1289" s="263"/>
      <c r="P1289" s="263"/>
      <c r="Q1289" s="263"/>
      <c r="R1289" s="263"/>
      <c r="S1289" s="263"/>
      <c r="T1289" s="264"/>
      <c r="AT1289" s="265" t="s">
        <v>207</v>
      </c>
      <c r="AU1289" s="265" t="s">
        <v>82</v>
      </c>
      <c r="AV1289" s="14" t="s">
        <v>97</v>
      </c>
      <c r="AW1289" s="14" t="s">
        <v>34</v>
      </c>
      <c r="AX1289" s="14" t="s">
        <v>80</v>
      </c>
      <c r="AY1289" s="265" t="s">
        <v>197</v>
      </c>
    </row>
    <row r="1290" spans="2:65" s="1" customFormat="1" ht="16.5" customHeight="1">
      <c r="B1290" s="39"/>
      <c r="C1290" s="218" t="s">
        <v>1746</v>
      </c>
      <c r="D1290" s="218" t="s">
        <v>199</v>
      </c>
      <c r="E1290" s="219" t="s">
        <v>1747</v>
      </c>
      <c r="F1290" s="220" t="s">
        <v>1748</v>
      </c>
      <c r="G1290" s="221" t="s">
        <v>132</v>
      </c>
      <c r="H1290" s="222">
        <v>278.82</v>
      </c>
      <c r="I1290" s="223"/>
      <c r="J1290" s="224">
        <f>ROUND(I1290*H1290,2)</f>
        <v>0</v>
      </c>
      <c r="K1290" s="220" t="s">
        <v>21</v>
      </c>
      <c r="L1290" s="44"/>
      <c r="M1290" s="225" t="s">
        <v>21</v>
      </c>
      <c r="N1290" s="226" t="s">
        <v>44</v>
      </c>
      <c r="O1290" s="80"/>
      <c r="P1290" s="227">
        <f>O1290*H1290</f>
        <v>0</v>
      </c>
      <c r="Q1290" s="227">
        <v>0.00026</v>
      </c>
      <c r="R1290" s="227">
        <f>Q1290*H1290</f>
        <v>0.0724932</v>
      </c>
      <c r="S1290" s="227">
        <v>0</v>
      </c>
      <c r="T1290" s="228">
        <f>S1290*H1290</f>
        <v>0</v>
      </c>
      <c r="AR1290" s="18" t="s">
        <v>298</v>
      </c>
      <c r="AT1290" s="18" t="s">
        <v>199</v>
      </c>
      <c r="AU1290" s="18" t="s">
        <v>82</v>
      </c>
      <c r="AY1290" s="18" t="s">
        <v>197</v>
      </c>
      <c r="BE1290" s="229">
        <f>IF(N1290="základní",J1290,0)</f>
        <v>0</v>
      </c>
      <c r="BF1290" s="229">
        <f>IF(N1290="snížená",J1290,0)</f>
        <v>0</v>
      </c>
      <c r="BG1290" s="229">
        <f>IF(N1290="zákl. přenesená",J1290,0)</f>
        <v>0</v>
      </c>
      <c r="BH1290" s="229">
        <f>IF(N1290="sníž. přenesená",J1290,0)</f>
        <v>0</v>
      </c>
      <c r="BI1290" s="229">
        <f>IF(N1290="nulová",J1290,0)</f>
        <v>0</v>
      </c>
      <c r="BJ1290" s="18" t="s">
        <v>80</v>
      </c>
      <c r="BK1290" s="229">
        <f>ROUND(I1290*H1290,2)</f>
        <v>0</v>
      </c>
      <c r="BL1290" s="18" t="s">
        <v>298</v>
      </c>
      <c r="BM1290" s="18" t="s">
        <v>1749</v>
      </c>
    </row>
    <row r="1291" spans="2:47" s="1" customFormat="1" ht="12">
      <c r="B1291" s="39"/>
      <c r="C1291" s="40"/>
      <c r="D1291" s="230" t="s">
        <v>205</v>
      </c>
      <c r="E1291" s="40"/>
      <c r="F1291" s="231" t="s">
        <v>1737</v>
      </c>
      <c r="G1291" s="40"/>
      <c r="H1291" s="40"/>
      <c r="I1291" s="145"/>
      <c r="J1291" s="40"/>
      <c r="K1291" s="40"/>
      <c r="L1291" s="44"/>
      <c r="M1291" s="232"/>
      <c r="N1291" s="80"/>
      <c r="O1291" s="80"/>
      <c r="P1291" s="80"/>
      <c r="Q1291" s="80"/>
      <c r="R1291" s="80"/>
      <c r="S1291" s="80"/>
      <c r="T1291" s="81"/>
      <c r="AT1291" s="18" t="s">
        <v>205</v>
      </c>
      <c r="AU1291" s="18" t="s">
        <v>82</v>
      </c>
    </row>
    <row r="1292" spans="2:51" s="12" customFormat="1" ht="12">
      <c r="B1292" s="233"/>
      <c r="C1292" s="234"/>
      <c r="D1292" s="230" t="s">
        <v>207</v>
      </c>
      <c r="E1292" s="235" t="s">
        <v>21</v>
      </c>
      <c r="F1292" s="236" t="s">
        <v>1750</v>
      </c>
      <c r="G1292" s="234"/>
      <c r="H1292" s="237">
        <v>239.97</v>
      </c>
      <c r="I1292" s="238"/>
      <c r="J1292" s="234"/>
      <c r="K1292" s="234"/>
      <c r="L1292" s="239"/>
      <c r="M1292" s="240"/>
      <c r="N1292" s="241"/>
      <c r="O1292" s="241"/>
      <c r="P1292" s="241"/>
      <c r="Q1292" s="241"/>
      <c r="R1292" s="241"/>
      <c r="S1292" s="241"/>
      <c r="T1292" s="242"/>
      <c r="AT1292" s="243" t="s">
        <v>207</v>
      </c>
      <c r="AU1292" s="243" t="s">
        <v>82</v>
      </c>
      <c r="AV1292" s="12" t="s">
        <v>82</v>
      </c>
      <c r="AW1292" s="12" t="s">
        <v>34</v>
      </c>
      <c r="AX1292" s="12" t="s">
        <v>73</v>
      </c>
      <c r="AY1292" s="243" t="s">
        <v>197</v>
      </c>
    </row>
    <row r="1293" spans="2:51" s="12" customFormat="1" ht="12">
      <c r="B1293" s="233"/>
      <c r="C1293" s="234"/>
      <c r="D1293" s="230" t="s">
        <v>207</v>
      </c>
      <c r="E1293" s="235" t="s">
        <v>21</v>
      </c>
      <c r="F1293" s="236" t="s">
        <v>1751</v>
      </c>
      <c r="G1293" s="234"/>
      <c r="H1293" s="237">
        <v>10.8</v>
      </c>
      <c r="I1293" s="238"/>
      <c r="J1293" s="234"/>
      <c r="K1293" s="234"/>
      <c r="L1293" s="239"/>
      <c r="M1293" s="240"/>
      <c r="N1293" s="241"/>
      <c r="O1293" s="241"/>
      <c r="P1293" s="241"/>
      <c r="Q1293" s="241"/>
      <c r="R1293" s="241"/>
      <c r="S1293" s="241"/>
      <c r="T1293" s="242"/>
      <c r="AT1293" s="243" t="s">
        <v>207</v>
      </c>
      <c r="AU1293" s="243" t="s">
        <v>82</v>
      </c>
      <c r="AV1293" s="12" t="s">
        <v>82</v>
      </c>
      <c r="AW1293" s="12" t="s">
        <v>34</v>
      </c>
      <c r="AX1293" s="12" t="s">
        <v>73</v>
      </c>
      <c r="AY1293" s="243" t="s">
        <v>197</v>
      </c>
    </row>
    <row r="1294" spans="2:51" s="15" customFormat="1" ht="12">
      <c r="B1294" s="266"/>
      <c r="C1294" s="267"/>
      <c r="D1294" s="230" t="s">
        <v>207</v>
      </c>
      <c r="E1294" s="268" t="s">
        <v>21</v>
      </c>
      <c r="F1294" s="269" t="s">
        <v>1752</v>
      </c>
      <c r="G1294" s="267"/>
      <c r="H1294" s="268" t="s">
        <v>21</v>
      </c>
      <c r="I1294" s="270"/>
      <c r="J1294" s="267"/>
      <c r="K1294" s="267"/>
      <c r="L1294" s="271"/>
      <c r="M1294" s="272"/>
      <c r="N1294" s="273"/>
      <c r="O1294" s="273"/>
      <c r="P1294" s="273"/>
      <c r="Q1294" s="273"/>
      <c r="R1294" s="273"/>
      <c r="S1294" s="273"/>
      <c r="T1294" s="274"/>
      <c r="AT1294" s="275" t="s">
        <v>207</v>
      </c>
      <c r="AU1294" s="275" t="s">
        <v>82</v>
      </c>
      <c r="AV1294" s="15" t="s">
        <v>80</v>
      </c>
      <c r="AW1294" s="15" t="s">
        <v>34</v>
      </c>
      <c r="AX1294" s="15" t="s">
        <v>73</v>
      </c>
      <c r="AY1294" s="275" t="s">
        <v>197</v>
      </c>
    </row>
    <row r="1295" spans="2:51" s="12" customFormat="1" ht="12">
      <c r="B1295" s="233"/>
      <c r="C1295" s="234"/>
      <c r="D1295" s="230" t="s">
        <v>207</v>
      </c>
      <c r="E1295" s="235" t="s">
        <v>21</v>
      </c>
      <c r="F1295" s="236" t="s">
        <v>1753</v>
      </c>
      <c r="G1295" s="234"/>
      <c r="H1295" s="237">
        <v>2.8</v>
      </c>
      <c r="I1295" s="238"/>
      <c r="J1295" s="234"/>
      <c r="K1295" s="234"/>
      <c r="L1295" s="239"/>
      <c r="M1295" s="240"/>
      <c r="N1295" s="241"/>
      <c r="O1295" s="241"/>
      <c r="P1295" s="241"/>
      <c r="Q1295" s="241"/>
      <c r="R1295" s="241"/>
      <c r="S1295" s="241"/>
      <c r="T1295" s="242"/>
      <c r="AT1295" s="243" t="s">
        <v>207</v>
      </c>
      <c r="AU1295" s="243" t="s">
        <v>82</v>
      </c>
      <c r="AV1295" s="12" t="s">
        <v>82</v>
      </c>
      <c r="AW1295" s="12" t="s">
        <v>34</v>
      </c>
      <c r="AX1295" s="12" t="s">
        <v>73</v>
      </c>
      <c r="AY1295" s="243" t="s">
        <v>197</v>
      </c>
    </row>
    <row r="1296" spans="2:51" s="12" customFormat="1" ht="12">
      <c r="B1296" s="233"/>
      <c r="C1296" s="234"/>
      <c r="D1296" s="230" t="s">
        <v>207</v>
      </c>
      <c r="E1296" s="235" t="s">
        <v>21</v>
      </c>
      <c r="F1296" s="236" t="s">
        <v>1754</v>
      </c>
      <c r="G1296" s="234"/>
      <c r="H1296" s="237">
        <v>1.6</v>
      </c>
      <c r="I1296" s="238"/>
      <c r="J1296" s="234"/>
      <c r="K1296" s="234"/>
      <c r="L1296" s="239"/>
      <c r="M1296" s="240"/>
      <c r="N1296" s="241"/>
      <c r="O1296" s="241"/>
      <c r="P1296" s="241"/>
      <c r="Q1296" s="241"/>
      <c r="R1296" s="241"/>
      <c r="S1296" s="241"/>
      <c r="T1296" s="242"/>
      <c r="AT1296" s="243" t="s">
        <v>207</v>
      </c>
      <c r="AU1296" s="243" t="s">
        <v>82</v>
      </c>
      <c r="AV1296" s="12" t="s">
        <v>82</v>
      </c>
      <c r="AW1296" s="12" t="s">
        <v>34</v>
      </c>
      <c r="AX1296" s="12" t="s">
        <v>73</v>
      </c>
      <c r="AY1296" s="243" t="s">
        <v>197</v>
      </c>
    </row>
    <row r="1297" spans="2:51" s="12" customFormat="1" ht="12">
      <c r="B1297" s="233"/>
      <c r="C1297" s="234"/>
      <c r="D1297" s="230" t="s">
        <v>207</v>
      </c>
      <c r="E1297" s="235" t="s">
        <v>21</v>
      </c>
      <c r="F1297" s="236" t="s">
        <v>1755</v>
      </c>
      <c r="G1297" s="234"/>
      <c r="H1297" s="237">
        <v>3.65</v>
      </c>
      <c r="I1297" s="238"/>
      <c r="J1297" s="234"/>
      <c r="K1297" s="234"/>
      <c r="L1297" s="239"/>
      <c r="M1297" s="240"/>
      <c r="N1297" s="241"/>
      <c r="O1297" s="241"/>
      <c r="P1297" s="241"/>
      <c r="Q1297" s="241"/>
      <c r="R1297" s="241"/>
      <c r="S1297" s="241"/>
      <c r="T1297" s="242"/>
      <c r="AT1297" s="243" t="s">
        <v>207</v>
      </c>
      <c r="AU1297" s="243" t="s">
        <v>82</v>
      </c>
      <c r="AV1297" s="12" t="s">
        <v>82</v>
      </c>
      <c r="AW1297" s="12" t="s">
        <v>34</v>
      </c>
      <c r="AX1297" s="12" t="s">
        <v>73</v>
      </c>
      <c r="AY1297" s="243" t="s">
        <v>197</v>
      </c>
    </row>
    <row r="1298" spans="2:51" s="13" customFormat="1" ht="12">
      <c r="B1298" s="244"/>
      <c r="C1298" s="245"/>
      <c r="D1298" s="230" t="s">
        <v>207</v>
      </c>
      <c r="E1298" s="246" t="s">
        <v>21</v>
      </c>
      <c r="F1298" s="247" t="s">
        <v>219</v>
      </c>
      <c r="G1298" s="245"/>
      <c r="H1298" s="248">
        <v>258.82</v>
      </c>
      <c r="I1298" s="249"/>
      <c r="J1298" s="245"/>
      <c r="K1298" s="245"/>
      <c r="L1298" s="250"/>
      <c r="M1298" s="251"/>
      <c r="N1298" s="252"/>
      <c r="O1298" s="252"/>
      <c r="P1298" s="252"/>
      <c r="Q1298" s="252"/>
      <c r="R1298" s="252"/>
      <c r="S1298" s="252"/>
      <c r="T1298" s="253"/>
      <c r="AT1298" s="254" t="s">
        <v>207</v>
      </c>
      <c r="AU1298" s="254" t="s">
        <v>82</v>
      </c>
      <c r="AV1298" s="13" t="s">
        <v>90</v>
      </c>
      <c r="AW1298" s="13" t="s">
        <v>34</v>
      </c>
      <c r="AX1298" s="13" t="s">
        <v>73</v>
      </c>
      <c r="AY1298" s="254" t="s">
        <v>197</v>
      </c>
    </row>
    <row r="1299" spans="2:51" s="12" customFormat="1" ht="12">
      <c r="B1299" s="233"/>
      <c r="C1299" s="234"/>
      <c r="D1299" s="230" t="s">
        <v>207</v>
      </c>
      <c r="E1299" s="235" t="s">
        <v>21</v>
      </c>
      <c r="F1299" s="236" t="s">
        <v>330</v>
      </c>
      <c r="G1299" s="234"/>
      <c r="H1299" s="237">
        <v>20</v>
      </c>
      <c r="I1299" s="238"/>
      <c r="J1299" s="234"/>
      <c r="K1299" s="234"/>
      <c r="L1299" s="239"/>
      <c r="M1299" s="240"/>
      <c r="N1299" s="241"/>
      <c r="O1299" s="241"/>
      <c r="P1299" s="241"/>
      <c r="Q1299" s="241"/>
      <c r="R1299" s="241"/>
      <c r="S1299" s="241"/>
      <c r="T1299" s="242"/>
      <c r="AT1299" s="243" t="s">
        <v>207</v>
      </c>
      <c r="AU1299" s="243" t="s">
        <v>82</v>
      </c>
      <c r="AV1299" s="12" t="s">
        <v>82</v>
      </c>
      <c r="AW1299" s="12" t="s">
        <v>34</v>
      </c>
      <c r="AX1299" s="12" t="s">
        <v>73</v>
      </c>
      <c r="AY1299" s="243" t="s">
        <v>197</v>
      </c>
    </row>
    <row r="1300" spans="2:51" s="14" customFormat="1" ht="12">
      <c r="B1300" s="255"/>
      <c r="C1300" s="256"/>
      <c r="D1300" s="230" t="s">
        <v>207</v>
      </c>
      <c r="E1300" s="257" t="s">
        <v>21</v>
      </c>
      <c r="F1300" s="258" t="s">
        <v>221</v>
      </c>
      <c r="G1300" s="256"/>
      <c r="H1300" s="259">
        <v>278.82</v>
      </c>
      <c r="I1300" s="260"/>
      <c r="J1300" s="256"/>
      <c r="K1300" s="256"/>
      <c r="L1300" s="261"/>
      <c r="M1300" s="262"/>
      <c r="N1300" s="263"/>
      <c r="O1300" s="263"/>
      <c r="P1300" s="263"/>
      <c r="Q1300" s="263"/>
      <c r="R1300" s="263"/>
      <c r="S1300" s="263"/>
      <c r="T1300" s="264"/>
      <c r="AT1300" s="265" t="s">
        <v>207</v>
      </c>
      <c r="AU1300" s="265" t="s">
        <v>82</v>
      </c>
      <c r="AV1300" s="14" t="s">
        <v>97</v>
      </c>
      <c r="AW1300" s="14" t="s">
        <v>34</v>
      </c>
      <c r="AX1300" s="14" t="s">
        <v>80</v>
      </c>
      <c r="AY1300" s="265" t="s">
        <v>197</v>
      </c>
    </row>
    <row r="1301" spans="2:65" s="1" customFormat="1" ht="16.5" customHeight="1">
      <c r="B1301" s="39"/>
      <c r="C1301" s="218" t="s">
        <v>1756</v>
      </c>
      <c r="D1301" s="218" t="s">
        <v>199</v>
      </c>
      <c r="E1301" s="219" t="s">
        <v>1757</v>
      </c>
      <c r="F1301" s="220" t="s">
        <v>1758</v>
      </c>
      <c r="G1301" s="221" t="s">
        <v>116</v>
      </c>
      <c r="H1301" s="222">
        <v>54.913</v>
      </c>
      <c r="I1301" s="223"/>
      <c r="J1301" s="224">
        <f>ROUND(I1301*H1301,2)</f>
        <v>0</v>
      </c>
      <c r="K1301" s="220" t="s">
        <v>203</v>
      </c>
      <c r="L1301" s="44"/>
      <c r="M1301" s="225" t="s">
        <v>21</v>
      </c>
      <c r="N1301" s="226" t="s">
        <v>44</v>
      </c>
      <c r="O1301" s="80"/>
      <c r="P1301" s="227">
        <f>O1301*H1301</f>
        <v>0</v>
      </c>
      <c r="Q1301" s="227">
        <v>0.0003</v>
      </c>
      <c r="R1301" s="227">
        <f>Q1301*H1301</f>
        <v>0.016473899999999996</v>
      </c>
      <c r="S1301" s="227">
        <v>0</v>
      </c>
      <c r="T1301" s="228">
        <f>S1301*H1301</f>
        <v>0</v>
      </c>
      <c r="AR1301" s="18" t="s">
        <v>298</v>
      </c>
      <c r="AT1301" s="18" t="s">
        <v>199</v>
      </c>
      <c r="AU1301" s="18" t="s">
        <v>82</v>
      </c>
      <c r="AY1301" s="18" t="s">
        <v>197</v>
      </c>
      <c r="BE1301" s="229">
        <f>IF(N1301="základní",J1301,0)</f>
        <v>0</v>
      </c>
      <c r="BF1301" s="229">
        <f>IF(N1301="snížená",J1301,0)</f>
        <v>0</v>
      </c>
      <c r="BG1301" s="229">
        <f>IF(N1301="zákl. přenesená",J1301,0)</f>
        <v>0</v>
      </c>
      <c r="BH1301" s="229">
        <f>IF(N1301="sníž. přenesená",J1301,0)</f>
        <v>0</v>
      </c>
      <c r="BI1301" s="229">
        <f>IF(N1301="nulová",J1301,0)</f>
        <v>0</v>
      </c>
      <c r="BJ1301" s="18" t="s">
        <v>80</v>
      </c>
      <c r="BK1301" s="229">
        <f>ROUND(I1301*H1301,2)</f>
        <v>0</v>
      </c>
      <c r="BL1301" s="18" t="s">
        <v>298</v>
      </c>
      <c r="BM1301" s="18" t="s">
        <v>1759</v>
      </c>
    </row>
    <row r="1302" spans="2:47" s="1" customFormat="1" ht="12">
      <c r="B1302" s="39"/>
      <c r="C1302" s="40"/>
      <c r="D1302" s="230" t="s">
        <v>205</v>
      </c>
      <c r="E1302" s="40"/>
      <c r="F1302" s="231" t="s">
        <v>1737</v>
      </c>
      <c r="G1302" s="40"/>
      <c r="H1302" s="40"/>
      <c r="I1302" s="145"/>
      <c r="J1302" s="40"/>
      <c r="K1302" s="40"/>
      <c r="L1302" s="44"/>
      <c r="M1302" s="232"/>
      <c r="N1302" s="80"/>
      <c r="O1302" s="80"/>
      <c r="P1302" s="80"/>
      <c r="Q1302" s="80"/>
      <c r="R1302" s="80"/>
      <c r="S1302" s="80"/>
      <c r="T1302" s="81"/>
      <c r="AT1302" s="18" t="s">
        <v>205</v>
      </c>
      <c r="AU1302" s="18" t="s">
        <v>82</v>
      </c>
    </row>
    <row r="1303" spans="2:51" s="12" customFormat="1" ht="12">
      <c r="B1303" s="233"/>
      <c r="C1303" s="234"/>
      <c r="D1303" s="230" t="s">
        <v>207</v>
      </c>
      <c r="E1303" s="235" t="s">
        <v>21</v>
      </c>
      <c r="F1303" s="236" t="s">
        <v>1723</v>
      </c>
      <c r="G1303" s="234"/>
      <c r="H1303" s="237">
        <v>54.913</v>
      </c>
      <c r="I1303" s="238"/>
      <c r="J1303" s="234"/>
      <c r="K1303" s="234"/>
      <c r="L1303" s="239"/>
      <c r="M1303" s="240"/>
      <c r="N1303" s="241"/>
      <c r="O1303" s="241"/>
      <c r="P1303" s="241"/>
      <c r="Q1303" s="241"/>
      <c r="R1303" s="241"/>
      <c r="S1303" s="241"/>
      <c r="T1303" s="242"/>
      <c r="AT1303" s="243" t="s">
        <v>207</v>
      </c>
      <c r="AU1303" s="243" t="s">
        <v>82</v>
      </c>
      <c r="AV1303" s="12" t="s">
        <v>82</v>
      </c>
      <c r="AW1303" s="12" t="s">
        <v>34</v>
      </c>
      <c r="AX1303" s="12" t="s">
        <v>73</v>
      </c>
      <c r="AY1303" s="243" t="s">
        <v>197</v>
      </c>
    </row>
    <row r="1304" spans="2:51" s="13" customFormat="1" ht="12">
      <c r="B1304" s="244"/>
      <c r="C1304" s="245"/>
      <c r="D1304" s="230" t="s">
        <v>207</v>
      </c>
      <c r="E1304" s="246" t="s">
        <v>21</v>
      </c>
      <c r="F1304" s="247" t="s">
        <v>219</v>
      </c>
      <c r="G1304" s="245"/>
      <c r="H1304" s="248">
        <v>54.913</v>
      </c>
      <c r="I1304" s="249"/>
      <c r="J1304" s="245"/>
      <c r="K1304" s="245"/>
      <c r="L1304" s="250"/>
      <c r="M1304" s="251"/>
      <c r="N1304" s="252"/>
      <c r="O1304" s="252"/>
      <c r="P1304" s="252"/>
      <c r="Q1304" s="252"/>
      <c r="R1304" s="252"/>
      <c r="S1304" s="252"/>
      <c r="T1304" s="253"/>
      <c r="AT1304" s="254" t="s">
        <v>207</v>
      </c>
      <c r="AU1304" s="254" t="s">
        <v>82</v>
      </c>
      <c r="AV1304" s="13" t="s">
        <v>90</v>
      </c>
      <c r="AW1304" s="13" t="s">
        <v>34</v>
      </c>
      <c r="AX1304" s="13" t="s">
        <v>80</v>
      </c>
      <c r="AY1304" s="254" t="s">
        <v>197</v>
      </c>
    </row>
    <row r="1305" spans="2:65" s="1" customFormat="1" ht="16.5" customHeight="1">
      <c r="B1305" s="39"/>
      <c r="C1305" s="218" t="s">
        <v>1760</v>
      </c>
      <c r="D1305" s="218" t="s">
        <v>199</v>
      </c>
      <c r="E1305" s="219" t="s">
        <v>1761</v>
      </c>
      <c r="F1305" s="220" t="s">
        <v>1762</v>
      </c>
      <c r="G1305" s="221" t="s">
        <v>132</v>
      </c>
      <c r="H1305" s="222">
        <v>53.9</v>
      </c>
      <c r="I1305" s="223"/>
      <c r="J1305" s="224">
        <f>ROUND(I1305*H1305,2)</f>
        <v>0</v>
      </c>
      <c r="K1305" s="220" t="s">
        <v>203</v>
      </c>
      <c r="L1305" s="44"/>
      <c r="M1305" s="225" t="s">
        <v>21</v>
      </c>
      <c r="N1305" s="226" t="s">
        <v>44</v>
      </c>
      <c r="O1305" s="80"/>
      <c r="P1305" s="227">
        <f>O1305*H1305</f>
        <v>0</v>
      </c>
      <c r="Q1305" s="227">
        <v>3E-05</v>
      </c>
      <c r="R1305" s="227">
        <f>Q1305*H1305</f>
        <v>0.001617</v>
      </c>
      <c r="S1305" s="227">
        <v>0</v>
      </c>
      <c r="T1305" s="228">
        <f>S1305*H1305</f>
        <v>0</v>
      </c>
      <c r="AR1305" s="18" t="s">
        <v>298</v>
      </c>
      <c r="AT1305" s="18" t="s">
        <v>199</v>
      </c>
      <c r="AU1305" s="18" t="s">
        <v>82</v>
      </c>
      <c r="AY1305" s="18" t="s">
        <v>197</v>
      </c>
      <c r="BE1305" s="229">
        <f>IF(N1305="základní",J1305,0)</f>
        <v>0</v>
      </c>
      <c r="BF1305" s="229">
        <f>IF(N1305="snížená",J1305,0)</f>
        <v>0</v>
      </c>
      <c r="BG1305" s="229">
        <f>IF(N1305="zákl. přenesená",J1305,0)</f>
        <v>0</v>
      </c>
      <c r="BH1305" s="229">
        <f>IF(N1305="sníž. přenesená",J1305,0)</f>
        <v>0</v>
      </c>
      <c r="BI1305" s="229">
        <f>IF(N1305="nulová",J1305,0)</f>
        <v>0</v>
      </c>
      <c r="BJ1305" s="18" t="s">
        <v>80</v>
      </c>
      <c r="BK1305" s="229">
        <f>ROUND(I1305*H1305,2)</f>
        <v>0</v>
      </c>
      <c r="BL1305" s="18" t="s">
        <v>298</v>
      </c>
      <c r="BM1305" s="18" t="s">
        <v>1763</v>
      </c>
    </row>
    <row r="1306" spans="2:47" s="1" customFormat="1" ht="12">
      <c r="B1306" s="39"/>
      <c r="C1306" s="40"/>
      <c r="D1306" s="230" t="s">
        <v>205</v>
      </c>
      <c r="E1306" s="40"/>
      <c r="F1306" s="231" t="s">
        <v>1737</v>
      </c>
      <c r="G1306" s="40"/>
      <c r="H1306" s="40"/>
      <c r="I1306" s="145"/>
      <c r="J1306" s="40"/>
      <c r="K1306" s="40"/>
      <c r="L1306" s="44"/>
      <c r="M1306" s="232"/>
      <c r="N1306" s="80"/>
      <c r="O1306" s="80"/>
      <c r="P1306" s="80"/>
      <c r="Q1306" s="80"/>
      <c r="R1306" s="80"/>
      <c r="S1306" s="80"/>
      <c r="T1306" s="81"/>
      <c r="AT1306" s="18" t="s">
        <v>205</v>
      </c>
      <c r="AU1306" s="18" t="s">
        <v>82</v>
      </c>
    </row>
    <row r="1307" spans="2:51" s="15" customFormat="1" ht="12">
      <c r="B1307" s="266"/>
      <c r="C1307" s="267"/>
      <c r="D1307" s="230" t="s">
        <v>207</v>
      </c>
      <c r="E1307" s="268" t="s">
        <v>21</v>
      </c>
      <c r="F1307" s="269" t="s">
        <v>1764</v>
      </c>
      <c r="G1307" s="267"/>
      <c r="H1307" s="268" t="s">
        <v>21</v>
      </c>
      <c r="I1307" s="270"/>
      <c r="J1307" s="267"/>
      <c r="K1307" s="267"/>
      <c r="L1307" s="271"/>
      <c r="M1307" s="272"/>
      <c r="N1307" s="273"/>
      <c r="O1307" s="273"/>
      <c r="P1307" s="273"/>
      <c r="Q1307" s="273"/>
      <c r="R1307" s="273"/>
      <c r="S1307" s="273"/>
      <c r="T1307" s="274"/>
      <c r="AT1307" s="275" t="s">
        <v>207</v>
      </c>
      <c r="AU1307" s="275" t="s">
        <v>82</v>
      </c>
      <c r="AV1307" s="15" t="s">
        <v>80</v>
      </c>
      <c r="AW1307" s="15" t="s">
        <v>34</v>
      </c>
      <c r="AX1307" s="15" t="s">
        <v>73</v>
      </c>
      <c r="AY1307" s="275" t="s">
        <v>197</v>
      </c>
    </row>
    <row r="1308" spans="2:51" s="12" customFormat="1" ht="12">
      <c r="B1308" s="233"/>
      <c r="C1308" s="234"/>
      <c r="D1308" s="230" t="s">
        <v>207</v>
      </c>
      <c r="E1308" s="235" t="s">
        <v>21</v>
      </c>
      <c r="F1308" s="236" t="s">
        <v>1765</v>
      </c>
      <c r="G1308" s="234"/>
      <c r="H1308" s="237">
        <v>22.9</v>
      </c>
      <c r="I1308" s="238"/>
      <c r="J1308" s="234"/>
      <c r="K1308" s="234"/>
      <c r="L1308" s="239"/>
      <c r="M1308" s="240"/>
      <c r="N1308" s="241"/>
      <c r="O1308" s="241"/>
      <c r="P1308" s="241"/>
      <c r="Q1308" s="241"/>
      <c r="R1308" s="241"/>
      <c r="S1308" s="241"/>
      <c r="T1308" s="242"/>
      <c r="AT1308" s="243" t="s">
        <v>207</v>
      </c>
      <c r="AU1308" s="243" t="s">
        <v>82</v>
      </c>
      <c r="AV1308" s="12" t="s">
        <v>82</v>
      </c>
      <c r="AW1308" s="12" t="s">
        <v>34</v>
      </c>
      <c r="AX1308" s="12" t="s">
        <v>73</v>
      </c>
      <c r="AY1308" s="243" t="s">
        <v>197</v>
      </c>
    </row>
    <row r="1309" spans="2:51" s="12" customFormat="1" ht="12">
      <c r="B1309" s="233"/>
      <c r="C1309" s="234"/>
      <c r="D1309" s="230" t="s">
        <v>207</v>
      </c>
      <c r="E1309" s="235" t="s">
        <v>21</v>
      </c>
      <c r="F1309" s="236" t="s">
        <v>1766</v>
      </c>
      <c r="G1309" s="234"/>
      <c r="H1309" s="237">
        <v>26</v>
      </c>
      <c r="I1309" s="238"/>
      <c r="J1309" s="234"/>
      <c r="K1309" s="234"/>
      <c r="L1309" s="239"/>
      <c r="M1309" s="240"/>
      <c r="N1309" s="241"/>
      <c r="O1309" s="241"/>
      <c r="P1309" s="241"/>
      <c r="Q1309" s="241"/>
      <c r="R1309" s="241"/>
      <c r="S1309" s="241"/>
      <c r="T1309" s="242"/>
      <c r="AT1309" s="243" t="s">
        <v>207</v>
      </c>
      <c r="AU1309" s="243" t="s">
        <v>82</v>
      </c>
      <c r="AV1309" s="12" t="s">
        <v>82</v>
      </c>
      <c r="AW1309" s="12" t="s">
        <v>34</v>
      </c>
      <c r="AX1309" s="12" t="s">
        <v>73</v>
      </c>
      <c r="AY1309" s="243" t="s">
        <v>197</v>
      </c>
    </row>
    <row r="1310" spans="2:51" s="13" customFormat="1" ht="12">
      <c r="B1310" s="244"/>
      <c r="C1310" s="245"/>
      <c r="D1310" s="230" t="s">
        <v>207</v>
      </c>
      <c r="E1310" s="246" t="s">
        <v>21</v>
      </c>
      <c r="F1310" s="247" t="s">
        <v>219</v>
      </c>
      <c r="G1310" s="245"/>
      <c r="H1310" s="248">
        <v>48.9</v>
      </c>
      <c r="I1310" s="249"/>
      <c r="J1310" s="245"/>
      <c r="K1310" s="245"/>
      <c r="L1310" s="250"/>
      <c r="M1310" s="251"/>
      <c r="N1310" s="252"/>
      <c r="O1310" s="252"/>
      <c r="P1310" s="252"/>
      <c r="Q1310" s="252"/>
      <c r="R1310" s="252"/>
      <c r="S1310" s="252"/>
      <c r="T1310" s="253"/>
      <c r="AT1310" s="254" t="s">
        <v>207</v>
      </c>
      <c r="AU1310" s="254" t="s">
        <v>82</v>
      </c>
      <c r="AV1310" s="13" t="s">
        <v>90</v>
      </c>
      <c r="AW1310" s="13" t="s">
        <v>34</v>
      </c>
      <c r="AX1310" s="13" t="s">
        <v>73</v>
      </c>
      <c r="AY1310" s="254" t="s">
        <v>197</v>
      </c>
    </row>
    <row r="1311" spans="2:51" s="12" customFormat="1" ht="12">
      <c r="B1311" s="233"/>
      <c r="C1311" s="234"/>
      <c r="D1311" s="230" t="s">
        <v>207</v>
      </c>
      <c r="E1311" s="235" t="s">
        <v>21</v>
      </c>
      <c r="F1311" s="236" t="s">
        <v>220</v>
      </c>
      <c r="G1311" s="234"/>
      <c r="H1311" s="237">
        <v>5</v>
      </c>
      <c r="I1311" s="238"/>
      <c r="J1311" s="234"/>
      <c r="K1311" s="234"/>
      <c r="L1311" s="239"/>
      <c r="M1311" s="240"/>
      <c r="N1311" s="241"/>
      <c r="O1311" s="241"/>
      <c r="P1311" s="241"/>
      <c r="Q1311" s="241"/>
      <c r="R1311" s="241"/>
      <c r="S1311" s="241"/>
      <c r="T1311" s="242"/>
      <c r="AT1311" s="243" t="s">
        <v>207</v>
      </c>
      <c r="AU1311" s="243" t="s">
        <v>82</v>
      </c>
      <c r="AV1311" s="12" t="s">
        <v>82</v>
      </c>
      <c r="AW1311" s="12" t="s">
        <v>34</v>
      </c>
      <c r="AX1311" s="12" t="s">
        <v>73</v>
      </c>
      <c r="AY1311" s="243" t="s">
        <v>197</v>
      </c>
    </row>
    <row r="1312" spans="2:51" s="14" customFormat="1" ht="12">
      <c r="B1312" s="255"/>
      <c r="C1312" s="256"/>
      <c r="D1312" s="230" t="s">
        <v>207</v>
      </c>
      <c r="E1312" s="257" t="s">
        <v>21</v>
      </c>
      <c r="F1312" s="258" t="s">
        <v>221</v>
      </c>
      <c r="G1312" s="256"/>
      <c r="H1312" s="259">
        <v>53.9</v>
      </c>
      <c r="I1312" s="260"/>
      <c r="J1312" s="256"/>
      <c r="K1312" s="256"/>
      <c r="L1312" s="261"/>
      <c r="M1312" s="262"/>
      <c r="N1312" s="263"/>
      <c r="O1312" s="263"/>
      <c r="P1312" s="263"/>
      <c r="Q1312" s="263"/>
      <c r="R1312" s="263"/>
      <c r="S1312" s="263"/>
      <c r="T1312" s="264"/>
      <c r="AT1312" s="265" t="s">
        <v>207</v>
      </c>
      <c r="AU1312" s="265" t="s">
        <v>82</v>
      </c>
      <c r="AV1312" s="14" t="s">
        <v>97</v>
      </c>
      <c r="AW1312" s="14" t="s">
        <v>34</v>
      </c>
      <c r="AX1312" s="14" t="s">
        <v>80</v>
      </c>
      <c r="AY1312" s="265" t="s">
        <v>197</v>
      </c>
    </row>
    <row r="1313" spans="2:65" s="1" customFormat="1" ht="22.5" customHeight="1">
      <c r="B1313" s="39"/>
      <c r="C1313" s="218" t="s">
        <v>1767</v>
      </c>
      <c r="D1313" s="218" t="s">
        <v>199</v>
      </c>
      <c r="E1313" s="219" t="s">
        <v>1768</v>
      </c>
      <c r="F1313" s="220" t="s">
        <v>1769</v>
      </c>
      <c r="G1313" s="221" t="s">
        <v>259</v>
      </c>
      <c r="H1313" s="222">
        <v>1.261</v>
      </c>
      <c r="I1313" s="223"/>
      <c r="J1313" s="224">
        <f>ROUND(I1313*H1313,2)</f>
        <v>0</v>
      </c>
      <c r="K1313" s="220" t="s">
        <v>203</v>
      </c>
      <c r="L1313" s="44"/>
      <c r="M1313" s="225" t="s">
        <v>21</v>
      </c>
      <c r="N1313" s="226" t="s">
        <v>44</v>
      </c>
      <c r="O1313" s="80"/>
      <c r="P1313" s="227">
        <f>O1313*H1313</f>
        <v>0</v>
      </c>
      <c r="Q1313" s="227">
        <v>0</v>
      </c>
      <c r="R1313" s="227">
        <f>Q1313*H1313</f>
        <v>0</v>
      </c>
      <c r="S1313" s="227">
        <v>0</v>
      </c>
      <c r="T1313" s="228">
        <f>S1313*H1313</f>
        <v>0</v>
      </c>
      <c r="AR1313" s="18" t="s">
        <v>298</v>
      </c>
      <c r="AT1313" s="18" t="s">
        <v>199</v>
      </c>
      <c r="AU1313" s="18" t="s">
        <v>82</v>
      </c>
      <c r="AY1313" s="18" t="s">
        <v>197</v>
      </c>
      <c r="BE1313" s="229">
        <f>IF(N1313="základní",J1313,0)</f>
        <v>0</v>
      </c>
      <c r="BF1313" s="229">
        <f>IF(N1313="snížená",J1313,0)</f>
        <v>0</v>
      </c>
      <c r="BG1313" s="229">
        <f>IF(N1313="zákl. přenesená",J1313,0)</f>
        <v>0</v>
      </c>
      <c r="BH1313" s="229">
        <f>IF(N1313="sníž. přenesená",J1313,0)</f>
        <v>0</v>
      </c>
      <c r="BI1313" s="229">
        <f>IF(N1313="nulová",J1313,0)</f>
        <v>0</v>
      </c>
      <c r="BJ1313" s="18" t="s">
        <v>80</v>
      </c>
      <c r="BK1313" s="229">
        <f>ROUND(I1313*H1313,2)</f>
        <v>0</v>
      </c>
      <c r="BL1313" s="18" t="s">
        <v>298</v>
      </c>
      <c r="BM1313" s="18" t="s">
        <v>1770</v>
      </c>
    </row>
    <row r="1314" spans="2:47" s="1" customFormat="1" ht="12">
      <c r="B1314" s="39"/>
      <c r="C1314" s="40"/>
      <c r="D1314" s="230" t="s">
        <v>205</v>
      </c>
      <c r="E1314" s="40"/>
      <c r="F1314" s="231" t="s">
        <v>982</v>
      </c>
      <c r="G1314" s="40"/>
      <c r="H1314" s="40"/>
      <c r="I1314" s="145"/>
      <c r="J1314" s="40"/>
      <c r="K1314" s="40"/>
      <c r="L1314" s="44"/>
      <c r="M1314" s="232"/>
      <c r="N1314" s="80"/>
      <c r="O1314" s="80"/>
      <c r="P1314" s="80"/>
      <c r="Q1314" s="80"/>
      <c r="R1314" s="80"/>
      <c r="S1314" s="80"/>
      <c r="T1314" s="81"/>
      <c r="AT1314" s="18" t="s">
        <v>205</v>
      </c>
      <c r="AU1314" s="18" t="s">
        <v>82</v>
      </c>
    </row>
    <row r="1315" spans="2:65" s="1" customFormat="1" ht="22.5" customHeight="1">
      <c r="B1315" s="39"/>
      <c r="C1315" s="218" t="s">
        <v>1771</v>
      </c>
      <c r="D1315" s="218" t="s">
        <v>199</v>
      </c>
      <c r="E1315" s="219" t="s">
        <v>1772</v>
      </c>
      <c r="F1315" s="220" t="s">
        <v>1773</v>
      </c>
      <c r="G1315" s="221" t="s">
        <v>259</v>
      </c>
      <c r="H1315" s="222">
        <v>1.261</v>
      </c>
      <c r="I1315" s="223"/>
      <c r="J1315" s="224">
        <f>ROUND(I1315*H1315,2)</f>
        <v>0</v>
      </c>
      <c r="K1315" s="220" t="s">
        <v>203</v>
      </c>
      <c r="L1315" s="44"/>
      <c r="M1315" s="225" t="s">
        <v>21</v>
      </c>
      <c r="N1315" s="226" t="s">
        <v>44</v>
      </c>
      <c r="O1315" s="80"/>
      <c r="P1315" s="227">
        <f>O1315*H1315</f>
        <v>0</v>
      </c>
      <c r="Q1315" s="227">
        <v>0</v>
      </c>
      <c r="R1315" s="227">
        <f>Q1315*H1315</f>
        <v>0</v>
      </c>
      <c r="S1315" s="227">
        <v>0</v>
      </c>
      <c r="T1315" s="228">
        <f>S1315*H1315</f>
        <v>0</v>
      </c>
      <c r="AR1315" s="18" t="s">
        <v>298</v>
      </c>
      <c r="AT1315" s="18" t="s">
        <v>199</v>
      </c>
      <c r="AU1315" s="18" t="s">
        <v>82</v>
      </c>
      <c r="AY1315" s="18" t="s">
        <v>197</v>
      </c>
      <c r="BE1315" s="229">
        <f>IF(N1315="základní",J1315,0)</f>
        <v>0</v>
      </c>
      <c r="BF1315" s="229">
        <f>IF(N1315="snížená",J1315,0)</f>
        <v>0</v>
      </c>
      <c r="BG1315" s="229">
        <f>IF(N1315="zákl. přenesená",J1315,0)</f>
        <v>0</v>
      </c>
      <c r="BH1315" s="229">
        <f>IF(N1315="sníž. přenesená",J1315,0)</f>
        <v>0</v>
      </c>
      <c r="BI1315" s="229">
        <f>IF(N1315="nulová",J1315,0)</f>
        <v>0</v>
      </c>
      <c r="BJ1315" s="18" t="s">
        <v>80</v>
      </c>
      <c r="BK1315" s="229">
        <f>ROUND(I1315*H1315,2)</f>
        <v>0</v>
      </c>
      <c r="BL1315" s="18" t="s">
        <v>298</v>
      </c>
      <c r="BM1315" s="18" t="s">
        <v>1774</v>
      </c>
    </row>
    <row r="1316" spans="2:47" s="1" customFormat="1" ht="12">
      <c r="B1316" s="39"/>
      <c r="C1316" s="40"/>
      <c r="D1316" s="230" t="s">
        <v>205</v>
      </c>
      <c r="E1316" s="40"/>
      <c r="F1316" s="231" t="s">
        <v>982</v>
      </c>
      <c r="G1316" s="40"/>
      <c r="H1316" s="40"/>
      <c r="I1316" s="145"/>
      <c r="J1316" s="40"/>
      <c r="K1316" s="40"/>
      <c r="L1316" s="44"/>
      <c r="M1316" s="232"/>
      <c r="N1316" s="80"/>
      <c r="O1316" s="80"/>
      <c r="P1316" s="80"/>
      <c r="Q1316" s="80"/>
      <c r="R1316" s="80"/>
      <c r="S1316" s="80"/>
      <c r="T1316" s="81"/>
      <c r="AT1316" s="18" t="s">
        <v>205</v>
      </c>
      <c r="AU1316" s="18" t="s">
        <v>82</v>
      </c>
    </row>
    <row r="1317" spans="2:63" s="11" customFormat="1" ht="22.8" customHeight="1">
      <c r="B1317" s="202"/>
      <c r="C1317" s="203"/>
      <c r="D1317" s="204" t="s">
        <v>72</v>
      </c>
      <c r="E1317" s="216" t="s">
        <v>1775</v>
      </c>
      <c r="F1317" s="216" t="s">
        <v>1776</v>
      </c>
      <c r="G1317" s="203"/>
      <c r="H1317" s="203"/>
      <c r="I1317" s="206"/>
      <c r="J1317" s="217">
        <f>BK1317</f>
        <v>0</v>
      </c>
      <c r="K1317" s="203"/>
      <c r="L1317" s="208"/>
      <c r="M1317" s="209"/>
      <c r="N1317" s="210"/>
      <c r="O1317" s="210"/>
      <c r="P1317" s="211">
        <f>SUM(P1318:P1347)</f>
        <v>0</v>
      </c>
      <c r="Q1317" s="210"/>
      <c r="R1317" s="211">
        <f>SUM(R1318:R1347)</f>
        <v>0.19111163</v>
      </c>
      <c r="S1317" s="210"/>
      <c r="T1317" s="212">
        <f>SUM(T1318:T1347)</f>
        <v>0</v>
      </c>
      <c r="AR1317" s="213" t="s">
        <v>82</v>
      </c>
      <c r="AT1317" s="214" t="s">
        <v>72</v>
      </c>
      <c r="AU1317" s="214" t="s">
        <v>80</v>
      </c>
      <c r="AY1317" s="213" t="s">
        <v>197</v>
      </c>
      <c r="BK1317" s="215">
        <f>SUM(BK1318:BK1347)</f>
        <v>0</v>
      </c>
    </row>
    <row r="1318" spans="2:65" s="1" customFormat="1" ht="16.5" customHeight="1">
      <c r="B1318" s="39"/>
      <c r="C1318" s="218" t="s">
        <v>1777</v>
      </c>
      <c r="D1318" s="218" t="s">
        <v>199</v>
      </c>
      <c r="E1318" s="219" t="s">
        <v>1778</v>
      </c>
      <c r="F1318" s="220" t="s">
        <v>1779</v>
      </c>
      <c r="G1318" s="221" t="s">
        <v>707</v>
      </c>
      <c r="H1318" s="222">
        <v>13</v>
      </c>
      <c r="I1318" s="223"/>
      <c r="J1318" s="224">
        <f>ROUND(I1318*H1318,2)</f>
        <v>0</v>
      </c>
      <c r="K1318" s="220" t="s">
        <v>21</v>
      </c>
      <c r="L1318" s="44"/>
      <c r="M1318" s="225" t="s">
        <v>21</v>
      </c>
      <c r="N1318" s="226" t="s">
        <v>44</v>
      </c>
      <c r="O1318" s="80"/>
      <c r="P1318" s="227">
        <f>O1318*H1318</f>
        <v>0</v>
      </c>
      <c r="Q1318" s="227">
        <v>0</v>
      </c>
      <c r="R1318" s="227">
        <f>Q1318*H1318</f>
        <v>0</v>
      </c>
      <c r="S1318" s="227">
        <v>0</v>
      </c>
      <c r="T1318" s="228">
        <f>S1318*H1318</f>
        <v>0</v>
      </c>
      <c r="AR1318" s="18" t="s">
        <v>298</v>
      </c>
      <c r="AT1318" s="18" t="s">
        <v>199</v>
      </c>
      <c r="AU1318" s="18" t="s">
        <v>82</v>
      </c>
      <c r="AY1318" s="18" t="s">
        <v>197</v>
      </c>
      <c r="BE1318" s="229">
        <f>IF(N1318="základní",J1318,0)</f>
        <v>0</v>
      </c>
      <c r="BF1318" s="229">
        <f>IF(N1318="snížená",J1318,0)</f>
        <v>0</v>
      </c>
      <c r="BG1318" s="229">
        <f>IF(N1318="zákl. přenesená",J1318,0)</f>
        <v>0</v>
      </c>
      <c r="BH1318" s="229">
        <f>IF(N1318="sníž. přenesená",J1318,0)</f>
        <v>0</v>
      </c>
      <c r="BI1318" s="229">
        <f>IF(N1318="nulová",J1318,0)</f>
        <v>0</v>
      </c>
      <c r="BJ1318" s="18" t="s">
        <v>80</v>
      </c>
      <c r="BK1318" s="229">
        <f>ROUND(I1318*H1318,2)</f>
        <v>0</v>
      </c>
      <c r="BL1318" s="18" t="s">
        <v>298</v>
      </c>
      <c r="BM1318" s="18" t="s">
        <v>1780</v>
      </c>
    </row>
    <row r="1319" spans="2:51" s="15" customFormat="1" ht="12">
      <c r="B1319" s="266"/>
      <c r="C1319" s="267"/>
      <c r="D1319" s="230" t="s">
        <v>207</v>
      </c>
      <c r="E1319" s="268" t="s">
        <v>21</v>
      </c>
      <c r="F1319" s="269" t="s">
        <v>1781</v>
      </c>
      <c r="G1319" s="267"/>
      <c r="H1319" s="268" t="s">
        <v>21</v>
      </c>
      <c r="I1319" s="270"/>
      <c r="J1319" s="267"/>
      <c r="K1319" s="267"/>
      <c r="L1319" s="271"/>
      <c r="M1319" s="272"/>
      <c r="N1319" s="273"/>
      <c r="O1319" s="273"/>
      <c r="P1319" s="273"/>
      <c r="Q1319" s="273"/>
      <c r="R1319" s="273"/>
      <c r="S1319" s="273"/>
      <c r="T1319" s="274"/>
      <c r="AT1319" s="275" t="s">
        <v>207</v>
      </c>
      <c r="AU1319" s="275" t="s">
        <v>82</v>
      </c>
      <c r="AV1319" s="15" t="s">
        <v>80</v>
      </c>
      <c r="AW1319" s="15" t="s">
        <v>34</v>
      </c>
      <c r="AX1319" s="15" t="s">
        <v>73</v>
      </c>
      <c r="AY1319" s="275" t="s">
        <v>197</v>
      </c>
    </row>
    <row r="1320" spans="2:51" s="12" customFormat="1" ht="12">
      <c r="B1320" s="233"/>
      <c r="C1320" s="234"/>
      <c r="D1320" s="230" t="s">
        <v>207</v>
      </c>
      <c r="E1320" s="235" t="s">
        <v>21</v>
      </c>
      <c r="F1320" s="236" t="s">
        <v>1782</v>
      </c>
      <c r="G1320" s="234"/>
      <c r="H1320" s="237">
        <v>2</v>
      </c>
      <c r="I1320" s="238"/>
      <c r="J1320" s="234"/>
      <c r="K1320" s="234"/>
      <c r="L1320" s="239"/>
      <c r="M1320" s="240"/>
      <c r="N1320" s="241"/>
      <c r="O1320" s="241"/>
      <c r="P1320" s="241"/>
      <c r="Q1320" s="241"/>
      <c r="R1320" s="241"/>
      <c r="S1320" s="241"/>
      <c r="T1320" s="242"/>
      <c r="AT1320" s="243" t="s">
        <v>207</v>
      </c>
      <c r="AU1320" s="243" t="s">
        <v>82</v>
      </c>
      <c r="AV1320" s="12" t="s">
        <v>82</v>
      </c>
      <c r="AW1320" s="12" t="s">
        <v>34</v>
      </c>
      <c r="AX1320" s="12" t="s">
        <v>73</v>
      </c>
      <c r="AY1320" s="243" t="s">
        <v>197</v>
      </c>
    </row>
    <row r="1321" spans="2:51" s="12" customFormat="1" ht="12">
      <c r="B1321" s="233"/>
      <c r="C1321" s="234"/>
      <c r="D1321" s="230" t="s">
        <v>207</v>
      </c>
      <c r="E1321" s="235" t="s">
        <v>21</v>
      </c>
      <c r="F1321" s="236" t="s">
        <v>1783</v>
      </c>
      <c r="G1321" s="234"/>
      <c r="H1321" s="237">
        <v>10</v>
      </c>
      <c r="I1321" s="238"/>
      <c r="J1321" s="234"/>
      <c r="K1321" s="234"/>
      <c r="L1321" s="239"/>
      <c r="M1321" s="240"/>
      <c r="N1321" s="241"/>
      <c r="O1321" s="241"/>
      <c r="P1321" s="241"/>
      <c r="Q1321" s="241"/>
      <c r="R1321" s="241"/>
      <c r="S1321" s="241"/>
      <c r="T1321" s="242"/>
      <c r="AT1321" s="243" t="s">
        <v>207</v>
      </c>
      <c r="AU1321" s="243" t="s">
        <v>82</v>
      </c>
      <c r="AV1321" s="12" t="s">
        <v>82</v>
      </c>
      <c r="AW1321" s="12" t="s">
        <v>34</v>
      </c>
      <c r="AX1321" s="12" t="s">
        <v>73</v>
      </c>
      <c r="AY1321" s="243" t="s">
        <v>197</v>
      </c>
    </row>
    <row r="1322" spans="2:51" s="12" customFormat="1" ht="12">
      <c r="B1322" s="233"/>
      <c r="C1322" s="234"/>
      <c r="D1322" s="230" t="s">
        <v>207</v>
      </c>
      <c r="E1322" s="235" t="s">
        <v>21</v>
      </c>
      <c r="F1322" s="236" t="s">
        <v>1784</v>
      </c>
      <c r="G1322" s="234"/>
      <c r="H1322" s="237">
        <v>1</v>
      </c>
      <c r="I1322" s="238"/>
      <c r="J1322" s="234"/>
      <c r="K1322" s="234"/>
      <c r="L1322" s="239"/>
      <c r="M1322" s="240"/>
      <c r="N1322" s="241"/>
      <c r="O1322" s="241"/>
      <c r="P1322" s="241"/>
      <c r="Q1322" s="241"/>
      <c r="R1322" s="241"/>
      <c r="S1322" s="241"/>
      <c r="T1322" s="242"/>
      <c r="AT1322" s="243" t="s">
        <v>207</v>
      </c>
      <c r="AU1322" s="243" t="s">
        <v>82</v>
      </c>
      <c r="AV1322" s="12" t="s">
        <v>82</v>
      </c>
      <c r="AW1322" s="12" t="s">
        <v>34</v>
      </c>
      <c r="AX1322" s="12" t="s">
        <v>73</v>
      </c>
      <c r="AY1322" s="243" t="s">
        <v>197</v>
      </c>
    </row>
    <row r="1323" spans="2:51" s="13" customFormat="1" ht="12">
      <c r="B1323" s="244"/>
      <c r="C1323" s="245"/>
      <c r="D1323" s="230" t="s">
        <v>207</v>
      </c>
      <c r="E1323" s="246" t="s">
        <v>21</v>
      </c>
      <c r="F1323" s="247" t="s">
        <v>219</v>
      </c>
      <c r="G1323" s="245"/>
      <c r="H1323" s="248">
        <v>13</v>
      </c>
      <c r="I1323" s="249"/>
      <c r="J1323" s="245"/>
      <c r="K1323" s="245"/>
      <c r="L1323" s="250"/>
      <c r="M1323" s="251"/>
      <c r="N1323" s="252"/>
      <c r="O1323" s="252"/>
      <c r="P1323" s="252"/>
      <c r="Q1323" s="252"/>
      <c r="R1323" s="252"/>
      <c r="S1323" s="252"/>
      <c r="T1323" s="253"/>
      <c r="AT1323" s="254" t="s">
        <v>207</v>
      </c>
      <c r="AU1323" s="254" t="s">
        <v>82</v>
      </c>
      <c r="AV1323" s="13" t="s">
        <v>90</v>
      </c>
      <c r="AW1323" s="13" t="s">
        <v>34</v>
      </c>
      <c r="AX1323" s="13" t="s">
        <v>80</v>
      </c>
      <c r="AY1323" s="254" t="s">
        <v>197</v>
      </c>
    </row>
    <row r="1324" spans="2:65" s="1" customFormat="1" ht="16.5" customHeight="1">
      <c r="B1324" s="39"/>
      <c r="C1324" s="218" t="s">
        <v>1785</v>
      </c>
      <c r="D1324" s="218" t="s">
        <v>199</v>
      </c>
      <c r="E1324" s="219" t="s">
        <v>1786</v>
      </c>
      <c r="F1324" s="220" t="s">
        <v>1787</v>
      </c>
      <c r="G1324" s="221" t="s">
        <v>707</v>
      </c>
      <c r="H1324" s="222">
        <v>3</v>
      </c>
      <c r="I1324" s="223"/>
      <c r="J1324" s="224">
        <f>ROUND(I1324*H1324,2)</f>
        <v>0</v>
      </c>
      <c r="K1324" s="220" t="s">
        <v>21</v>
      </c>
      <c r="L1324" s="44"/>
      <c r="M1324" s="225" t="s">
        <v>21</v>
      </c>
      <c r="N1324" s="226" t="s">
        <v>44</v>
      </c>
      <c r="O1324" s="80"/>
      <c r="P1324" s="227">
        <f>O1324*H1324</f>
        <v>0</v>
      </c>
      <c r="Q1324" s="227">
        <v>0</v>
      </c>
      <c r="R1324" s="227">
        <f>Q1324*H1324</f>
        <v>0</v>
      </c>
      <c r="S1324" s="227">
        <v>0</v>
      </c>
      <c r="T1324" s="228">
        <f>S1324*H1324</f>
        <v>0</v>
      </c>
      <c r="AR1324" s="18" t="s">
        <v>298</v>
      </c>
      <c r="AT1324" s="18" t="s">
        <v>199</v>
      </c>
      <c r="AU1324" s="18" t="s">
        <v>82</v>
      </c>
      <c r="AY1324" s="18" t="s">
        <v>197</v>
      </c>
      <c r="BE1324" s="229">
        <f>IF(N1324="základní",J1324,0)</f>
        <v>0</v>
      </c>
      <c r="BF1324" s="229">
        <f>IF(N1324="snížená",J1324,0)</f>
        <v>0</v>
      </c>
      <c r="BG1324" s="229">
        <f>IF(N1324="zákl. přenesená",J1324,0)</f>
        <v>0</v>
      </c>
      <c r="BH1324" s="229">
        <f>IF(N1324="sníž. přenesená",J1324,0)</f>
        <v>0</v>
      </c>
      <c r="BI1324" s="229">
        <f>IF(N1324="nulová",J1324,0)</f>
        <v>0</v>
      </c>
      <c r="BJ1324" s="18" t="s">
        <v>80</v>
      </c>
      <c r="BK1324" s="229">
        <f>ROUND(I1324*H1324,2)</f>
        <v>0</v>
      </c>
      <c r="BL1324" s="18" t="s">
        <v>298</v>
      </c>
      <c r="BM1324" s="18" t="s">
        <v>1788</v>
      </c>
    </row>
    <row r="1325" spans="2:51" s="15" customFormat="1" ht="12">
      <c r="B1325" s="266"/>
      <c r="C1325" s="267"/>
      <c r="D1325" s="230" t="s">
        <v>207</v>
      </c>
      <c r="E1325" s="268" t="s">
        <v>21</v>
      </c>
      <c r="F1325" s="269" t="s">
        <v>1781</v>
      </c>
      <c r="G1325" s="267"/>
      <c r="H1325" s="268" t="s">
        <v>21</v>
      </c>
      <c r="I1325" s="270"/>
      <c r="J1325" s="267"/>
      <c r="K1325" s="267"/>
      <c r="L1325" s="271"/>
      <c r="M1325" s="272"/>
      <c r="N1325" s="273"/>
      <c r="O1325" s="273"/>
      <c r="P1325" s="273"/>
      <c r="Q1325" s="273"/>
      <c r="R1325" s="273"/>
      <c r="S1325" s="273"/>
      <c r="T1325" s="274"/>
      <c r="AT1325" s="275" t="s">
        <v>207</v>
      </c>
      <c r="AU1325" s="275" t="s">
        <v>82</v>
      </c>
      <c r="AV1325" s="15" t="s">
        <v>80</v>
      </c>
      <c r="AW1325" s="15" t="s">
        <v>34</v>
      </c>
      <c r="AX1325" s="15" t="s">
        <v>73</v>
      </c>
      <c r="AY1325" s="275" t="s">
        <v>197</v>
      </c>
    </row>
    <row r="1326" spans="2:51" s="12" customFormat="1" ht="12">
      <c r="B1326" s="233"/>
      <c r="C1326" s="234"/>
      <c r="D1326" s="230" t="s">
        <v>207</v>
      </c>
      <c r="E1326" s="235" t="s">
        <v>21</v>
      </c>
      <c r="F1326" s="236" t="s">
        <v>1789</v>
      </c>
      <c r="G1326" s="234"/>
      <c r="H1326" s="237">
        <v>2</v>
      </c>
      <c r="I1326" s="238"/>
      <c r="J1326" s="234"/>
      <c r="K1326" s="234"/>
      <c r="L1326" s="239"/>
      <c r="M1326" s="240"/>
      <c r="N1326" s="241"/>
      <c r="O1326" s="241"/>
      <c r="P1326" s="241"/>
      <c r="Q1326" s="241"/>
      <c r="R1326" s="241"/>
      <c r="S1326" s="241"/>
      <c r="T1326" s="242"/>
      <c r="AT1326" s="243" t="s">
        <v>207</v>
      </c>
      <c r="AU1326" s="243" t="s">
        <v>82</v>
      </c>
      <c r="AV1326" s="12" t="s">
        <v>82</v>
      </c>
      <c r="AW1326" s="12" t="s">
        <v>34</v>
      </c>
      <c r="AX1326" s="12" t="s">
        <v>73</v>
      </c>
      <c r="AY1326" s="243" t="s">
        <v>197</v>
      </c>
    </row>
    <row r="1327" spans="2:51" s="12" customFormat="1" ht="12">
      <c r="B1327" s="233"/>
      <c r="C1327" s="234"/>
      <c r="D1327" s="230" t="s">
        <v>207</v>
      </c>
      <c r="E1327" s="235" t="s">
        <v>21</v>
      </c>
      <c r="F1327" s="236" t="s">
        <v>1790</v>
      </c>
      <c r="G1327" s="234"/>
      <c r="H1327" s="237">
        <v>1</v>
      </c>
      <c r="I1327" s="238"/>
      <c r="J1327" s="234"/>
      <c r="K1327" s="234"/>
      <c r="L1327" s="239"/>
      <c r="M1327" s="240"/>
      <c r="N1327" s="241"/>
      <c r="O1327" s="241"/>
      <c r="P1327" s="241"/>
      <c r="Q1327" s="241"/>
      <c r="R1327" s="241"/>
      <c r="S1327" s="241"/>
      <c r="T1327" s="242"/>
      <c r="AT1327" s="243" t="s">
        <v>207</v>
      </c>
      <c r="AU1327" s="243" t="s">
        <v>82</v>
      </c>
      <c r="AV1327" s="12" t="s">
        <v>82</v>
      </c>
      <c r="AW1327" s="12" t="s">
        <v>34</v>
      </c>
      <c r="AX1327" s="12" t="s">
        <v>73</v>
      </c>
      <c r="AY1327" s="243" t="s">
        <v>197</v>
      </c>
    </row>
    <row r="1328" spans="2:51" s="13" customFormat="1" ht="12">
      <c r="B1328" s="244"/>
      <c r="C1328" s="245"/>
      <c r="D1328" s="230" t="s">
        <v>207</v>
      </c>
      <c r="E1328" s="246" t="s">
        <v>21</v>
      </c>
      <c r="F1328" s="247" t="s">
        <v>219</v>
      </c>
      <c r="G1328" s="245"/>
      <c r="H1328" s="248">
        <v>3</v>
      </c>
      <c r="I1328" s="249"/>
      <c r="J1328" s="245"/>
      <c r="K1328" s="245"/>
      <c r="L1328" s="250"/>
      <c r="M1328" s="251"/>
      <c r="N1328" s="252"/>
      <c r="O1328" s="252"/>
      <c r="P1328" s="252"/>
      <c r="Q1328" s="252"/>
      <c r="R1328" s="252"/>
      <c r="S1328" s="252"/>
      <c r="T1328" s="253"/>
      <c r="AT1328" s="254" t="s">
        <v>207</v>
      </c>
      <c r="AU1328" s="254" t="s">
        <v>82</v>
      </c>
      <c r="AV1328" s="13" t="s">
        <v>90</v>
      </c>
      <c r="AW1328" s="13" t="s">
        <v>34</v>
      </c>
      <c r="AX1328" s="13" t="s">
        <v>80</v>
      </c>
      <c r="AY1328" s="254" t="s">
        <v>197</v>
      </c>
    </row>
    <row r="1329" spans="2:65" s="1" customFormat="1" ht="16.5" customHeight="1">
      <c r="B1329" s="39"/>
      <c r="C1329" s="218" t="s">
        <v>1791</v>
      </c>
      <c r="D1329" s="218" t="s">
        <v>199</v>
      </c>
      <c r="E1329" s="219" t="s">
        <v>1792</v>
      </c>
      <c r="F1329" s="220" t="s">
        <v>1793</v>
      </c>
      <c r="G1329" s="221" t="s">
        <v>116</v>
      </c>
      <c r="H1329" s="222">
        <v>9.464</v>
      </c>
      <c r="I1329" s="223"/>
      <c r="J1329" s="224">
        <f>ROUND(I1329*H1329,2)</f>
        <v>0</v>
      </c>
      <c r="K1329" s="220" t="s">
        <v>203</v>
      </c>
      <c r="L1329" s="44"/>
      <c r="M1329" s="225" t="s">
        <v>21</v>
      </c>
      <c r="N1329" s="226" t="s">
        <v>44</v>
      </c>
      <c r="O1329" s="80"/>
      <c r="P1329" s="227">
        <f>O1329*H1329</f>
        <v>0</v>
      </c>
      <c r="Q1329" s="227">
        <v>0.00017</v>
      </c>
      <c r="R1329" s="227">
        <f>Q1329*H1329</f>
        <v>0.0016088800000000002</v>
      </c>
      <c r="S1329" s="227">
        <v>0</v>
      </c>
      <c r="T1329" s="228">
        <f>S1329*H1329</f>
        <v>0</v>
      </c>
      <c r="AR1329" s="18" t="s">
        <v>298</v>
      </c>
      <c r="AT1329" s="18" t="s">
        <v>199</v>
      </c>
      <c r="AU1329" s="18" t="s">
        <v>82</v>
      </c>
      <c r="AY1329" s="18" t="s">
        <v>197</v>
      </c>
      <c r="BE1329" s="229">
        <f>IF(N1329="základní",J1329,0)</f>
        <v>0</v>
      </c>
      <c r="BF1329" s="229">
        <f>IF(N1329="snížená",J1329,0)</f>
        <v>0</v>
      </c>
      <c r="BG1329" s="229">
        <f>IF(N1329="zákl. přenesená",J1329,0)</f>
        <v>0</v>
      </c>
      <c r="BH1329" s="229">
        <f>IF(N1329="sníž. přenesená",J1329,0)</f>
        <v>0</v>
      </c>
      <c r="BI1329" s="229">
        <f>IF(N1329="nulová",J1329,0)</f>
        <v>0</v>
      </c>
      <c r="BJ1329" s="18" t="s">
        <v>80</v>
      </c>
      <c r="BK1329" s="229">
        <f>ROUND(I1329*H1329,2)</f>
        <v>0</v>
      </c>
      <c r="BL1329" s="18" t="s">
        <v>298</v>
      </c>
      <c r="BM1329" s="18" t="s">
        <v>1794</v>
      </c>
    </row>
    <row r="1330" spans="2:51" s="15" customFormat="1" ht="12">
      <c r="B1330" s="266"/>
      <c r="C1330" s="267"/>
      <c r="D1330" s="230" t="s">
        <v>207</v>
      </c>
      <c r="E1330" s="268" t="s">
        <v>21</v>
      </c>
      <c r="F1330" s="269" t="s">
        <v>1795</v>
      </c>
      <c r="G1330" s="267"/>
      <c r="H1330" s="268" t="s">
        <v>21</v>
      </c>
      <c r="I1330" s="270"/>
      <c r="J1330" s="267"/>
      <c r="K1330" s="267"/>
      <c r="L1330" s="271"/>
      <c r="M1330" s="272"/>
      <c r="N1330" s="273"/>
      <c r="O1330" s="273"/>
      <c r="P1330" s="273"/>
      <c r="Q1330" s="273"/>
      <c r="R1330" s="273"/>
      <c r="S1330" s="273"/>
      <c r="T1330" s="274"/>
      <c r="AT1330" s="275" t="s">
        <v>207</v>
      </c>
      <c r="AU1330" s="275" t="s">
        <v>82</v>
      </c>
      <c r="AV1330" s="15" t="s">
        <v>80</v>
      </c>
      <c r="AW1330" s="15" t="s">
        <v>34</v>
      </c>
      <c r="AX1330" s="15" t="s">
        <v>73</v>
      </c>
      <c r="AY1330" s="275" t="s">
        <v>197</v>
      </c>
    </row>
    <row r="1331" spans="2:51" s="12" customFormat="1" ht="12">
      <c r="B1331" s="233"/>
      <c r="C1331" s="234"/>
      <c r="D1331" s="230" t="s">
        <v>207</v>
      </c>
      <c r="E1331" s="235" t="s">
        <v>21</v>
      </c>
      <c r="F1331" s="236" t="s">
        <v>1796</v>
      </c>
      <c r="G1331" s="234"/>
      <c r="H1331" s="237">
        <v>7.824</v>
      </c>
      <c r="I1331" s="238"/>
      <c r="J1331" s="234"/>
      <c r="K1331" s="234"/>
      <c r="L1331" s="239"/>
      <c r="M1331" s="240"/>
      <c r="N1331" s="241"/>
      <c r="O1331" s="241"/>
      <c r="P1331" s="241"/>
      <c r="Q1331" s="241"/>
      <c r="R1331" s="241"/>
      <c r="S1331" s="241"/>
      <c r="T1331" s="242"/>
      <c r="AT1331" s="243" t="s">
        <v>207</v>
      </c>
      <c r="AU1331" s="243" t="s">
        <v>82</v>
      </c>
      <c r="AV1331" s="12" t="s">
        <v>82</v>
      </c>
      <c r="AW1331" s="12" t="s">
        <v>34</v>
      </c>
      <c r="AX1331" s="12" t="s">
        <v>73</v>
      </c>
      <c r="AY1331" s="243" t="s">
        <v>197</v>
      </c>
    </row>
    <row r="1332" spans="2:51" s="12" customFormat="1" ht="12">
      <c r="B1332" s="233"/>
      <c r="C1332" s="234"/>
      <c r="D1332" s="230" t="s">
        <v>207</v>
      </c>
      <c r="E1332" s="235" t="s">
        <v>21</v>
      </c>
      <c r="F1332" s="236" t="s">
        <v>1797</v>
      </c>
      <c r="G1332" s="234"/>
      <c r="H1332" s="237">
        <v>0.64</v>
      </c>
      <c r="I1332" s="238"/>
      <c r="J1332" s="234"/>
      <c r="K1332" s="234"/>
      <c r="L1332" s="239"/>
      <c r="M1332" s="240"/>
      <c r="N1332" s="241"/>
      <c r="O1332" s="241"/>
      <c r="P1332" s="241"/>
      <c r="Q1332" s="241"/>
      <c r="R1332" s="241"/>
      <c r="S1332" s="241"/>
      <c r="T1332" s="242"/>
      <c r="AT1332" s="243" t="s">
        <v>207</v>
      </c>
      <c r="AU1332" s="243" t="s">
        <v>82</v>
      </c>
      <c r="AV1332" s="12" t="s">
        <v>82</v>
      </c>
      <c r="AW1332" s="12" t="s">
        <v>34</v>
      </c>
      <c r="AX1332" s="12" t="s">
        <v>73</v>
      </c>
      <c r="AY1332" s="243" t="s">
        <v>197</v>
      </c>
    </row>
    <row r="1333" spans="2:51" s="13" customFormat="1" ht="12">
      <c r="B1333" s="244"/>
      <c r="C1333" s="245"/>
      <c r="D1333" s="230" t="s">
        <v>207</v>
      </c>
      <c r="E1333" s="246" t="s">
        <v>21</v>
      </c>
      <c r="F1333" s="247" t="s">
        <v>219</v>
      </c>
      <c r="G1333" s="245"/>
      <c r="H1333" s="248">
        <v>8.464</v>
      </c>
      <c r="I1333" s="249"/>
      <c r="J1333" s="245"/>
      <c r="K1333" s="245"/>
      <c r="L1333" s="250"/>
      <c r="M1333" s="251"/>
      <c r="N1333" s="252"/>
      <c r="O1333" s="252"/>
      <c r="P1333" s="252"/>
      <c r="Q1333" s="252"/>
      <c r="R1333" s="252"/>
      <c r="S1333" s="252"/>
      <c r="T1333" s="253"/>
      <c r="AT1333" s="254" t="s">
        <v>207</v>
      </c>
      <c r="AU1333" s="254" t="s">
        <v>82</v>
      </c>
      <c r="AV1333" s="13" t="s">
        <v>90</v>
      </c>
      <c r="AW1333" s="13" t="s">
        <v>34</v>
      </c>
      <c r="AX1333" s="13" t="s">
        <v>73</v>
      </c>
      <c r="AY1333" s="254" t="s">
        <v>197</v>
      </c>
    </row>
    <row r="1334" spans="2:51" s="12" customFormat="1" ht="12">
      <c r="B1334" s="233"/>
      <c r="C1334" s="234"/>
      <c r="D1334" s="230" t="s">
        <v>207</v>
      </c>
      <c r="E1334" s="235" t="s">
        <v>21</v>
      </c>
      <c r="F1334" s="236" t="s">
        <v>80</v>
      </c>
      <c r="G1334" s="234"/>
      <c r="H1334" s="237">
        <v>1</v>
      </c>
      <c r="I1334" s="238"/>
      <c r="J1334" s="234"/>
      <c r="K1334" s="234"/>
      <c r="L1334" s="239"/>
      <c r="M1334" s="240"/>
      <c r="N1334" s="241"/>
      <c r="O1334" s="241"/>
      <c r="P1334" s="241"/>
      <c r="Q1334" s="241"/>
      <c r="R1334" s="241"/>
      <c r="S1334" s="241"/>
      <c r="T1334" s="242"/>
      <c r="AT1334" s="243" t="s">
        <v>207</v>
      </c>
      <c r="AU1334" s="243" t="s">
        <v>82</v>
      </c>
      <c r="AV1334" s="12" t="s">
        <v>82</v>
      </c>
      <c r="AW1334" s="12" t="s">
        <v>34</v>
      </c>
      <c r="AX1334" s="12" t="s">
        <v>73</v>
      </c>
      <c r="AY1334" s="243" t="s">
        <v>197</v>
      </c>
    </row>
    <row r="1335" spans="2:51" s="14" customFormat="1" ht="12">
      <c r="B1335" s="255"/>
      <c r="C1335" s="256"/>
      <c r="D1335" s="230" t="s">
        <v>207</v>
      </c>
      <c r="E1335" s="257" t="s">
        <v>21</v>
      </c>
      <c r="F1335" s="258" t="s">
        <v>221</v>
      </c>
      <c r="G1335" s="256"/>
      <c r="H1335" s="259">
        <v>9.464</v>
      </c>
      <c r="I1335" s="260"/>
      <c r="J1335" s="256"/>
      <c r="K1335" s="256"/>
      <c r="L1335" s="261"/>
      <c r="M1335" s="262"/>
      <c r="N1335" s="263"/>
      <c r="O1335" s="263"/>
      <c r="P1335" s="263"/>
      <c r="Q1335" s="263"/>
      <c r="R1335" s="263"/>
      <c r="S1335" s="263"/>
      <c r="T1335" s="264"/>
      <c r="AT1335" s="265" t="s">
        <v>207</v>
      </c>
      <c r="AU1335" s="265" t="s">
        <v>82</v>
      </c>
      <c r="AV1335" s="14" t="s">
        <v>97</v>
      </c>
      <c r="AW1335" s="14" t="s">
        <v>34</v>
      </c>
      <c r="AX1335" s="14" t="s">
        <v>80</v>
      </c>
      <c r="AY1335" s="265" t="s">
        <v>197</v>
      </c>
    </row>
    <row r="1336" spans="2:65" s="1" customFormat="1" ht="16.5" customHeight="1">
      <c r="B1336" s="39"/>
      <c r="C1336" s="218" t="s">
        <v>1798</v>
      </c>
      <c r="D1336" s="218" t="s">
        <v>199</v>
      </c>
      <c r="E1336" s="219" t="s">
        <v>1799</v>
      </c>
      <c r="F1336" s="220" t="s">
        <v>1800</v>
      </c>
      <c r="G1336" s="221" t="s">
        <v>116</v>
      </c>
      <c r="H1336" s="222">
        <v>827.07</v>
      </c>
      <c r="I1336" s="223"/>
      <c r="J1336" s="224">
        <f>ROUND(I1336*H1336,2)</f>
        <v>0</v>
      </c>
      <c r="K1336" s="220" t="s">
        <v>203</v>
      </c>
      <c r="L1336" s="44"/>
      <c r="M1336" s="225" t="s">
        <v>21</v>
      </c>
      <c r="N1336" s="226" t="s">
        <v>44</v>
      </c>
      <c r="O1336" s="80"/>
      <c r="P1336" s="227">
        <f>O1336*H1336</f>
        <v>0</v>
      </c>
      <c r="Q1336" s="227">
        <v>0</v>
      </c>
      <c r="R1336" s="227">
        <f>Q1336*H1336</f>
        <v>0</v>
      </c>
      <c r="S1336" s="227">
        <v>0</v>
      </c>
      <c r="T1336" s="228">
        <f>S1336*H1336</f>
        <v>0</v>
      </c>
      <c r="AR1336" s="18" t="s">
        <v>298</v>
      </c>
      <c r="AT1336" s="18" t="s">
        <v>199</v>
      </c>
      <c r="AU1336" s="18" t="s">
        <v>82</v>
      </c>
      <c r="AY1336" s="18" t="s">
        <v>197</v>
      </c>
      <c r="BE1336" s="229">
        <f>IF(N1336="základní",J1336,0)</f>
        <v>0</v>
      </c>
      <c r="BF1336" s="229">
        <f>IF(N1336="snížená",J1336,0)</f>
        <v>0</v>
      </c>
      <c r="BG1336" s="229">
        <f>IF(N1336="zákl. přenesená",J1336,0)</f>
        <v>0</v>
      </c>
      <c r="BH1336" s="229">
        <f>IF(N1336="sníž. přenesená",J1336,0)</f>
        <v>0</v>
      </c>
      <c r="BI1336" s="229">
        <f>IF(N1336="nulová",J1336,0)</f>
        <v>0</v>
      </c>
      <c r="BJ1336" s="18" t="s">
        <v>80</v>
      </c>
      <c r="BK1336" s="229">
        <f>ROUND(I1336*H1336,2)</f>
        <v>0</v>
      </c>
      <c r="BL1336" s="18" t="s">
        <v>298</v>
      </c>
      <c r="BM1336" s="18" t="s">
        <v>1801</v>
      </c>
    </row>
    <row r="1337" spans="2:51" s="15" customFormat="1" ht="12">
      <c r="B1337" s="266"/>
      <c r="C1337" s="267"/>
      <c r="D1337" s="230" t="s">
        <v>207</v>
      </c>
      <c r="E1337" s="268" t="s">
        <v>21</v>
      </c>
      <c r="F1337" s="269" t="s">
        <v>1802</v>
      </c>
      <c r="G1337" s="267"/>
      <c r="H1337" s="268" t="s">
        <v>21</v>
      </c>
      <c r="I1337" s="270"/>
      <c r="J1337" s="267"/>
      <c r="K1337" s="267"/>
      <c r="L1337" s="271"/>
      <c r="M1337" s="272"/>
      <c r="N1337" s="273"/>
      <c r="O1337" s="273"/>
      <c r="P1337" s="273"/>
      <c r="Q1337" s="273"/>
      <c r="R1337" s="273"/>
      <c r="S1337" s="273"/>
      <c r="T1337" s="274"/>
      <c r="AT1337" s="275" t="s">
        <v>207</v>
      </c>
      <c r="AU1337" s="275" t="s">
        <v>82</v>
      </c>
      <c r="AV1337" s="15" t="s">
        <v>80</v>
      </c>
      <c r="AW1337" s="15" t="s">
        <v>34</v>
      </c>
      <c r="AX1337" s="15" t="s">
        <v>73</v>
      </c>
      <c r="AY1337" s="275" t="s">
        <v>197</v>
      </c>
    </row>
    <row r="1338" spans="2:51" s="12" customFormat="1" ht="12">
      <c r="B1338" s="233"/>
      <c r="C1338" s="234"/>
      <c r="D1338" s="230" t="s">
        <v>207</v>
      </c>
      <c r="E1338" s="235" t="s">
        <v>21</v>
      </c>
      <c r="F1338" s="236" t="s">
        <v>1803</v>
      </c>
      <c r="G1338" s="234"/>
      <c r="H1338" s="237">
        <v>15.3</v>
      </c>
      <c r="I1338" s="238"/>
      <c r="J1338" s="234"/>
      <c r="K1338" s="234"/>
      <c r="L1338" s="239"/>
      <c r="M1338" s="240"/>
      <c r="N1338" s="241"/>
      <c r="O1338" s="241"/>
      <c r="P1338" s="241"/>
      <c r="Q1338" s="241"/>
      <c r="R1338" s="241"/>
      <c r="S1338" s="241"/>
      <c r="T1338" s="242"/>
      <c r="AT1338" s="243" t="s">
        <v>207</v>
      </c>
      <c r="AU1338" s="243" t="s">
        <v>82</v>
      </c>
      <c r="AV1338" s="12" t="s">
        <v>82</v>
      </c>
      <c r="AW1338" s="12" t="s">
        <v>34</v>
      </c>
      <c r="AX1338" s="12" t="s">
        <v>73</v>
      </c>
      <c r="AY1338" s="243" t="s">
        <v>197</v>
      </c>
    </row>
    <row r="1339" spans="2:51" s="12" customFormat="1" ht="12">
      <c r="B1339" s="233"/>
      <c r="C1339" s="234"/>
      <c r="D1339" s="230" t="s">
        <v>207</v>
      </c>
      <c r="E1339" s="235" t="s">
        <v>21</v>
      </c>
      <c r="F1339" s="236" t="s">
        <v>1804</v>
      </c>
      <c r="G1339" s="234"/>
      <c r="H1339" s="237">
        <v>757.32</v>
      </c>
      <c r="I1339" s="238"/>
      <c r="J1339" s="234"/>
      <c r="K1339" s="234"/>
      <c r="L1339" s="239"/>
      <c r="M1339" s="240"/>
      <c r="N1339" s="241"/>
      <c r="O1339" s="241"/>
      <c r="P1339" s="241"/>
      <c r="Q1339" s="241"/>
      <c r="R1339" s="241"/>
      <c r="S1339" s="241"/>
      <c r="T1339" s="242"/>
      <c r="AT1339" s="243" t="s">
        <v>207</v>
      </c>
      <c r="AU1339" s="243" t="s">
        <v>82</v>
      </c>
      <c r="AV1339" s="12" t="s">
        <v>82</v>
      </c>
      <c r="AW1339" s="12" t="s">
        <v>34</v>
      </c>
      <c r="AX1339" s="12" t="s">
        <v>73</v>
      </c>
      <c r="AY1339" s="243" t="s">
        <v>197</v>
      </c>
    </row>
    <row r="1340" spans="2:51" s="12" customFormat="1" ht="12">
      <c r="B1340" s="233"/>
      <c r="C1340" s="234"/>
      <c r="D1340" s="230" t="s">
        <v>207</v>
      </c>
      <c r="E1340" s="235" t="s">
        <v>21</v>
      </c>
      <c r="F1340" s="236" t="s">
        <v>1805</v>
      </c>
      <c r="G1340" s="234"/>
      <c r="H1340" s="237">
        <v>54.45</v>
      </c>
      <c r="I1340" s="238"/>
      <c r="J1340" s="234"/>
      <c r="K1340" s="234"/>
      <c r="L1340" s="239"/>
      <c r="M1340" s="240"/>
      <c r="N1340" s="241"/>
      <c r="O1340" s="241"/>
      <c r="P1340" s="241"/>
      <c r="Q1340" s="241"/>
      <c r="R1340" s="241"/>
      <c r="S1340" s="241"/>
      <c r="T1340" s="242"/>
      <c r="AT1340" s="243" t="s">
        <v>207</v>
      </c>
      <c r="AU1340" s="243" t="s">
        <v>82</v>
      </c>
      <c r="AV1340" s="12" t="s">
        <v>82</v>
      </c>
      <c r="AW1340" s="12" t="s">
        <v>34</v>
      </c>
      <c r="AX1340" s="12" t="s">
        <v>73</v>
      </c>
      <c r="AY1340" s="243" t="s">
        <v>197</v>
      </c>
    </row>
    <row r="1341" spans="2:51" s="13" customFormat="1" ht="12">
      <c r="B1341" s="244"/>
      <c r="C1341" s="245"/>
      <c r="D1341" s="230" t="s">
        <v>207</v>
      </c>
      <c r="E1341" s="246" t="s">
        <v>21</v>
      </c>
      <c r="F1341" s="247" t="s">
        <v>219</v>
      </c>
      <c r="G1341" s="245"/>
      <c r="H1341" s="248">
        <v>827.07</v>
      </c>
      <c r="I1341" s="249"/>
      <c r="J1341" s="245"/>
      <c r="K1341" s="245"/>
      <c r="L1341" s="250"/>
      <c r="M1341" s="251"/>
      <c r="N1341" s="252"/>
      <c r="O1341" s="252"/>
      <c r="P1341" s="252"/>
      <c r="Q1341" s="252"/>
      <c r="R1341" s="252"/>
      <c r="S1341" s="252"/>
      <c r="T1341" s="253"/>
      <c r="AT1341" s="254" t="s">
        <v>207</v>
      </c>
      <c r="AU1341" s="254" t="s">
        <v>82</v>
      </c>
      <c r="AV1341" s="13" t="s">
        <v>90</v>
      </c>
      <c r="AW1341" s="13" t="s">
        <v>34</v>
      </c>
      <c r="AX1341" s="13" t="s">
        <v>80</v>
      </c>
      <c r="AY1341" s="254" t="s">
        <v>197</v>
      </c>
    </row>
    <row r="1342" spans="2:65" s="1" customFormat="1" ht="16.5" customHeight="1">
      <c r="B1342" s="39"/>
      <c r="C1342" s="218" t="s">
        <v>1806</v>
      </c>
      <c r="D1342" s="218" t="s">
        <v>199</v>
      </c>
      <c r="E1342" s="219" t="s">
        <v>1807</v>
      </c>
      <c r="F1342" s="220" t="s">
        <v>1808</v>
      </c>
      <c r="G1342" s="221" t="s">
        <v>116</v>
      </c>
      <c r="H1342" s="222">
        <v>758.011</v>
      </c>
      <c r="I1342" s="223"/>
      <c r="J1342" s="224">
        <f>ROUND(I1342*H1342,2)</f>
        <v>0</v>
      </c>
      <c r="K1342" s="220" t="s">
        <v>203</v>
      </c>
      <c r="L1342" s="44"/>
      <c r="M1342" s="225" t="s">
        <v>21</v>
      </c>
      <c r="N1342" s="226" t="s">
        <v>44</v>
      </c>
      <c r="O1342" s="80"/>
      <c r="P1342" s="227">
        <f>O1342*H1342</f>
        <v>0</v>
      </c>
      <c r="Q1342" s="227">
        <v>0.00025</v>
      </c>
      <c r="R1342" s="227">
        <f>Q1342*H1342</f>
        <v>0.18950275</v>
      </c>
      <c r="S1342" s="227">
        <v>0</v>
      </c>
      <c r="T1342" s="228">
        <f>S1342*H1342</f>
        <v>0</v>
      </c>
      <c r="AR1342" s="18" t="s">
        <v>298</v>
      </c>
      <c r="AT1342" s="18" t="s">
        <v>199</v>
      </c>
      <c r="AU1342" s="18" t="s">
        <v>82</v>
      </c>
      <c r="AY1342" s="18" t="s">
        <v>197</v>
      </c>
      <c r="BE1342" s="229">
        <f>IF(N1342="základní",J1342,0)</f>
        <v>0</v>
      </c>
      <c r="BF1342" s="229">
        <f>IF(N1342="snížená",J1342,0)</f>
        <v>0</v>
      </c>
      <c r="BG1342" s="229">
        <f>IF(N1342="zákl. přenesená",J1342,0)</f>
        <v>0</v>
      </c>
      <c r="BH1342" s="229">
        <f>IF(N1342="sníž. přenesená",J1342,0)</f>
        <v>0</v>
      </c>
      <c r="BI1342" s="229">
        <f>IF(N1342="nulová",J1342,0)</f>
        <v>0</v>
      </c>
      <c r="BJ1342" s="18" t="s">
        <v>80</v>
      </c>
      <c r="BK1342" s="229">
        <f>ROUND(I1342*H1342,2)</f>
        <v>0</v>
      </c>
      <c r="BL1342" s="18" t="s">
        <v>298</v>
      </c>
      <c r="BM1342" s="18" t="s">
        <v>1809</v>
      </c>
    </row>
    <row r="1343" spans="2:51" s="15" customFormat="1" ht="12">
      <c r="B1343" s="266"/>
      <c r="C1343" s="267"/>
      <c r="D1343" s="230" t="s">
        <v>207</v>
      </c>
      <c r="E1343" s="268" t="s">
        <v>21</v>
      </c>
      <c r="F1343" s="269" t="s">
        <v>1810</v>
      </c>
      <c r="G1343" s="267"/>
      <c r="H1343" s="268" t="s">
        <v>21</v>
      </c>
      <c r="I1343" s="270"/>
      <c r="J1343" s="267"/>
      <c r="K1343" s="267"/>
      <c r="L1343" s="271"/>
      <c r="M1343" s="272"/>
      <c r="N1343" s="273"/>
      <c r="O1343" s="273"/>
      <c r="P1343" s="273"/>
      <c r="Q1343" s="273"/>
      <c r="R1343" s="273"/>
      <c r="S1343" s="273"/>
      <c r="T1343" s="274"/>
      <c r="AT1343" s="275" t="s">
        <v>207</v>
      </c>
      <c r="AU1343" s="275" t="s">
        <v>82</v>
      </c>
      <c r="AV1343" s="15" t="s">
        <v>80</v>
      </c>
      <c r="AW1343" s="15" t="s">
        <v>34</v>
      </c>
      <c r="AX1343" s="15" t="s">
        <v>73</v>
      </c>
      <c r="AY1343" s="275" t="s">
        <v>197</v>
      </c>
    </row>
    <row r="1344" spans="2:51" s="12" customFormat="1" ht="12">
      <c r="B1344" s="233"/>
      <c r="C1344" s="234"/>
      <c r="D1344" s="230" t="s">
        <v>207</v>
      </c>
      <c r="E1344" s="235" t="s">
        <v>21</v>
      </c>
      <c r="F1344" s="236" t="s">
        <v>1504</v>
      </c>
      <c r="G1344" s="234"/>
      <c r="H1344" s="237">
        <v>252.44</v>
      </c>
      <c r="I1344" s="238"/>
      <c r="J1344" s="234"/>
      <c r="K1344" s="234"/>
      <c r="L1344" s="239"/>
      <c r="M1344" s="240"/>
      <c r="N1344" s="241"/>
      <c r="O1344" s="241"/>
      <c r="P1344" s="241"/>
      <c r="Q1344" s="241"/>
      <c r="R1344" s="241"/>
      <c r="S1344" s="241"/>
      <c r="T1344" s="242"/>
      <c r="AT1344" s="243" t="s">
        <v>207</v>
      </c>
      <c r="AU1344" s="243" t="s">
        <v>82</v>
      </c>
      <c r="AV1344" s="12" t="s">
        <v>82</v>
      </c>
      <c r="AW1344" s="12" t="s">
        <v>34</v>
      </c>
      <c r="AX1344" s="12" t="s">
        <v>73</v>
      </c>
      <c r="AY1344" s="243" t="s">
        <v>197</v>
      </c>
    </row>
    <row r="1345" spans="2:51" s="12" customFormat="1" ht="12">
      <c r="B1345" s="233"/>
      <c r="C1345" s="234"/>
      <c r="D1345" s="230" t="s">
        <v>207</v>
      </c>
      <c r="E1345" s="235" t="s">
        <v>21</v>
      </c>
      <c r="F1345" s="236" t="s">
        <v>632</v>
      </c>
      <c r="G1345" s="234"/>
      <c r="H1345" s="237">
        <v>18.15</v>
      </c>
      <c r="I1345" s="238"/>
      <c r="J1345" s="234"/>
      <c r="K1345" s="234"/>
      <c r="L1345" s="239"/>
      <c r="M1345" s="240"/>
      <c r="N1345" s="241"/>
      <c r="O1345" s="241"/>
      <c r="P1345" s="241"/>
      <c r="Q1345" s="241"/>
      <c r="R1345" s="241"/>
      <c r="S1345" s="241"/>
      <c r="T1345" s="242"/>
      <c r="AT1345" s="243" t="s">
        <v>207</v>
      </c>
      <c r="AU1345" s="243" t="s">
        <v>82</v>
      </c>
      <c r="AV1345" s="12" t="s">
        <v>82</v>
      </c>
      <c r="AW1345" s="12" t="s">
        <v>34</v>
      </c>
      <c r="AX1345" s="12" t="s">
        <v>73</v>
      </c>
      <c r="AY1345" s="243" t="s">
        <v>197</v>
      </c>
    </row>
    <row r="1346" spans="2:51" s="12" customFormat="1" ht="12">
      <c r="B1346" s="233"/>
      <c r="C1346" s="234"/>
      <c r="D1346" s="230" t="s">
        <v>207</v>
      </c>
      <c r="E1346" s="235" t="s">
        <v>21</v>
      </c>
      <c r="F1346" s="236" t="s">
        <v>1811</v>
      </c>
      <c r="G1346" s="234"/>
      <c r="H1346" s="237">
        <v>487.421</v>
      </c>
      <c r="I1346" s="238"/>
      <c r="J1346" s="234"/>
      <c r="K1346" s="234"/>
      <c r="L1346" s="239"/>
      <c r="M1346" s="240"/>
      <c r="N1346" s="241"/>
      <c r="O1346" s="241"/>
      <c r="P1346" s="241"/>
      <c r="Q1346" s="241"/>
      <c r="R1346" s="241"/>
      <c r="S1346" s="241"/>
      <c r="T1346" s="242"/>
      <c r="AT1346" s="243" t="s">
        <v>207</v>
      </c>
      <c r="AU1346" s="243" t="s">
        <v>82</v>
      </c>
      <c r="AV1346" s="12" t="s">
        <v>82</v>
      </c>
      <c r="AW1346" s="12" t="s">
        <v>34</v>
      </c>
      <c r="AX1346" s="12" t="s">
        <v>73</v>
      </c>
      <c r="AY1346" s="243" t="s">
        <v>197</v>
      </c>
    </row>
    <row r="1347" spans="2:51" s="13" customFormat="1" ht="12">
      <c r="B1347" s="244"/>
      <c r="C1347" s="245"/>
      <c r="D1347" s="230" t="s">
        <v>207</v>
      </c>
      <c r="E1347" s="246" t="s">
        <v>21</v>
      </c>
      <c r="F1347" s="247" t="s">
        <v>219</v>
      </c>
      <c r="G1347" s="245"/>
      <c r="H1347" s="248">
        <v>758.011</v>
      </c>
      <c r="I1347" s="249"/>
      <c r="J1347" s="245"/>
      <c r="K1347" s="245"/>
      <c r="L1347" s="250"/>
      <c r="M1347" s="251"/>
      <c r="N1347" s="252"/>
      <c r="O1347" s="252"/>
      <c r="P1347" s="252"/>
      <c r="Q1347" s="252"/>
      <c r="R1347" s="252"/>
      <c r="S1347" s="252"/>
      <c r="T1347" s="253"/>
      <c r="AT1347" s="254" t="s">
        <v>207</v>
      </c>
      <c r="AU1347" s="254" t="s">
        <v>82</v>
      </c>
      <c r="AV1347" s="13" t="s">
        <v>90</v>
      </c>
      <c r="AW1347" s="13" t="s">
        <v>34</v>
      </c>
      <c r="AX1347" s="13" t="s">
        <v>80</v>
      </c>
      <c r="AY1347" s="254" t="s">
        <v>197</v>
      </c>
    </row>
    <row r="1348" spans="2:63" s="11" customFormat="1" ht="22.8" customHeight="1">
      <c r="B1348" s="202"/>
      <c r="C1348" s="203"/>
      <c r="D1348" s="204" t="s">
        <v>72</v>
      </c>
      <c r="E1348" s="216" t="s">
        <v>1812</v>
      </c>
      <c r="F1348" s="216" t="s">
        <v>1813</v>
      </c>
      <c r="G1348" s="203"/>
      <c r="H1348" s="203"/>
      <c r="I1348" s="206"/>
      <c r="J1348" s="217">
        <f>BK1348</f>
        <v>0</v>
      </c>
      <c r="K1348" s="203"/>
      <c r="L1348" s="208"/>
      <c r="M1348" s="209"/>
      <c r="N1348" s="210"/>
      <c r="O1348" s="210"/>
      <c r="P1348" s="211">
        <f>SUM(P1349:P1466)</f>
        <v>0</v>
      </c>
      <c r="Q1348" s="210"/>
      <c r="R1348" s="211">
        <f>SUM(R1349:R1466)</f>
        <v>3.7992159999999995</v>
      </c>
      <c r="S1348" s="210"/>
      <c r="T1348" s="212">
        <f>SUM(T1349:T1466)</f>
        <v>0.53997071</v>
      </c>
      <c r="AR1348" s="213" t="s">
        <v>82</v>
      </c>
      <c r="AT1348" s="214" t="s">
        <v>72</v>
      </c>
      <c r="AU1348" s="214" t="s">
        <v>80</v>
      </c>
      <c r="AY1348" s="213" t="s">
        <v>197</v>
      </c>
      <c r="BK1348" s="215">
        <f>SUM(BK1349:BK1466)</f>
        <v>0</v>
      </c>
    </row>
    <row r="1349" spans="2:65" s="1" customFormat="1" ht="16.5" customHeight="1">
      <c r="B1349" s="39"/>
      <c r="C1349" s="218" t="s">
        <v>1814</v>
      </c>
      <c r="D1349" s="218" t="s">
        <v>199</v>
      </c>
      <c r="E1349" s="219" t="s">
        <v>1815</v>
      </c>
      <c r="F1349" s="220" t="s">
        <v>1816</v>
      </c>
      <c r="G1349" s="221" t="s">
        <v>116</v>
      </c>
      <c r="H1349" s="222">
        <v>1741.841</v>
      </c>
      <c r="I1349" s="223"/>
      <c r="J1349" s="224">
        <f>ROUND(I1349*H1349,2)</f>
        <v>0</v>
      </c>
      <c r="K1349" s="220" t="s">
        <v>203</v>
      </c>
      <c r="L1349" s="44"/>
      <c r="M1349" s="225" t="s">
        <v>21</v>
      </c>
      <c r="N1349" s="226" t="s">
        <v>44</v>
      </c>
      <c r="O1349" s="80"/>
      <c r="P1349" s="227">
        <f>O1349*H1349</f>
        <v>0</v>
      </c>
      <c r="Q1349" s="227">
        <v>0.001</v>
      </c>
      <c r="R1349" s="227">
        <f>Q1349*H1349</f>
        <v>1.741841</v>
      </c>
      <c r="S1349" s="227">
        <v>0.00031</v>
      </c>
      <c r="T1349" s="228">
        <f>S1349*H1349</f>
        <v>0.53997071</v>
      </c>
      <c r="AR1349" s="18" t="s">
        <v>298</v>
      </c>
      <c r="AT1349" s="18" t="s">
        <v>199</v>
      </c>
      <c r="AU1349" s="18" t="s">
        <v>82</v>
      </c>
      <c r="AY1349" s="18" t="s">
        <v>197</v>
      </c>
      <c r="BE1349" s="229">
        <f>IF(N1349="základní",J1349,0)</f>
        <v>0</v>
      </c>
      <c r="BF1349" s="229">
        <f>IF(N1349="snížená",J1349,0)</f>
        <v>0</v>
      </c>
      <c r="BG1349" s="229">
        <f>IF(N1349="zákl. přenesená",J1349,0)</f>
        <v>0</v>
      </c>
      <c r="BH1349" s="229">
        <f>IF(N1349="sníž. přenesená",J1349,0)</f>
        <v>0</v>
      </c>
      <c r="BI1349" s="229">
        <f>IF(N1349="nulová",J1349,0)</f>
        <v>0</v>
      </c>
      <c r="BJ1349" s="18" t="s">
        <v>80</v>
      </c>
      <c r="BK1349" s="229">
        <f>ROUND(I1349*H1349,2)</f>
        <v>0</v>
      </c>
      <c r="BL1349" s="18" t="s">
        <v>298</v>
      </c>
      <c r="BM1349" s="18" t="s">
        <v>1817</v>
      </c>
    </row>
    <row r="1350" spans="2:47" s="1" customFormat="1" ht="12">
      <c r="B1350" s="39"/>
      <c r="C1350" s="40"/>
      <c r="D1350" s="230" t="s">
        <v>205</v>
      </c>
      <c r="E1350" s="40"/>
      <c r="F1350" s="231" t="s">
        <v>1818</v>
      </c>
      <c r="G1350" s="40"/>
      <c r="H1350" s="40"/>
      <c r="I1350" s="145"/>
      <c r="J1350" s="40"/>
      <c r="K1350" s="40"/>
      <c r="L1350" s="44"/>
      <c r="M1350" s="232"/>
      <c r="N1350" s="80"/>
      <c r="O1350" s="80"/>
      <c r="P1350" s="80"/>
      <c r="Q1350" s="80"/>
      <c r="R1350" s="80"/>
      <c r="S1350" s="80"/>
      <c r="T1350" s="81"/>
      <c r="AT1350" s="18" t="s">
        <v>205</v>
      </c>
      <c r="AU1350" s="18" t="s">
        <v>82</v>
      </c>
    </row>
    <row r="1351" spans="2:51" s="15" customFormat="1" ht="12">
      <c r="B1351" s="266"/>
      <c r="C1351" s="267"/>
      <c r="D1351" s="230" t="s">
        <v>207</v>
      </c>
      <c r="E1351" s="268" t="s">
        <v>21</v>
      </c>
      <c r="F1351" s="269" t="s">
        <v>381</v>
      </c>
      <c r="G1351" s="267"/>
      <c r="H1351" s="268" t="s">
        <v>21</v>
      </c>
      <c r="I1351" s="270"/>
      <c r="J1351" s="267"/>
      <c r="K1351" s="267"/>
      <c r="L1351" s="271"/>
      <c r="M1351" s="272"/>
      <c r="N1351" s="273"/>
      <c r="O1351" s="273"/>
      <c r="P1351" s="273"/>
      <c r="Q1351" s="273"/>
      <c r="R1351" s="273"/>
      <c r="S1351" s="273"/>
      <c r="T1351" s="274"/>
      <c r="AT1351" s="275" t="s">
        <v>207</v>
      </c>
      <c r="AU1351" s="275" t="s">
        <v>82</v>
      </c>
      <c r="AV1351" s="15" t="s">
        <v>80</v>
      </c>
      <c r="AW1351" s="15" t="s">
        <v>34</v>
      </c>
      <c r="AX1351" s="15" t="s">
        <v>73</v>
      </c>
      <c r="AY1351" s="275" t="s">
        <v>197</v>
      </c>
    </row>
    <row r="1352" spans="2:51" s="15" customFormat="1" ht="12">
      <c r="B1352" s="266"/>
      <c r="C1352" s="267"/>
      <c r="D1352" s="230" t="s">
        <v>207</v>
      </c>
      <c r="E1352" s="268" t="s">
        <v>21</v>
      </c>
      <c r="F1352" s="269" t="s">
        <v>382</v>
      </c>
      <c r="G1352" s="267"/>
      <c r="H1352" s="268" t="s">
        <v>21</v>
      </c>
      <c r="I1352" s="270"/>
      <c r="J1352" s="267"/>
      <c r="K1352" s="267"/>
      <c r="L1352" s="271"/>
      <c r="M1352" s="272"/>
      <c r="N1352" s="273"/>
      <c r="O1352" s="273"/>
      <c r="P1352" s="273"/>
      <c r="Q1352" s="273"/>
      <c r="R1352" s="273"/>
      <c r="S1352" s="273"/>
      <c r="T1352" s="274"/>
      <c r="AT1352" s="275" t="s">
        <v>207</v>
      </c>
      <c r="AU1352" s="275" t="s">
        <v>82</v>
      </c>
      <c r="AV1352" s="15" t="s">
        <v>80</v>
      </c>
      <c r="AW1352" s="15" t="s">
        <v>34</v>
      </c>
      <c r="AX1352" s="15" t="s">
        <v>73</v>
      </c>
      <c r="AY1352" s="275" t="s">
        <v>197</v>
      </c>
    </row>
    <row r="1353" spans="2:51" s="12" customFormat="1" ht="12">
      <c r="B1353" s="233"/>
      <c r="C1353" s="234"/>
      <c r="D1353" s="230" t="s">
        <v>207</v>
      </c>
      <c r="E1353" s="235" t="s">
        <v>21</v>
      </c>
      <c r="F1353" s="236" t="s">
        <v>383</v>
      </c>
      <c r="G1353" s="234"/>
      <c r="H1353" s="237">
        <v>21.66</v>
      </c>
      <c r="I1353" s="238"/>
      <c r="J1353" s="234"/>
      <c r="K1353" s="234"/>
      <c r="L1353" s="239"/>
      <c r="M1353" s="240"/>
      <c r="N1353" s="241"/>
      <c r="O1353" s="241"/>
      <c r="P1353" s="241"/>
      <c r="Q1353" s="241"/>
      <c r="R1353" s="241"/>
      <c r="S1353" s="241"/>
      <c r="T1353" s="242"/>
      <c r="AT1353" s="243" t="s">
        <v>207</v>
      </c>
      <c r="AU1353" s="243" t="s">
        <v>82</v>
      </c>
      <c r="AV1353" s="12" t="s">
        <v>82</v>
      </c>
      <c r="AW1353" s="12" t="s">
        <v>34</v>
      </c>
      <c r="AX1353" s="12" t="s">
        <v>73</v>
      </c>
      <c r="AY1353" s="243" t="s">
        <v>197</v>
      </c>
    </row>
    <row r="1354" spans="2:51" s="12" customFormat="1" ht="12">
      <c r="B1354" s="233"/>
      <c r="C1354" s="234"/>
      <c r="D1354" s="230" t="s">
        <v>207</v>
      </c>
      <c r="E1354" s="235" t="s">
        <v>21</v>
      </c>
      <c r="F1354" s="236" t="s">
        <v>384</v>
      </c>
      <c r="G1354" s="234"/>
      <c r="H1354" s="237">
        <v>24.7</v>
      </c>
      <c r="I1354" s="238"/>
      <c r="J1354" s="234"/>
      <c r="K1354" s="234"/>
      <c r="L1354" s="239"/>
      <c r="M1354" s="240"/>
      <c r="N1354" s="241"/>
      <c r="O1354" s="241"/>
      <c r="P1354" s="241"/>
      <c r="Q1354" s="241"/>
      <c r="R1354" s="241"/>
      <c r="S1354" s="241"/>
      <c r="T1354" s="242"/>
      <c r="AT1354" s="243" t="s">
        <v>207</v>
      </c>
      <c r="AU1354" s="243" t="s">
        <v>82</v>
      </c>
      <c r="AV1354" s="12" t="s">
        <v>82</v>
      </c>
      <c r="AW1354" s="12" t="s">
        <v>34</v>
      </c>
      <c r="AX1354" s="12" t="s">
        <v>73</v>
      </c>
      <c r="AY1354" s="243" t="s">
        <v>197</v>
      </c>
    </row>
    <row r="1355" spans="2:51" s="13" customFormat="1" ht="12">
      <c r="B1355" s="244"/>
      <c r="C1355" s="245"/>
      <c r="D1355" s="230" t="s">
        <v>207</v>
      </c>
      <c r="E1355" s="246" t="s">
        <v>21</v>
      </c>
      <c r="F1355" s="247" t="s">
        <v>219</v>
      </c>
      <c r="G1355" s="245"/>
      <c r="H1355" s="248">
        <v>46.36</v>
      </c>
      <c r="I1355" s="249"/>
      <c r="J1355" s="245"/>
      <c r="K1355" s="245"/>
      <c r="L1355" s="250"/>
      <c r="M1355" s="251"/>
      <c r="N1355" s="252"/>
      <c r="O1355" s="252"/>
      <c r="P1355" s="252"/>
      <c r="Q1355" s="252"/>
      <c r="R1355" s="252"/>
      <c r="S1355" s="252"/>
      <c r="T1355" s="253"/>
      <c r="AT1355" s="254" t="s">
        <v>207</v>
      </c>
      <c r="AU1355" s="254" t="s">
        <v>82</v>
      </c>
      <c r="AV1355" s="13" t="s">
        <v>90</v>
      </c>
      <c r="AW1355" s="13" t="s">
        <v>34</v>
      </c>
      <c r="AX1355" s="13" t="s">
        <v>73</v>
      </c>
      <c r="AY1355" s="254" t="s">
        <v>197</v>
      </c>
    </row>
    <row r="1356" spans="2:51" s="15" customFormat="1" ht="12">
      <c r="B1356" s="266"/>
      <c r="C1356" s="267"/>
      <c r="D1356" s="230" t="s">
        <v>207</v>
      </c>
      <c r="E1356" s="268" t="s">
        <v>21</v>
      </c>
      <c r="F1356" s="269" t="s">
        <v>461</v>
      </c>
      <c r="G1356" s="267"/>
      <c r="H1356" s="268" t="s">
        <v>21</v>
      </c>
      <c r="I1356" s="270"/>
      <c r="J1356" s="267"/>
      <c r="K1356" s="267"/>
      <c r="L1356" s="271"/>
      <c r="M1356" s="272"/>
      <c r="N1356" s="273"/>
      <c r="O1356" s="273"/>
      <c r="P1356" s="273"/>
      <c r="Q1356" s="273"/>
      <c r="R1356" s="273"/>
      <c r="S1356" s="273"/>
      <c r="T1356" s="274"/>
      <c r="AT1356" s="275" t="s">
        <v>207</v>
      </c>
      <c r="AU1356" s="275" t="s">
        <v>82</v>
      </c>
      <c r="AV1356" s="15" t="s">
        <v>80</v>
      </c>
      <c r="AW1356" s="15" t="s">
        <v>34</v>
      </c>
      <c r="AX1356" s="15" t="s">
        <v>73</v>
      </c>
      <c r="AY1356" s="275" t="s">
        <v>197</v>
      </c>
    </row>
    <row r="1357" spans="2:51" s="15" customFormat="1" ht="12">
      <c r="B1357" s="266"/>
      <c r="C1357" s="267"/>
      <c r="D1357" s="230" t="s">
        <v>207</v>
      </c>
      <c r="E1357" s="268" t="s">
        <v>21</v>
      </c>
      <c r="F1357" s="269" t="s">
        <v>382</v>
      </c>
      <c r="G1357" s="267"/>
      <c r="H1357" s="268" t="s">
        <v>21</v>
      </c>
      <c r="I1357" s="270"/>
      <c r="J1357" s="267"/>
      <c r="K1357" s="267"/>
      <c r="L1357" s="271"/>
      <c r="M1357" s="272"/>
      <c r="N1357" s="273"/>
      <c r="O1357" s="273"/>
      <c r="P1357" s="273"/>
      <c r="Q1357" s="273"/>
      <c r="R1357" s="273"/>
      <c r="S1357" s="273"/>
      <c r="T1357" s="274"/>
      <c r="AT1357" s="275" t="s">
        <v>207</v>
      </c>
      <c r="AU1357" s="275" t="s">
        <v>82</v>
      </c>
      <c r="AV1357" s="15" t="s">
        <v>80</v>
      </c>
      <c r="AW1357" s="15" t="s">
        <v>34</v>
      </c>
      <c r="AX1357" s="15" t="s">
        <v>73</v>
      </c>
      <c r="AY1357" s="275" t="s">
        <v>197</v>
      </c>
    </row>
    <row r="1358" spans="2:51" s="12" customFormat="1" ht="12">
      <c r="B1358" s="233"/>
      <c r="C1358" s="234"/>
      <c r="D1358" s="230" t="s">
        <v>207</v>
      </c>
      <c r="E1358" s="235" t="s">
        <v>21</v>
      </c>
      <c r="F1358" s="236" t="s">
        <v>1819</v>
      </c>
      <c r="G1358" s="234"/>
      <c r="H1358" s="237">
        <v>43.56</v>
      </c>
      <c r="I1358" s="238"/>
      <c r="J1358" s="234"/>
      <c r="K1358" s="234"/>
      <c r="L1358" s="239"/>
      <c r="M1358" s="240"/>
      <c r="N1358" s="241"/>
      <c r="O1358" s="241"/>
      <c r="P1358" s="241"/>
      <c r="Q1358" s="241"/>
      <c r="R1358" s="241"/>
      <c r="S1358" s="241"/>
      <c r="T1358" s="242"/>
      <c r="AT1358" s="243" t="s">
        <v>207</v>
      </c>
      <c r="AU1358" s="243" t="s">
        <v>82</v>
      </c>
      <c r="AV1358" s="12" t="s">
        <v>82</v>
      </c>
      <c r="AW1358" s="12" t="s">
        <v>34</v>
      </c>
      <c r="AX1358" s="12" t="s">
        <v>73</v>
      </c>
      <c r="AY1358" s="243" t="s">
        <v>197</v>
      </c>
    </row>
    <row r="1359" spans="2:51" s="12" customFormat="1" ht="12">
      <c r="B1359" s="233"/>
      <c r="C1359" s="234"/>
      <c r="D1359" s="230" t="s">
        <v>207</v>
      </c>
      <c r="E1359" s="235" t="s">
        <v>21</v>
      </c>
      <c r="F1359" s="236" t="s">
        <v>1820</v>
      </c>
      <c r="G1359" s="234"/>
      <c r="H1359" s="237">
        <v>75.348</v>
      </c>
      <c r="I1359" s="238"/>
      <c r="J1359" s="234"/>
      <c r="K1359" s="234"/>
      <c r="L1359" s="239"/>
      <c r="M1359" s="240"/>
      <c r="N1359" s="241"/>
      <c r="O1359" s="241"/>
      <c r="P1359" s="241"/>
      <c r="Q1359" s="241"/>
      <c r="R1359" s="241"/>
      <c r="S1359" s="241"/>
      <c r="T1359" s="242"/>
      <c r="AT1359" s="243" t="s">
        <v>207</v>
      </c>
      <c r="AU1359" s="243" t="s">
        <v>82</v>
      </c>
      <c r="AV1359" s="12" t="s">
        <v>82</v>
      </c>
      <c r="AW1359" s="12" t="s">
        <v>34</v>
      </c>
      <c r="AX1359" s="12" t="s">
        <v>73</v>
      </c>
      <c r="AY1359" s="243" t="s">
        <v>197</v>
      </c>
    </row>
    <row r="1360" spans="2:51" s="12" customFormat="1" ht="12">
      <c r="B1360" s="233"/>
      <c r="C1360" s="234"/>
      <c r="D1360" s="230" t="s">
        <v>207</v>
      </c>
      <c r="E1360" s="235" t="s">
        <v>21</v>
      </c>
      <c r="F1360" s="236" t="s">
        <v>1821</v>
      </c>
      <c r="G1360" s="234"/>
      <c r="H1360" s="237">
        <v>67.74</v>
      </c>
      <c r="I1360" s="238"/>
      <c r="J1360" s="234"/>
      <c r="K1360" s="234"/>
      <c r="L1360" s="239"/>
      <c r="M1360" s="240"/>
      <c r="N1360" s="241"/>
      <c r="O1360" s="241"/>
      <c r="P1360" s="241"/>
      <c r="Q1360" s="241"/>
      <c r="R1360" s="241"/>
      <c r="S1360" s="241"/>
      <c r="T1360" s="242"/>
      <c r="AT1360" s="243" t="s">
        <v>207</v>
      </c>
      <c r="AU1360" s="243" t="s">
        <v>82</v>
      </c>
      <c r="AV1360" s="12" t="s">
        <v>82</v>
      </c>
      <c r="AW1360" s="12" t="s">
        <v>34</v>
      </c>
      <c r="AX1360" s="12" t="s">
        <v>73</v>
      </c>
      <c r="AY1360" s="243" t="s">
        <v>197</v>
      </c>
    </row>
    <row r="1361" spans="2:51" s="12" customFormat="1" ht="12">
      <c r="B1361" s="233"/>
      <c r="C1361" s="234"/>
      <c r="D1361" s="230" t="s">
        <v>207</v>
      </c>
      <c r="E1361" s="235" t="s">
        <v>21</v>
      </c>
      <c r="F1361" s="236" t="s">
        <v>1822</v>
      </c>
      <c r="G1361" s="234"/>
      <c r="H1361" s="237">
        <v>136.59</v>
      </c>
      <c r="I1361" s="238"/>
      <c r="J1361" s="234"/>
      <c r="K1361" s="234"/>
      <c r="L1361" s="239"/>
      <c r="M1361" s="240"/>
      <c r="N1361" s="241"/>
      <c r="O1361" s="241"/>
      <c r="P1361" s="241"/>
      <c r="Q1361" s="241"/>
      <c r="R1361" s="241"/>
      <c r="S1361" s="241"/>
      <c r="T1361" s="242"/>
      <c r="AT1361" s="243" t="s">
        <v>207</v>
      </c>
      <c r="AU1361" s="243" t="s">
        <v>82</v>
      </c>
      <c r="AV1361" s="12" t="s">
        <v>82</v>
      </c>
      <c r="AW1361" s="12" t="s">
        <v>34</v>
      </c>
      <c r="AX1361" s="12" t="s">
        <v>73</v>
      </c>
      <c r="AY1361" s="243" t="s">
        <v>197</v>
      </c>
    </row>
    <row r="1362" spans="2:51" s="12" customFormat="1" ht="12">
      <c r="B1362" s="233"/>
      <c r="C1362" s="234"/>
      <c r="D1362" s="230" t="s">
        <v>207</v>
      </c>
      <c r="E1362" s="235" t="s">
        <v>21</v>
      </c>
      <c r="F1362" s="236" t="s">
        <v>1823</v>
      </c>
      <c r="G1362" s="234"/>
      <c r="H1362" s="237">
        <v>51.025</v>
      </c>
      <c r="I1362" s="238"/>
      <c r="J1362" s="234"/>
      <c r="K1362" s="234"/>
      <c r="L1362" s="239"/>
      <c r="M1362" s="240"/>
      <c r="N1362" s="241"/>
      <c r="O1362" s="241"/>
      <c r="P1362" s="241"/>
      <c r="Q1362" s="241"/>
      <c r="R1362" s="241"/>
      <c r="S1362" s="241"/>
      <c r="T1362" s="242"/>
      <c r="AT1362" s="243" t="s">
        <v>207</v>
      </c>
      <c r="AU1362" s="243" t="s">
        <v>82</v>
      </c>
      <c r="AV1362" s="12" t="s">
        <v>82</v>
      </c>
      <c r="AW1362" s="12" t="s">
        <v>34</v>
      </c>
      <c r="AX1362" s="12" t="s">
        <v>73</v>
      </c>
      <c r="AY1362" s="243" t="s">
        <v>197</v>
      </c>
    </row>
    <row r="1363" spans="2:51" s="12" customFormat="1" ht="12">
      <c r="B1363" s="233"/>
      <c r="C1363" s="234"/>
      <c r="D1363" s="230" t="s">
        <v>207</v>
      </c>
      <c r="E1363" s="235" t="s">
        <v>21</v>
      </c>
      <c r="F1363" s="236" t="s">
        <v>1824</v>
      </c>
      <c r="G1363" s="234"/>
      <c r="H1363" s="237">
        <v>36.42</v>
      </c>
      <c r="I1363" s="238"/>
      <c r="J1363" s="234"/>
      <c r="K1363" s="234"/>
      <c r="L1363" s="239"/>
      <c r="M1363" s="240"/>
      <c r="N1363" s="241"/>
      <c r="O1363" s="241"/>
      <c r="P1363" s="241"/>
      <c r="Q1363" s="241"/>
      <c r="R1363" s="241"/>
      <c r="S1363" s="241"/>
      <c r="T1363" s="242"/>
      <c r="AT1363" s="243" t="s">
        <v>207</v>
      </c>
      <c r="AU1363" s="243" t="s">
        <v>82</v>
      </c>
      <c r="AV1363" s="12" t="s">
        <v>82</v>
      </c>
      <c r="AW1363" s="12" t="s">
        <v>34</v>
      </c>
      <c r="AX1363" s="12" t="s">
        <v>73</v>
      </c>
      <c r="AY1363" s="243" t="s">
        <v>197</v>
      </c>
    </row>
    <row r="1364" spans="2:51" s="12" customFormat="1" ht="12">
      <c r="B1364" s="233"/>
      <c r="C1364" s="234"/>
      <c r="D1364" s="230" t="s">
        <v>207</v>
      </c>
      <c r="E1364" s="235" t="s">
        <v>21</v>
      </c>
      <c r="F1364" s="236" t="s">
        <v>1825</v>
      </c>
      <c r="G1364" s="234"/>
      <c r="H1364" s="237">
        <v>42.12</v>
      </c>
      <c r="I1364" s="238"/>
      <c r="J1364" s="234"/>
      <c r="K1364" s="234"/>
      <c r="L1364" s="239"/>
      <c r="M1364" s="240"/>
      <c r="N1364" s="241"/>
      <c r="O1364" s="241"/>
      <c r="P1364" s="241"/>
      <c r="Q1364" s="241"/>
      <c r="R1364" s="241"/>
      <c r="S1364" s="241"/>
      <c r="T1364" s="242"/>
      <c r="AT1364" s="243" t="s">
        <v>207</v>
      </c>
      <c r="AU1364" s="243" t="s">
        <v>82</v>
      </c>
      <c r="AV1364" s="12" t="s">
        <v>82</v>
      </c>
      <c r="AW1364" s="12" t="s">
        <v>34</v>
      </c>
      <c r="AX1364" s="12" t="s">
        <v>73</v>
      </c>
      <c r="AY1364" s="243" t="s">
        <v>197</v>
      </c>
    </row>
    <row r="1365" spans="2:51" s="12" customFormat="1" ht="12">
      <c r="B1365" s="233"/>
      <c r="C1365" s="234"/>
      <c r="D1365" s="230" t="s">
        <v>207</v>
      </c>
      <c r="E1365" s="235" t="s">
        <v>21</v>
      </c>
      <c r="F1365" s="236" t="s">
        <v>469</v>
      </c>
      <c r="G1365" s="234"/>
      <c r="H1365" s="237">
        <v>3.773</v>
      </c>
      <c r="I1365" s="238"/>
      <c r="J1365" s="234"/>
      <c r="K1365" s="234"/>
      <c r="L1365" s="239"/>
      <c r="M1365" s="240"/>
      <c r="N1365" s="241"/>
      <c r="O1365" s="241"/>
      <c r="P1365" s="241"/>
      <c r="Q1365" s="241"/>
      <c r="R1365" s="241"/>
      <c r="S1365" s="241"/>
      <c r="T1365" s="242"/>
      <c r="AT1365" s="243" t="s">
        <v>207</v>
      </c>
      <c r="AU1365" s="243" t="s">
        <v>82</v>
      </c>
      <c r="AV1365" s="12" t="s">
        <v>82</v>
      </c>
      <c r="AW1365" s="12" t="s">
        <v>34</v>
      </c>
      <c r="AX1365" s="12" t="s">
        <v>73</v>
      </c>
      <c r="AY1365" s="243" t="s">
        <v>197</v>
      </c>
    </row>
    <row r="1366" spans="2:51" s="12" customFormat="1" ht="12">
      <c r="B1366" s="233"/>
      <c r="C1366" s="234"/>
      <c r="D1366" s="230" t="s">
        <v>207</v>
      </c>
      <c r="E1366" s="235" t="s">
        <v>21</v>
      </c>
      <c r="F1366" s="236" t="s">
        <v>470</v>
      </c>
      <c r="G1366" s="234"/>
      <c r="H1366" s="237">
        <v>3.675</v>
      </c>
      <c r="I1366" s="238"/>
      <c r="J1366" s="234"/>
      <c r="K1366" s="234"/>
      <c r="L1366" s="239"/>
      <c r="M1366" s="240"/>
      <c r="N1366" s="241"/>
      <c r="O1366" s="241"/>
      <c r="P1366" s="241"/>
      <c r="Q1366" s="241"/>
      <c r="R1366" s="241"/>
      <c r="S1366" s="241"/>
      <c r="T1366" s="242"/>
      <c r="AT1366" s="243" t="s">
        <v>207</v>
      </c>
      <c r="AU1366" s="243" t="s">
        <v>82</v>
      </c>
      <c r="AV1366" s="12" t="s">
        <v>82</v>
      </c>
      <c r="AW1366" s="12" t="s">
        <v>34</v>
      </c>
      <c r="AX1366" s="12" t="s">
        <v>73</v>
      </c>
      <c r="AY1366" s="243" t="s">
        <v>197</v>
      </c>
    </row>
    <row r="1367" spans="2:51" s="12" customFormat="1" ht="12">
      <c r="B1367" s="233"/>
      <c r="C1367" s="234"/>
      <c r="D1367" s="230" t="s">
        <v>207</v>
      </c>
      <c r="E1367" s="235" t="s">
        <v>21</v>
      </c>
      <c r="F1367" s="236" t="s">
        <v>1826</v>
      </c>
      <c r="G1367" s="234"/>
      <c r="H1367" s="237">
        <v>34.05</v>
      </c>
      <c r="I1367" s="238"/>
      <c r="J1367" s="234"/>
      <c r="K1367" s="234"/>
      <c r="L1367" s="239"/>
      <c r="M1367" s="240"/>
      <c r="N1367" s="241"/>
      <c r="O1367" s="241"/>
      <c r="P1367" s="241"/>
      <c r="Q1367" s="241"/>
      <c r="R1367" s="241"/>
      <c r="S1367" s="241"/>
      <c r="T1367" s="242"/>
      <c r="AT1367" s="243" t="s">
        <v>207</v>
      </c>
      <c r="AU1367" s="243" t="s">
        <v>82</v>
      </c>
      <c r="AV1367" s="12" t="s">
        <v>82</v>
      </c>
      <c r="AW1367" s="12" t="s">
        <v>34</v>
      </c>
      <c r="AX1367" s="12" t="s">
        <v>73</v>
      </c>
      <c r="AY1367" s="243" t="s">
        <v>197</v>
      </c>
    </row>
    <row r="1368" spans="2:51" s="12" customFormat="1" ht="12">
      <c r="B1368" s="233"/>
      <c r="C1368" s="234"/>
      <c r="D1368" s="230" t="s">
        <v>207</v>
      </c>
      <c r="E1368" s="235" t="s">
        <v>21</v>
      </c>
      <c r="F1368" s="236" t="s">
        <v>472</v>
      </c>
      <c r="G1368" s="234"/>
      <c r="H1368" s="237">
        <v>0</v>
      </c>
      <c r="I1368" s="238"/>
      <c r="J1368" s="234"/>
      <c r="K1368" s="234"/>
      <c r="L1368" s="239"/>
      <c r="M1368" s="240"/>
      <c r="N1368" s="241"/>
      <c r="O1368" s="241"/>
      <c r="P1368" s="241"/>
      <c r="Q1368" s="241"/>
      <c r="R1368" s="241"/>
      <c r="S1368" s="241"/>
      <c r="T1368" s="242"/>
      <c r="AT1368" s="243" t="s">
        <v>207</v>
      </c>
      <c r="AU1368" s="243" t="s">
        <v>82</v>
      </c>
      <c r="AV1368" s="12" t="s">
        <v>82</v>
      </c>
      <c r="AW1368" s="12" t="s">
        <v>34</v>
      </c>
      <c r="AX1368" s="12" t="s">
        <v>73</v>
      </c>
      <c r="AY1368" s="243" t="s">
        <v>197</v>
      </c>
    </row>
    <row r="1369" spans="2:51" s="12" customFormat="1" ht="12">
      <c r="B1369" s="233"/>
      <c r="C1369" s="234"/>
      <c r="D1369" s="230" t="s">
        <v>207</v>
      </c>
      <c r="E1369" s="235" t="s">
        <v>21</v>
      </c>
      <c r="F1369" s="236" t="s">
        <v>1827</v>
      </c>
      <c r="G1369" s="234"/>
      <c r="H1369" s="237">
        <v>55.938</v>
      </c>
      <c r="I1369" s="238"/>
      <c r="J1369" s="234"/>
      <c r="K1369" s="234"/>
      <c r="L1369" s="239"/>
      <c r="M1369" s="240"/>
      <c r="N1369" s="241"/>
      <c r="O1369" s="241"/>
      <c r="P1369" s="241"/>
      <c r="Q1369" s="241"/>
      <c r="R1369" s="241"/>
      <c r="S1369" s="241"/>
      <c r="T1369" s="242"/>
      <c r="AT1369" s="243" t="s">
        <v>207</v>
      </c>
      <c r="AU1369" s="243" t="s">
        <v>82</v>
      </c>
      <c r="AV1369" s="12" t="s">
        <v>82</v>
      </c>
      <c r="AW1369" s="12" t="s">
        <v>34</v>
      </c>
      <c r="AX1369" s="12" t="s">
        <v>73</v>
      </c>
      <c r="AY1369" s="243" t="s">
        <v>197</v>
      </c>
    </row>
    <row r="1370" spans="2:51" s="12" customFormat="1" ht="12">
      <c r="B1370" s="233"/>
      <c r="C1370" s="234"/>
      <c r="D1370" s="230" t="s">
        <v>207</v>
      </c>
      <c r="E1370" s="235" t="s">
        <v>21</v>
      </c>
      <c r="F1370" s="236" t="s">
        <v>1828</v>
      </c>
      <c r="G1370" s="234"/>
      <c r="H1370" s="237">
        <v>57.54</v>
      </c>
      <c r="I1370" s="238"/>
      <c r="J1370" s="234"/>
      <c r="K1370" s="234"/>
      <c r="L1370" s="239"/>
      <c r="M1370" s="240"/>
      <c r="N1370" s="241"/>
      <c r="O1370" s="241"/>
      <c r="P1370" s="241"/>
      <c r="Q1370" s="241"/>
      <c r="R1370" s="241"/>
      <c r="S1370" s="241"/>
      <c r="T1370" s="242"/>
      <c r="AT1370" s="243" t="s">
        <v>207</v>
      </c>
      <c r="AU1370" s="243" t="s">
        <v>82</v>
      </c>
      <c r="AV1370" s="12" t="s">
        <v>82</v>
      </c>
      <c r="AW1370" s="12" t="s">
        <v>34</v>
      </c>
      <c r="AX1370" s="12" t="s">
        <v>73</v>
      </c>
      <c r="AY1370" s="243" t="s">
        <v>197</v>
      </c>
    </row>
    <row r="1371" spans="2:51" s="12" customFormat="1" ht="12">
      <c r="B1371" s="233"/>
      <c r="C1371" s="234"/>
      <c r="D1371" s="230" t="s">
        <v>207</v>
      </c>
      <c r="E1371" s="235" t="s">
        <v>21</v>
      </c>
      <c r="F1371" s="236" t="s">
        <v>1829</v>
      </c>
      <c r="G1371" s="234"/>
      <c r="H1371" s="237">
        <v>66.276</v>
      </c>
      <c r="I1371" s="238"/>
      <c r="J1371" s="234"/>
      <c r="K1371" s="234"/>
      <c r="L1371" s="239"/>
      <c r="M1371" s="240"/>
      <c r="N1371" s="241"/>
      <c r="O1371" s="241"/>
      <c r="P1371" s="241"/>
      <c r="Q1371" s="241"/>
      <c r="R1371" s="241"/>
      <c r="S1371" s="241"/>
      <c r="T1371" s="242"/>
      <c r="AT1371" s="243" t="s">
        <v>207</v>
      </c>
      <c r="AU1371" s="243" t="s">
        <v>82</v>
      </c>
      <c r="AV1371" s="12" t="s">
        <v>82</v>
      </c>
      <c r="AW1371" s="12" t="s">
        <v>34</v>
      </c>
      <c r="AX1371" s="12" t="s">
        <v>73</v>
      </c>
      <c r="AY1371" s="243" t="s">
        <v>197</v>
      </c>
    </row>
    <row r="1372" spans="2:51" s="12" customFormat="1" ht="12">
      <c r="B1372" s="233"/>
      <c r="C1372" s="234"/>
      <c r="D1372" s="230" t="s">
        <v>207</v>
      </c>
      <c r="E1372" s="235" t="s">
        <v>21</v>
      </c>
      <c r="F1372" s="236" t="s">
        <v>1830</v>
      </c>
      <c r="G1372" s="234"/>
      <c r="H1372" s="237">
        <v>33.039</v>
      </c>
      <c r="I1372" s="238"/>
      <c r="J1372" s="234"/>
      <c r="K1372" s="234"/>
      <c r="L1372" s="239"/>
      <c r="M1372" s="240"/>
      <c r="N1372" s="241"/>
      <c r="O1372" s="241"/>
      <c r="P1372" s="241"/>
      <c r="Q1372" s="241"/>
      <c r="R1372" s="241"/>
      <c r="S1372" s="241"/>
      <c r="T1372" s="242"/>
      <c r="AT1372" s="243" t="s">
        <v>207</v>
      </c>
      <c r="AU1372" s="243" t="s">
        <v>82</v>
      </c>
      <c r="AV1372" s="12" t="s">
        <v>82</v>
      </c>
      <c r="AW1372" s="12" t="s">
        <v>34</v>
      </c>
      <c r="AX1372" s="12" t="s">
        <v>73</v>
      </c>
      <c r="AY1372" s="243" t="s">
        <v>197</v>
      </c>
    </row>
    <row r="1373" spans="2:51" s="12" customFormat="1" ht="12">
      <c r="B1373" s="233"/>
      <c r="C1373" s="234"/>
      <c r="D1373" s="230" t="s">
        <v>207</v>
      </c>
      <c r="E1373" s="235" t="s">
        <v>21</v>
      </c>
      <c r="F1373" s="236" t="s">
        <v>1831</v>
      </c>
      <c r="G1373" s="234"/>
      <c r="H1373" s="237">
        <v>50.04</v>
      </c>
      <c r="I1373" s="238"/>
      <c r="J1373" s="234"/>
      <c r="K1373" s="234"/>
      <c r="L1373" s="239"/>
      <c r="M1373" s="240"/>
      <c r="N1373" s="241"/>
      <c r="O1373" s="241"/>
      <c r="P1373" s="241"/>
      <c r="Q1373" s="241"/>
      <c r="R1373" s="241"/>
      <c r="S1373" s="241"/>
      <c r="T1373" s="242"/>
      <c r="AT1373" s="243" t="s">
        <v>207</v>
      </c>
      <c r="AU1373" s="243" t="s">
        <v>82</v>
      </c>
      <c r="AV1373" s="12" t="s">
        <v>82</v>
      </c>
      <c r="AW1373" s="12" t="s">
        <v>34</v>
      </c>
      <c r="AX1373" s="12" t="s">
        <v>73</v>
      </c>
      <c r="AY1373" s="243" t="s">
        <v>197</v>
      </c>
    </row>
    <row r="1374" spans="2:51" s="12" customFormat="1" ht="12">
      <c r="B1374" s="233"/>
      <c r="C1374" s="234"/>
      <c r="D1374" s="230" t="s">
        <v>207</v>
      </c>
      <c r="E1374" s="235" t="s">
        <v>21</v>
      </c>
      <c r="F1374" s="236" t="s">
        <v>1832</v>
      </c>
      <c r="G1374" s="234"/>
      <c r="H1374" s="237">
        <v>48.029</v>
      </c>
      <c r="I1374" s="238"/>
      <c r="J1374" s="234"/>
      <c r="K1374" s="234"/>
      <c r="L1374" s="239"/>
      <c r="M1374" s="240"/>
      <c r="N1374" s="241"/>
      <c r="O1374" s="241"/>
      <c r="P1374" s="241"/>
      <c r="Q1374" s="241"/>
      <c r="R1374" s="241"/>
      <c r="S1374" s="241"/>
      <c r="T1374" s="242"/>
      <c r="AT1374" s="243" t="s">
        <v>207</v>
      </c>
      <c r="AU1374" s="243" t="s">
        <v>82</v>
      </c>
      <c r="AV1374" s="12" t="s">
        <v>82</v>
      </c>
      <c r="AW1374" s="12" t="s">
        <v>34</v>
      </c>
      <c r="AX1374" s="12" t="s">
        <v>73</v>
      </c>
      <c r="AY1374" s="243" t="s">
        <v>197</v>
      </c>
    </row>
    <row r="1375" spans="2:51" s="12" customFormat="1" ht="12">
      <c r="B1375" s="233"/>
      <c r="C1375" s="234"/>
      <c r="D1375" s="230" t="s">
        <v>207</v>
      </c>
      <c r="E1375" s="235" t="s">
        <v>21</v>
      </c>
      <c r="F1375" s="236" t="s">
        <v>1833</v>
      </c>
      <c r="G1375" s="234"/>
      <c r="H1375" s="237">
        <v>70</v>
      </c>
      <c r="I1375" s="238"/>
      <c r="J1375" s="234"/>
      <c r="K1375" s="234"/>
      <c r="L1375" s="239"/>
      <c r="M1375" s="240"/>
      <c r="N1375" s="241"/>
      <c r="O1375" s="241"/>
      <c r="P1375" s="241"/>
      <c r="Q1375" s="241"/>
      <c r="R1375" s="241"/>
      <c r="S1375" s="241"/>
      <c r="T1375" s="242"/>
      <c r="AT1375" s="243" t="s">
        <v>207</v>
      </c>
      <c r="AU1375" s="243" t="s">
        <v>82</v>
      </c>
      <c r="AV1375" s="12" t="s">
        <v>82</v>
      </c>
      <c r="AW1375" s="12" t="s">
        <v>34</v>
      </c>
      <c r="AX1375" s="12" t="s">
        <v>73</v>
      </c>
      <c r="AY1375" s="243" t="s">
        <v>197</v>
      </c>
    </row>
    <row r="1376" spans="2:51" s="12" customFormat="1" ht="12">
      <c r="B1376" s="233"/>
      <c r="C1376" s="234"/>
      <c r="D1376" s="230" t="s">
        <v>207</v>
      </c>
      <c r="E1376" s="235" t="s">
        <v>21</v>
      </c>
      <c r="F1376" s="236" t="s">
        <v>1834</v>
      </c>
      <c r="G1376" s="234"/>
      <c r="H1376" s="237">
        <v>16.17</v>
      </c>
      <c r="I1376" s="238"/>
      <c r="J1376" s="234"/>
      <c r="K1376" s="234"/>
      <c r="L1376" s="239"/>
      <c r="M1376" s="240"/>
      <c r="N1376" s="241"/>
      <c r="O1376" s="241"/>
      <c r="P1376" s="241"/>
      <c r="Q1376" s="241"/>
      <c r="R1376" s="241"/>
      <c r="S1376" s="241"/>
      <c r="T1376" s="242"/>
      <c r="AT1376" s="243" t="s">
        <v>207</v>
      </c>
      <c r="AU1376" s="243" t="s">
        <v>82</v>
      </c>
      <c r="AV1376" s="12" t="s">
        <v>82</v>
      </c>
      <c r="AW1376" s="12" t="s">
        <v>34</v>
      </c>
      <c r="AX1376" s="12" t="s">
        <v>73</v>
      </c>
      <c r="AY1376" s="243" t="s">
        <v>197</v>
      </c>
    </row>
    <row r="1377" spans="2:51" s="12" customFormat="1" ht="12">
      <c r="B1377" s="233"/>
      <c r="C1377" s="234"/>
      <c r="D1377" s="230" t="s">
        <v>207</v>
      </c>
      <c r="E1377" s="235" t="s">
        <v>21</v>
      </c>
      <c r="F1377" s="236" t="s">
        <v>1835</v>
      </c>
      <c r="G1377" s="234"/>
      <c r="H1377" s="237">
        <v>68.448</v>
      </c>
      <c r="I1377" s="238"/>
      <c r="J1377" s="234"/>
      <c r="K1377" s="234"/>
      <c r="L1377" s="239"/>
      <c r="M1377" s="240"/>
      <c r="N1377" s="241"/>
      <c r="O1377" s="241"/>
      <c r="P1377" s="241"/>
      <c r="Q1377" s="241"/>
      <c r="R1377" s="241"/>
      <c r="S1377" s="241"/>
      <c r="T1377" s="242"/>
      <c r="AT1377" s="243" t="s">
        <v>207</v>
      </c>
      <c r="AU1377" s="243" t="s">
        <v>82</v>
      </c>
      <c r="AV1377" s="12" t="s">
        <v>82</v>
      </c>
      <c r="AW1377" s="12" t="s">
        <v>34</v>
      </c>
      <c r="AX1377" s="12" t="s">
        <v>73</v>
      </c>
      <c r="AY1377" s="243" t="s">
        <v>197</v>
      </c>
    </row>
    <row r="1378" spans="2:51" s="12" customFormat="1" ht="12">
      <c r="B1378" s="233"/>
      <c r="C1378" s="234"/>
      <c r="D1378" s="230" t="s">
        <v>207</v>
      </c>
      <c r="E1378" s="235" t="s">
        <v>21</v>
      </c>
      <c r="F1378" s="236" t="s">
        <v>1836</v>
      </c>
      <c r="G1378" s="234"/>
      <c r="H1378" s="237">
        <v>46.8</v>
      </c>
      <c r="I1378" s="238"/>
      <c r="J1378" s="234"/>
      <c r="K1378" s="234"/>
      <c r="L1378" s="239"/>
      <c r="M1378" s="240"/>
      <c r="N1378" s="241"/>
      <c r="O1378" s="241"/>
      <c r="P1378" s="241"/>
      <c r="Q1378" s="241"/>
      <c r="R1378" s="241"/>
      <c r="S1378" s="241"/>
      <c r="T1378" s="242"/>
      <c r="AT1378" s="243" t="s">
        <v>207</v>
      </c>
      <c r="AU1378" s="243" t="s">
        <v>82</v>
      </c>
      <c r="AV1378" s="12" t="s">
        <v>82</v>
      </c>
      <c r="AW1378" s="12" t="s">
        <v>34</v>
      </c>
      <c r="AX1378" s="12" t="s">
        <v>73</v>
      </c>
      <c r="AY1378" s="243" t="s">
        <v>197</v>
      </c>
    </row>
    <row r="1379" spans="2:51" s="12" customFormat="1" ht="12">
      <c r="B1379" s="233"/>
      <c r="C1379" s="234"/>
      <c r="D1379" s="230" t="s">
        <v>207</v>
      </c>
      <c r="E1379" s="235" t="s">
        <v>21</v>
      </c>
      <c r="F1379" s="236" t="s">
        <v>1837</v>
      </c>
      <c r="G1379" s="234"/>
      <c r="H1379" s="237">
        <v>108.612</v>
      </c>
      <c r="I1379" s="238"/>
      <c r="J1379" s="234"/>
      <c r="K1379" s="234"/>
      <c r="L1379" s="239"/>
      <c r="M1379" s="240"/>
      <c r="N1379" s="241"/>
      <c r="O1379" s="241"/>
      <c r="P1379" s="241"/>
      <c r="Q1379" s="241"/>
      <c r="R1379" s="241"/>
      <c r="S1379" s="241"/>
      <c r="T1379" s="242"/>
      <c r="AT1379" s="243" t="s">
        <v>207</v>
      </c>
      <c r="AU1379" s="243" t="s">
        <v>82</v>
      </c>
      <c r="AV1379" s="12" t="s">
        <v>82</v>
      </c>
      <c r="AW1379" s="12" t="s">
        <v>34</v>
      </c>
      <c r="AX1379" s="12" t="s">
        <v>73</v>
      </c>
      <c r="AY1379" s="243" t="s">
        <v>197</v>
      </c>
    </row>
    <row r="1380" spans="2:51" s="12" customFormat="1" ht="12">
      <c r="B1380" s="233"/>
      <c r="C1380" s="234"/>
      <c r="D1380" s="230" t="s">
        <v>207</v>
      </c>
      <c r="E1380" s="235" t="s">
        <v>21</v>
      </c>
      <c r="F1380" s="236" t="s">
        <v>1838</v>
      </c>
      <c r="G1380" s="234"/>
      <c r="H1380" s="237">
        <v>98.89</v>
      </c>
      <c r="I1380" s="238"/>
      <c r="J1380" s="234"/>
      <c r="K1380" s="234"/>
      <c r="L1380" s="239"/>
      <c r="M1380" s="240"/>
      <c r="N1380" s="241"/>
      <c r="O1380" s="241"/>
      <c r="P1380" s="241"/>
      <c r="Q1380" s="241"/>
      <c r="R1380" s="241"/>
      <c r="S1380" s="241"/>
      <c r="T1380" s="242"/>
      <c r="AT1380" s="243" t="s">
        <v>207</v>
      </c>
      <c r="AU1380" s="243" t="s">
        <v>82</v>
      </c>
      <c r="AV1380" s="12" t="s">
        <v>82</v>
      </c>
      <c r="AW1380" s="12" t="s">
        <v>34</v>
      </c>
      <c r="AX1380" s="12" t="s">
        <v>73</v>
      </c>
      <c r="AY1380" s="243" t="s">
        <v>197</v>
      </c>
    </row>
    <row r="1381" spans="2:51" s="12" customFormat="1" ht="12">
      <c r="B1381" s="233"/>
      <c r="C1381" s="234"/>
      <c r="D1381" s="230" t="s">
        <v>207</v>
      </c>
      <c r="E1381" s="235" t="s">
        <v>21</v>
      </c>
      <c r="F1381" s="236" t="s">
        <v>1839</v>
      </c>
      <c r="G1381" s="234"/>
      <c r="H1381" s="237">
        <v>132.82</v>
      </c>
      <c r="I1381" s="238"/>
      <c r="J1381" s="234"/>
      <c r="K1381" s="234"/>
      <c r="L1381" s="239"/>
      <c r="M1381" s="240"/>
      <c r="N1381" s="241"/>
      <c r="O1381" s="241"/>
      <c r="P1381" s="241"/>
      <c r="Q1381" s="241"/>
      <c r="R1381" s="241"/>
      <c r="S1381" s="241"/>
      <c r="T1381" s="242"/>
      <c r="AT1381" s="243" t="s">
        <v>207</v>
      </c>
      <c r="AU1381" s="243" t="s">
        <v>82</v>
      </c>
      <c r="AV1381" s="12" t="s">
        <v>82</v>
      </c>
      <c r="AW1381" s="12" t="s">
        <v>34</v>
      </c>
      <c r="AX1381" s="12" t="s">
        <v>73</v>
      </c>
      <c r="AY1381" s="243" t="s">
        <v>197</v>
      </c>
    </row>
    <row r="1382" spans="2:51" s="12" customFormat="1" ht="12">
      <c r="B1382" s="233"/>
      <c r="C1382" s="234"/>
      <c r="D1382" s="230" t="s">
        <v>207</v>
      </c>
      <c r="E1382" s="235" t="s">
        <v>21</v>
      </c>
      <c r="F1382" s="236" t="s">
        <v>1840</v>
      </c>
      <c r="G1382" s="234"/>
      <c r="H1382" s="237">
        <v>19.2</v>
      </c>
      <c r="I1382" s="238"/>
      <c r="J1382" s="234"/>
      <c r="K1382" s="234"/>
      <c r="L1382" s="239"/>
      <c r="M1382" s="240"/>
      <c r="N1382" s="241"/>
      <c r="O1382" s="241"/>
      <c r="P1382" s="241"/>
      <c r="Q1382" s="241"/>
      <c r="R1382" s="241"/>
      <c r="S1382" s="241"/>
      <c r="T1382" s="242"/>
      <c r="AT1382" s="243" t="s">
        <v>207</v>
      </c>
      <c r="AU1382" s="243" t="s">
        <v>82</v>
      </c>
      <c r="AV1382" s="12" t="s">
        <v>82</v>
      </c>
      <c r="AW1382" s="12" t="s">
        <v>34</v>
      </c>
      <c r="AX1382" s="12" t="s">
        <v>73</v>
      </c>
      <c r="AY1382" s="243" t="s">
        <v>197</v>
      </c>
    </row>
    <row r="1383" spans="2:51" s="12" customFormat="1" ht="12">
      <c r="B1383" s="233"/>
      <c r="C1383" s="234"/>
      <c r="D1383" s="230" t="s">
        <v>207</v>
      </c>
      <c r="E1383" s="235" t="s">
        <v>21</v>
      </c>
      <c r="F1383" s="236" t="s">
        <v>487</v>
      </c>
      <c r="G1383" s="234"/>
      <c r="H1383" s="237">
        <v>24.78</v>
      </c>
      <c r="I1383" s="238"/>
      <c r="J1383" s="234"/>
      <c r="K1383" s="234"/>
      <c r="L1383" s="239"/>
      <c r="M1383" s="240"/>
      <c r="N1383" s="241"/>
      <c r="O1383" s="241"/>
      <c r="P1383" s="241"/>
      <c r="Q1383" s="241"/>
      <c r="R1383" s="241"/>
      <c r="S1383" s="241"/>
      <c r="T1383" s="242"/>
      <c r="AT1383" s="243" t="s">
        <v>207</v>
      </c>
      <c r="AU1383" s="243" t="s">
        <v>82</v>
      </c>
      <c r="AV1383" s="12" t="s">
        <v>82</v>
      </c>
      <c r="AW1383" s="12" t="s">
        <v>34</v>
      </c>
      <c r="AX1383" s="12" t="s">
        <v>73</v>
      </c>
      <c r="AY1383" s="243" t="s">
        <v>197</v>
      </c>
    </row>
    <row r="1384" spans="2:51" s="12" customFormat="1" ht="12">
      <c r="B1384" s="233"/>
      <c r="C1384" s="234"/>
      <c r="D1384" s="230" t="s">
        <v>207</v>
      </c>
      <c r="E1384" s="235" t="s">
        <v>21</v>
      </c>
      <c r="F1384" s="236" t="s">
        <v>1841</v>
      </c>
      <c r="G1384" s="234"/>
      <c r="H1384" s="237">
        <v>39.93</v>
      </c>
      <c r="I1384" s="238"/>
      <c r="J1384" s="234"/>
      <c r="K1384" s="234"/>
      <c r="L1384" s="239"/>
      <c r="M1384" s="240"/>
      <c r="N1384" s="241"/>
      <c r="O1384" s="241"/>
      <c r="P1384" s="241"/>
      <c r="Q1384" s="241"/>
      <c r="R1384" s="241"/>
      <c r="S1384" s="241"/>
      <c r="T1384" s="242"/>
      <c r="AT1384" s="243" t="s">
        <v>207</v>
      </c>
      <c r="AU1384" s="243" t="s">
        <v>82</v>
      </c>
      <c r="AV1384" s="12" t="s">
        <v>82</v>
      </c>
      <c r="AW1384" s="12" t="s">
        <v>34</v>
      </c>
      <c r="AX1384" s="12" t="s">
        <v>73</v>
      </c>
      <c r="AY1384" s="243" t="s">
        <v>197</v>
      </c>
    </row>
    <row r="1385" spans="2:51" s="12" customFormat="1" ht="12">
      <c r="B1385" s="233"/>
      <c r="C1385" s="234"/>
      <c r="D1385" s="230" t="s">
        <v>207</v>
      </c>
      <c r="E1385" s="235" t="s">
        <v>21</v>
      </c>
      <c r="F1385" s="236" t="s">
        <v>1842</v>
      </c>
      <c r="G1385" s="234"/>
      <c r="H1385" s="237">
        <v>71.068</v>
      </c>
      <c r="I1385" s="238"/>
      <c r="J1385" s="234"/>
      <c r="K1385" s="234"/>
      <c r="L1385" s="239"/>
      <c r="M1385" s="240"/>
      <c r="N1385" s="241"/>
      <c r="O1385" s="241"/>
      <c r="P1385" s="241"/>
      <c r="Q1385" s="241"/>
      <c r="R1385" s="241"/>
      <c r="S1385" s="241"/>
      <c r="T1385" s="242"/>
      <c r="AT1385" s="243" t="s">
        <v>207</v>
      </c>
      <c r="AU1385" s="243" t="s">
        <v>82</v>
      </c>
      <c r="AV1385" s="12" t="s">
        <v>82</v>
      </c>
      <c r="AW1385" s="12" t="s">
        <v>34</v>
      </c>
      <c r="AX1385" s="12" t="s">
        <v>73</v>
      </c>
      <c r="AY1385" s="243" t="s">
        <v>197</v>
      </c>
    </row>
    <row r="1386" spans="2:51" s="12" customFormat="1" ht="12">
      <c r="B1386" s="233"/>
      <c r="C1386" s="234"/>
      <c r="D1386" s="230" t="s">
        <v>207</v>
      </c>
      <c r="E1386" s="235" t="s">
        <v>21</v>
      </c>
      <c r="F1386" s="236" t="s">
        <v>1843</v>
      </c>
      <c r="G1386" s="234"/>
      <c r="H1386" s="237">
        <v>42</v>
      </c>
      <c r="I1386" s="238"/>
      <c r="J1386" s="234"/>
      <c r="K1386" s="234"/>
      <c r="L1386" s="239"/>
      <c r="M1386" s="240"/>
      <c r="N1386" s="241"/>
      <c r="O1386" s="241"/>
      <c r="P1386" s="241"/>
      <c r="Q1386" s="241"/>
      <c r="R1386" s="241"/>
      <c r="S1386" s="241"/>
      <c r="T1386" s="242"/>
      <c r="AT1386" s="243" t="s">
        <v>207</v>
      </c>
      <c r="AU1386" s="243" t="s">
        <v>82</v>
      </c>
      <c r="AV1386" s="12" t="s">
        <v>82</v>
      </c>
      <c r="AW1386" s="12" t="s">
        <v>34</v>
      </c>
      <c r="AX1386" s="12" t="s">
        <v>73</v>
      </c>
      <c r="AY1386" s="243" t="s">
        <v>197</v>
      </c>
    </row>
    <row r="1387" spans="2:51" s="12" customFormat="1" ht="12">
      <c r="B1387" s="233"/>
      <c r="C1387" s="234"/>
      <c r="D1387" s="230" t="s">
        <v>207</v>
      </c>
      <c r="E1387" s="235" t="s">
        <v>21</v>
      </c>
      <c r="F1387" s="236" t="s">
        <v>1844</v>
      </c>
      <c r="G1387" s="234"/>
      <c r="H1387" s="237">
        <v>51.6</v>
      </c>
      <c r="I1387" s="238"/>
      <c r="J1387" s="234"/>
      <c r="K1387" s="234"/>
      <c r="L1387" s="239"/>
      <c r="M1387" s="240"/>
      <c r="N1387" s="241"/>
      <c r="O1387" s="241"/>
      <c r="P1387" s="241"/>
      <c r="Q1387" s="241"/>
      <c r="R1387" s="241"/>
      <c r="S1387" s="241"/>
      <c r="T1387" s="242"/>
      <c r="AT1387" s="243" t="s">
        <v>207</v>
      </c>
      <c r="AU1387" s="243" t="s">
        <v>82</v>
      </c>
      <c r="AV1387" s="12" t="s">
        <v>82</v>
      </c>
      <c r="AW1387" s="12" t="s">
        <v>34</v>
      </c>
      <c r="AX1387" s="12" t="s">
        <v>73</v>
      </c>
      <c r="AY1387" s="243" t="s">
        <v>197</v>
      </c>
    </row>
    <row r="1388" spans="2:51" s="13" customFormat="1" ht="12">
      <c r="B1388" s="244"/>
      <c r="C1388" s="245"/>
      <c r="D1388" s="230" t="s">
        <v>207</v>
      </c>
      <c r="E1388" s="246" t="s">
        <v>21</v>
      </c>
      <c r="F1388" s="247" t="s">
        <v>219</v>
      </c>
      <c r="G1388" s="245"/>
      <c r="H1388" s="248">
        <v>1595.481</v>
      </c>
      <c r="I1388" s="249"/>
      <c r="J1388" s="245"/>
      <c r="K1388" s="245"/>
      <c r="L1388" s="250"/>
      <c r="M1388" s="251"/>
      <c r="N1388" s="252"/>
      <c r="O1388" s="252"/>
      <c r="P1388" s="252"/>
      <c r="Q1388" s="252"/>
      <c r="R1388" s="252"/>
      <c r="S1388" s="252"/>
      <c r="T1388" s="253"/>
      <c r="AT1388" s="254" t="s">
        <v>207</v>
      </c>
      <c r="AU1388" s="254" t="s">
        <v>82</v>
      </c>
      <c r="AV1388" s="13" t="s">
        <v>90</v>
      </c>
      <c r="AW1388" s="13" t="s">
        <v>34</v>
      </c>
      <c r="AX1388" s="13" t="s">
        <v>73</v>
      </c>
      <c r="AY1388" s="254" t="s">
        <v>197</v>
      </c>
    </row>
    <row r="1389" spans="2:51" s="12" customFormat="1" ht="12">
      <c r="B1389" s="233"/>
      <c r="C1389" s="234"/>
      <c r="D1389" s="230" t="s">
        <v>207</v>
      </c>
      <c r="E1389" s="235" t="s">
        <v>21</v>
      </c>
      <c r="F1389" s="236" t="s">
        <v>492</v>
      </c>
      <c r="G1389" s="234"/>
      <c r="H1389" s="237">
        <v>100</v>
      </c>
      <c r="I1389" s="238"/>
      <c r="J1389" s="234"/>
      <c r="K1389" s="234"/>
      <c r="L1389" s="239"/>
      <c r="M1389" s="240"/>
      <c r="N1389" s="241"/>
      <c r="O1389" s="241"/>
      <c r="P1389" s="241"/>
      <c r="Q1389" s="241"/>
      <c r="R1389" s="241"/>
      <c r="S1389" s="241"/>
      <c r="T1389" s="242"/>
      <c r="AT1389" s="243" t="s">
        <v>207</v>
      </c>
      <c r="AU1389" s="243" t="s">
        <v>82</v>
      </c>
      <c r="AV1389" s="12" t="s">
        <v>82</v>
      </c>
      <c r="AW1389" s="12" t="s">
        <v>34</v>
      </c>
      <c r="AX1389" s="12" t="s">
        <v>73</v>
      </c>
      <c r="AY1389" s="243" t="s">
        <v>197</v>
      </c>
    </row>
    <row r="1390" spans="2:51" s="14" customFormat="1" ht="12">
      <c r="B1390" s="255"/>
      <c r="C1390" s="256"/>
      <c r="D1390" s="230" t="s">
        <v>207</v>
      </c>
      <c r="E1390" s="257" t="s">
        <v>21</v>
      </c>
      <c r="F1390" s="258" t="s">
        <v>221</v>
      </c>
      <c r="G1390" s="256"/>
      <c r="H1390" s="259">
        <v>1741.841</v>
      </c>
      <c r="I1390" s="260"/>
      <c r="J1390" s="256"/>
      <c r="K1390" s="256"/>
      <c r="L1390" s="261"/>
      <c r="M1390" s="262"/>
      <c r="N1390" s="263"/>
      <c r="O1390" s="263"/>
      <c r="P1390" s="263"/>
      <c r="Q1390" s="263"/>
      <c r="R1390" s="263"/>
      <c r="S1390" s="263"/>
      <c r="T1390" s="264"/>
      <c r="AT1390" s="265" t="s">
        <v>207</v>
      </c>
      <c r="AU1390" s="265" t="s">
        <v>82</v>
      </c>
      <c r="AV1390" s="14" t="s">
        <v>97</v>
      </c>
      <c r="AW1390" s="14" t="s">
        <v>34</v>
      </c>
      <c r="AX1390" s="14" t="s">
        <v>80</v>
      </c>
      <c r="AY1390" s="265" t="s">
        <v>197</v>
      </c>
    </row>
    <row r="1391" spans="2:65" s="1" customFormat="1" ht="16.5" customHeight="1">
      <c r="B1391" s="39"/>
      <c r="C1391" s="218" t="s">
        <v>1845</v>
      </c>
      <c r="D1391" s="218" t="s">
        <v>199</v>
      </c>
      <c r="E1391" s="219" t="s">
        <v>1846</v>
      </c>
      <c r="F1391" s="220" t="s">
        <v>1847</v>
      </c>
      <c r="G1391" s="221" t="s">
        <v>116</v>
      </c>
      <c r="H1391" s="222">
        <v>1741.841</v>
      </c>
      <c r="I1391" s="223"/>
      <c r="J1391" s="224">
        <f>ROUND(I1391*H1391,2)</f>
        <v>0</v>
      </c>
      <c r="K1391" s="220" t="s">
        <v>203</v>
      </c>
      <c r="L1391" s="44"/>
      <c r="M1391" s="225" t="s">
        <v>21</v>
      </c>
      <c r="N1391" s="226" t="s">
        <v>44</v>
      </c>
      <c r="O1391" s="80"/>
      <c r="P1391" s="227">
        <f>O1391*H1391</f>
        <v>0</v>
      </c>
      <c r="Q1391" s="227">
        <v>0</v>
      </c>
      <c r="R1391" s="227">
        <f>Q1391*H1391</f>
        <v>0</v>
      </c>
      <c r="S1391" s="227">
        <v>0</v>
      </c>
      <c r="T1391" s="228">
        <f>S1391*H1391</f>
        <v>0</v>
      </c>
      <c r="AR1391" s="18" t="s">
        <v>298</v>
      </c>
      <c r="AT1391" s="18" t="s">
        <v>199</v>
      </c>
      <c r="AU1391" s="18" t="s">
        <v>82</v>
      </c>
      <c r="AY1391" s="18" t="s">
        <v>197</v>
      </c>
      <c r="BE1391" s="229">
        <f>IF(N1391="základní",J1391,0)</f>
        <v>0</v>
      </c>
      <c r="BF1391" s="229">
        <f>IF(N1391="snížená",J1391,0)</f>
        <v>0</v>
      </c>
      <c r="BG1391" s="229">
        <f>IF(N1391="zákl. přenesená",J1391,0)</f>
        <v>0</v>
      </c>
      <c r="BH1391" s="229">
        <f>IF(N1391="sníž. přenesená",J1391,0)</f>
        <v>0</v>
      </c>
      <c r="BI1391" s="229">
        <f>IF(N1391="nulová",J1391,0)</f>
        <v>0</v>
      </c>
      <c r="BJ1391" s="18" t="s">
        <v>80</v>
      </c>
      <c r="BK1391" s="229">
        <f>ROUND(I1391*H1391,2)</f>
        <v>0</v>
      </c>
      <c r="BL1391" s="18" t="s">
        <v>298</v>
      </c>
      <c r="BM1391" s="18" t="s">
        <v>1848</v>
      </c>
    </row>
    <row r="1392" spans="2:51" s="12" customFormat="1" ht="12">
      <c r="B1392" s="233"/>
      <c r="C1392" s="234"/>
      <c r="D1392" s="230" t="s">
        <v>207</v>
      </c>
      <c r="E1392" s="235" t="s">
        <v>21</v>
      </c>
      <c r="F1392" s="236" t="s">
        <v>1849</v>
      </c>
      <c r="G1392" s="234"/>
      <c r="H1392" s="237">
        <v>1741.841</v>
      </c>
      <c r="I1392" s="238"/>
      <c r="J1392" s="234"/>
      <c r="K1392" s="234"/>
      <c r="L1392" s="239"/>
      <c r="M1392" s="240"/>
      <c r="N1392" s="241"/>
      <c r="O1392" s="241"/>
      <c r="P1392" s="241"/>
      <c r="Q1392" s="241"/>
      <c r="R1392" s="241"/>
      <c r="S1392" s="241"/>
      <c r="T1392" s="242"/>
      <c r="AT1392" s="243" t="s">
        <v>207</v>
      </c>
      <c r="AU1392" s="243" t="s">
        <v>82</v>
      </c>
      <c r="AV1392" s="12" t="s">
        <v>82</v>
      </c>
      <c r="AW1392" s="12" t="s">
        <v>34</v>
      </c>
      <c r="AX1392" s="12" t="s">
        <v>80</v>
      </c>
      <c r="AY1392" s="243" t="s">
        <v>197</v>
      </c>
    </row>
    <row r="1393" spans="2:65" s="1" customFormat="1" ht="16.5" customHeight="1">
      <c r="B1393" s="39"/>
      <c r="C1393" s="218" t="s">
        <v>1850</v>
      </c>
      <c r="D1393" s="218" t="s">
        <v>199</v>
      </c>
      <c r="E1393" s="219" t="s">
        <v>1851</v>
      </c>
      <c r="F1393" s="220" t="s">
        <v>1852</v>
      </c>
      <c r="G1393" s="221" t="s">
        <v>116</v>
      </c>
      <c r="H1393" s="222">
        <v>2697.01</v>
      </c>
      <c r="I1393" s="223"/>
      <c r="J1393" s="224">
        <f>ROUND(I1393*H1393,2)</f>
        <v>0</v>
      </c>
      <c r="K1393" s="220" t="s">
        <v>203</v>
      </c>
      <c r="L1393" s="44"/>
      <c r="M1393" s="225" t="s">
        <v>21</v>
      </c>
      <c r="N1393" s="226" t="s">
        <v>44</v>
      </c>
      <c r="O1393" s="80"/>
      <c r="P1393" s="227">
        <f>O1393*H1393</f>
        <v>0</v>
      </c>
      <c r="Q1393" s="227">
        <v>0.0002</v>
      </c>
      <c r="R1393" s="227">
        <f>Q1393*H1393</f>
        <v>0.539402</v>
      </c>
      <c r="S1393" s="227">
        <v>0</v>
      </c>
      <c r="T1393" s="228">
        <f>S1393*H1393</f>
        <v>0</v>
      </c>
      <c r="AR1393" s="18" t="s">
        <v>298</v>
      </c>
      <c r="AT1393" s="18" t="s">
        <v>199</v>
      </c>
      <c r="AU1393" s="18" t="s">
        <v>82</v>
      </c>
      <c r="AY1393" s="18" t="s">
        <v>197</v>
      </c>
      <c r="BE1393" s="229">
        <f>IF(N1393="základní",J1393,0)</f>
        <v>0</v>
      </c>
      <c r="BF1393" s="229">
        <f>IF(N1393="snížená",J1393,0)</f>
        <v>0</v>
      </c>
      <c r="BG1393" s="229">
        <f>IF(N1393="zákl. přenesená",J1393,0)</f>
        <v>0</v>
      </c>
      <c r="BH1393" s="229">
        <f>IF(N1393="sníž. přenesená",J1393,0)</f>
        <v>0</v>
      </c>
      <c r="BI1393" s="229">
        <f>IF(N1393="nulová",J1393,0)</f>
        <v>0</v>
      </c>
      <c r="BJ1393" s="18" t="s">
        <v>80</v>
      </c>
      <c r="BK1393" s="229">
        <f>ROUND(I1393*H1393,2)</f>
        <v>0</v>
      </c>
      <c r="BL1393" s="18" t="s">
        <v>298</v>
      </c>
      <c r="BM1393" s="18" t="s">
        <v>1853</v>
      </c>
    </row>
    <row r="1394" spans="2:51" s="12" customFormat="1" ht="12">
      <c r="B1394" s="233"/>
      <c r="C1394" s="234"/>
      <c r="D1394" s="230" t="s">
        <v>207</v>
      </c>
      <c r="E1394" s="235" t="s">
        <v>21</v>
      </c>
      <c r="F1394" s="236" t="s">
        <v>1854</v>
      </c>
      <c r="G1394" s="234"/>
      <c r="H1394" s="237">
        <v>46.36</v>
      </c>
      <c r="I1394" s="238"/>
      <c r="J1394" s="234"/>
      <c r="K1394" s="234"/>
      <c r="L1394" s="239"/>
      <c r="M1394" s="240"/>
      <c r="N1394" s="241"/>
      <c r="O1394" s="241"/>
      <c r="P1394" s="241"/>
      <c r="Q1394" s="241"/>
      <c r="R1394" s="241"/>
      <c r="S1394" s="241"/>
      <c r="T1394" s="242"/>
      <c r="AT1394" s="243" t="s">
        <v>207</v>
      </c>
      <c r="AU1394" s="243" t="s">
        <v>82</v>
      </c>
      <c r="AV1394" s="12" t="s">
        <v>82</v>
      </c>
      <c r="AW1394" s="12" t="s">
        <v>34</v>
      </c>
      <c r="AX1394" s="12" t="s">
        <v>73</v>
      </c>
      <c r="AY1394" s="243" t="s">
        <v>197</v>
      </c>
    </row>
    <row r="1395" spans="2:51" s="12" customFormat="1" ht="12">
      <c r="B1395" s="233"/>
      <c r="C1395" s="234"/>
      <c r="D1395" s="230" t="s">
        <v>207</v>
      </c>
      <c r="E1395" s="235" t="s">
        <v>21</v>
      </c>
      <c r="F1395" s="236" t="s">
        <v>1855</v>
      </c>
      <c r="G1395" s="234"/>
      <c r="H1395" s="237">
        <v>1688.65</v>
      </c>
      <c r="I1395" s="238"/>
      <c r="J1395" s="234"/>
      <c r="K1395" s="234"/>
      <c r="L1395" s="239"/>
      <c r="M1395" s="240"/>
      <c r="N1395" s="241"/>
      <c r="O1395" s="241"/>
      <c r="P1395" s="241"/>
      <c r="Q1395" s="241"/>
      <c r="R1395" s="241"/>
      <c r="S1395" s="241"/>
      <c r="T1395" s="242"/>
      <c r="AT1395" s="243" t="s">
        <v>207</v>
      </c>
      <c r="AU1395" s="243" t="s">
        <v>82</v>
      </c>
      <c r="AV1395" s="12" t="s">
        <v>82</v>
      </c>
      <c r="AW1395" s="12" t="s">
        <v>34</v>
      </c>
      <c r="AX1395" s="12" t="s">
        <v>73</v>
      </c>
      <c r="AY1395" s="243" t="s">
        <v>197</v>
      </c>
    </row>
    <row r="1396" spans="2:51" s="13" customFormat="1" ht="12">
      <c r="B1396" s="244"/>
      <c r="C1396" s="245"/>
      <c r="D1396" s="230" t="s">
        <v>207</v>
      </c>
      <c r="E1396" s="246" t="s">
        <v>21</v>
      </c>
      <c r="F1396" s="247" t="s">
        <v>219</v>
      </c>
      <c r="G1396" s="245"/>
      <c r="H1396" s="248">
        <v>1735.01</v>
      </c>
      <c r="I1396" s="249"/>
      <c r="J1396" s="245"/>
      <c r="K1396" s="245"/>
      <c r="L1396" s="250"/>
      <c r="M1396" s="251"/>
      <c r="N1396" s="252"/>
      <c r="O1396" s="252"/>
      <c r="P1396" s="252"/>
      <c r="Q1396" s="252"/>
      <c r="R1396" s="252"/>
      <c r="S1396" s="252"/>
      <c r="T1396" s="253"/>
      <c r="AT1396" s="254" t="s">
        <v>207</v>
      </c>
      <c r="AU1396" s="254" t="s">
        <v>82</v>
      </c>
      <c r="AV1396" s="13" t="s">
        <v>90</v>
      </c>
      <c r="AW1396" s="13" t="s">
        <v>34</v>
      </c>
      <c r="AX1396" s="13" t="s">
        <v>73</v>
      </c>
      <c r="AY1396" s="254" t="s">
        <v>197</v>
      </c>
    </row>
    <row r="1397" spans="2:51" s="15" customFormat="1" ht="12">
      <c r="B1397" s="266"/>
      <c r="C1397" s="267"/>
      <c r="D1397" s="230" t="s">
        <v>207</v>
      </c>
      <c r="E1397" s="268" t="s">
        <v>21</v>
      </c>
      <c r="F1397" s="269" t="s">
        <v>723</v>
      </c>
      <c r="G1397" s="267"/>
      <c r="H1397" s="268" t="s">
        <v>21</v>
      </c>
      <c r="I1397" s="270"/>
      <c r="J1397" s="267"/>
      <c r="K1397" s="267"/>
      <c r="L1397" s="271"/>
      <c r="M1397" s="272"/>
      <c r="N1397" s="273"/>
      <c r="O1397" s="273"/>
      <c r="P1397" s="273"/>
      <c r="Q1397" s="273"/>
      <c r="R1397" s="273"/>
      <c r="S1397" s="273"/>
      <c r="T1397" s="274"/>
      <c r="AT1397" s="275" t="s">
        <v>207</v>
      </c>
      <c r="AU1397" s="275" t="s">
        <v>82</v>
      </c>
      <c r="AV1397" s="15" t="s">
        <v>80</v>
      </c>
      <c r="AW1397" s="15" t="s">
        <v>34</v>
      </c>
      <c r="AX1397" s="15" t="s">
        <v>73</v>
      </c>
      <c r="AY1397" s="275" t="s">
        <v>197</v>
      </c>
    </row>
    <row r="1398" spans="2:51" s="12" customFormat="1" ht="12">
      <c r="B1398" s="233"/>
      <c r="C1398" s="234"/>
      <c r="D1398" s="230" t="s">
        <v>207</v>
      </c>
      <c r="E1398" s="235" t="s">
        <v>21</v>
      </c>
      <c r="F1398" s="236" t="s">
        <v>1856</v>
      </c>
      <c r="G1398" s="234"/>
      <c r="H1398" s="237">
        <v>212</v>
      </c>
      <c r="I1398" s="238"/>
      <c r="J1398" s="234"/>
      <c r="K1398" s="234"/>
      <c r="L1398" s="239"/>
      <c r="M1398" s="240"/>
      <c r="N1398" s="241"/>
      <c r="O1398" s="241"/>
      <c r="P1398" s="241"/>
      <c r="Q1398" s="241"/>
      <c r="R1398" s="241"/>
      <c r="S1398" s="241"/>
      <c r="T1398" s="242"/>
      <c r="AT1398" s="243" t="s">
        <v>207</v>
      </c>
      <c r="AU1398" s="243" t="s">
        <v>82</v>
      </c>
      <c r="AV1398" s="12" t="s">
        <v>82</v>
      </c>
      <c r="AW1398" s="12" t="s">
        <v>34</v>
      </c>
      <c r="AX1398" s="12" t="s">
        <v>73</v>
      </c>
      <c r="AY1398" s="243" t="s">
        <v>197</v>
      </c>
    </row>
    <row r="1399" spans="2:51" s="12" customFormat="1" ht="12">
      <c r="B1399" s="233"/>
      <c r="C1399" s="234"/>
      <c r="D1399" s="230" t="s">
        <v>207</v>
      </c>
      <c r="E1399" s="235" t="s">
        <v>21</v>
      </c>
      <c r="F1399" s="236" t="s">
        <v>1857</v>
      </c>
      <c r="G1399" s="234"/>
      <c r="H1399" s="237">
        <v>750</v>
      </c>
      <c r="I1399" s="238"/>
      <c r="J1399" s="234"/>
      <c r="K1399" s="234"/>
      <c r="L1399" s="239"/>
      <c r="M1399" s="240"/>
      <c r="N1399" s="241"/>
      <c r="O1399" s="241"/>
      <c r="P1399" s="241"/>
      <c r="Q1399" s="241"/>
      <c r="R1399" s="241"/>
      <c r="S1399" s="241"/>
      <c r="T1399" s="242"/>
      <c r="AT1399" s="243" t="s">
        <v>207</v>
      </c>
      <c r="AU1399" s="243" t="s">
        <v>82</v>
      </c>
      <c r="AV1399" s="12" t="s">
        <v>82</v>
      </c>
      <c r="AW1399" s="12" t="s">
        <v>34</v>
      </c>
      <c r="AX1399" s="12" t="s">
        <v>73</v>
      </c>
      <c r="AY1399" s="243" t="s">
        <v>197</v>
      </c>
    </row>
    <row r="1400" spans="2:51" s="13" customFormat="1" ht="12">
      <c r="B1400" s="244"/>
      <c r="C1400" s="245"/>
      <c r="D1400" s="230" t="s">
        <v>207</v>
      </c>
      <c r="E1400" s="246" t="s">
        <v>21</v>
      </c>
      <c r="F1400" s="247" t="s">
        <v>219</v>
      </c>
      <c r="G1400" s="245"/>
      <c r="H1400" s="248">
        <v>962</v>
      </c>
      <c r="I1400" s="249"/>
      <c r="J1400" s="245"/>
      <c r="K1400" s="245"/>
      <c r="L1400" s="250"/>
      <c r="M1400" s="251"/>
      <c r="N1400" s="252"/>
      <c r="O1400" s="252"/>
      <c r="P1400" s="252"/>
      <c r="Q1400" s="252"/>
      <c r="R1400" s="252"/>
      <c r="S1400" s="252"/>
      <c r="T1400" s="253"/>
      <c r="AT1400" s="254" t="s">
        <v>207</v>
      </c>
      <c r="AU1400" s="254" t="s">
        <v>82</v>
      </c>
      <c r="AV1400" s="13" t="s">
        <v>90</v>
      </c>
      <c r="AW1400" s="13" t="s">
        <v>34</v>
      </c>
      <c r="AX1400" s="13" t="s">
        <v>73</v>
      </c>
      <c r="AY1400" s="254" t="s">
        <v>197</v>
      </c>
    </row>
    <row r="1401" spans="2:51" s="14" customFormat="1" ht="12">
      <c r="B1401" s="255"/>
      <c r="C1401" s="256"/>
      <c r="D1401" s="230" t="s">
        <v>207</v>
      </c>
      <c r="E1401" s="257" t="s">
        <v>21</v>
      </c>
      <c r="F1401" s="258" t="s">
        <v>221</v>
      </c>
      <c r="G1401" s="256"/>
      <c r="H1401" s="259">
        <v>2697.01</v>
      </c>
      <c r="I1401" s="260"/>
      <c r="J1401" s="256"/>
      <c r="K1401" s="256"/>
      <c r="L1401" s="261"/>
      <c r="M1401" s="262"/>
      <c r="N1401" s="263"/>
      <c r="O1401" s="263"/>
      <c r="P1401" s="263"/>
      <c r="Q1401" s="263"/>
      <c r="R1401" s="263"/>
      <c r="S1401" s="263"/>
      <c r="T1401" s="264"/>
      <c r="AT1401" s="265" t="s">
        <v>207</v>
      </c>
      <c r="AU1401" s="265" t="s">
        <v>82</v>
      </c>
      <c r="AV1401" s="14" t="s">
        <v>97</v>
      </c>
      <c r="AW1401" s="14" t="s">
        <v>34</v>
      </c>
      <c r="AX1401" s="14" t="s">
        <v>80</v>
      </c>
      <c r="AY1401" s="265" t="s">
        <v>197</v>
      </c>
    </row>
    <row r="1402" spans="2:65" s="1" customFormat="1" ht="22.5" customHeight="1">
      <c r="B1402" s="39"/>
      <c r="C1402" s="218" t="s">
        <v>1858</v>
      </c>
      <c r="D1402" s="218" t="s">
        <v>199</v>
      </c>
      <c r="E1402" s="219" t="s">
        <v>1859</v>
      </c>
      <c r="F1402" s="220" t="s">
        <v>1860</v>
      </c>
      <c r="G1402" s="221" t="s">
        <v>116</v>
      </c>
      <c r="H1402" s="222">
        <v>2650.65</v>
      </c>
      <c r="I1402" s="223"/>
      <c r="J1402" s="224">
        <f>ROUND(I1402*H1402,2)</f>
        <v>0</v>
      </c>
      <c r="K1402" s="220" t="s">
        <v>203</v>
      </c>
      <c r="L1402" s="44"/>
      <c r="M1402" s="225" t="s">
        <v>21</v>
      </c>
      <c r="N1402" s="226" t="s">
        <v>44</v>
      </c>
      <c r="O1402" s="80"/>
      <c r="P1402" s="227">
        <f>O1402*H1402</f>
        <v>0</v>
      </c>
      <c r="Q1402" s="227">
        <v>0.00013</v>
      </c>
      <c r="R1402" s="227">
        <f>Q1402*H1402</f>
        <v>0.34458449999999996</v>
      </c>
      <c r="S1402" s="227">
        <v>0</v>
      </c>
      <c r="T1402" s="228">
        <f>S1402*H1402</f>
        <v>0</v>
      </c>
      <c r="AR1402" s="18" t="s">
        <v>298</v>
      </c>
      <c r="AT1402" s="18" t="s">
        <v>199</v>
      </c>
      <c r="AU1402" s="18" t="s">
        <v>82</v>
      </c>
      <c r="AY1402" s="18" t="s">
        <v>197</v>
      </c>
      <c r="BE1402" s="229">
        <f>IF(N1402="základní",J1402,0)</f>
        <v>0</v>
      </c>
      <c r="BF1402" s="229">
        <f>IF(N1402="snížená",J1402,0)</f>
        <v>0</v>
      </c>
      <c r="BG1402" s="229">
        <f>IF(N1402="zákl. přenesená",J1402,0)</f>
        <v>0</v>
      </c>
      <c r="BH1402" s="229">
        <f>IF(N1402="sníž. přenesená",J1402,0)</f>
        <v>0</v>
      </c>
      <c r="BI1402" s="229">
        <f>IF(N1402="nulová",J1402,0)</f>
        <v>0</v>
      </c>
      <c r="BJ1402" s="18" t="s">
        <v>80</v>
      </c>
      <c r="BK1402" s="229">
        <f>ROUND(I1402*H1402,2)</f>
        <v>0</v>
      </c>
      <c r="BL1402" s="18" t="s">
        <v>298</v>
      </c>
      <c r="BM1402" s="18" t="s">
        <v>1861</v>
      </c>
    </row>
    <row r="1403" spans="2:51" s="12" customFormat="1" ht="12">
      <c r="B1403" s="233"/>
      <c r="C1403" s="234"/>
      <c r="D1403" s="230" t="s">
        <v>207</v>
      </c>
      <c r="E1403" s="235" t="s">
        <v>21</v>
      </c>
      <c r="F1403" s="236" t="s">
        <v>1862</v>
      </c>
      <c r="G1403" s="234"/>
      <c r="H1403" s="237">
        <v>2650.65</v>
      </c>
      <c r="I1403" s="238"/>
      <c r="J1403" s="234"/>
      <c r="K1403" s="234"/>
      <c r="L1403" s="239"/>
      <c r="M1403" s="240"/>
      <c r="N1403" s="241"/>
      <c r="O1403" s="241"/>
      <c r="P1403" s="241"/>
      <c r="Q1403" s="241"/>
      <c r="R1403" s="241"/>
      <c r="S1403" s="241"/>
      <c r="T1403" s="242"/>
      <c r="AT1403" s="243" t="s">
        <v>207</v>
      </c>
      <c r="AU1403" s="243" t="s">
        <v>82</v>
      </c>
      <c r="AV1403" s="12" t="s">
        <v>82</v>
      </c>
      <c r="AW1403" s="12" t="s">
        <v>34</v>
      </c>
      <c r="AX1403" s="12" t="s">
        <v>80</v>
      </c>
      <c r="AY1403" s="243" t="s">
        <v>197</v>
      </c>
    </row>
    <row r="1404" spans="2:65" s="1" customFormat="1" ht="22.5" customHeight="1">
      <c r="B1404" s="39"/>
      <c r="C1404" s="218" t="s">
        <v>1863</v>
      </c>
      <c r="D1404" s="218" t="s">
        <v>199</v>
      </c>
      <c r="E1404" s="219" t="s">
        <v>1864</v>
      </c>
      <c r="F1404" s="220" t="s">
        <v>1865</v>
      </c>
      <c r="G1404" s="221" t="s">
        <v>116</v>
      </c>
      <c r="H1404" s="222">
        <v>2650.65</v>
      </c>
      <c r="I1404" s="223"/>
      <c r="J1404" s="224">
        <f>ROUND(I1404*H1404,2)</f>
        <v>0</v>
      </c>
      <c r="K1404" s="220" t="s">
        <v>203</v>
      </c>
      <c r="L1404" s="44"/>
      <c r="M1404" s="225" t="s">
        <v>21</v>
      </c>
      <c r="N1404" s="226" t="s">
        <v>44</v>
      </c>
      <c r="O1404" s="80"/>
      <c r="P1404" s="227">
        <f>O1404*H1404</f>
        <v>0</v>
      </c>
      <c r="Q1404" s="227">
        <v>0.00027</v>
      </c>
      <c r="R1404" s="227">
        <f>Q1404*H1404</f>
        <v>0.7156755</v>
      </c>
      <c r="S1404" s="227">
        <v>0</v>
      </c>
      <c r="T1404" s="228">
        <f>S1404*H1404</f>
        <v>0</v>
      </c>
      <c r="AR1404" s="18" t="s">
        <v>298</v>
      </c>
      <c r="AT1404" s="18" t="s">
        <v>199</v>
      </c>
      <c r="AU1404" s="18" t="s">
        <v>82</v>
      </c>
      <c r="AY1404" s="18" t="s">
        <v>197</v>
      </c>
      <c r="BE1404" s="229">
        <f>IF(N1404="základní",J1404,0)</f>
        <v>0</v>
      </c>
      <c r="BF1404" s="229">
        <f>IF(N1404="snížená",J1404,0)</f>
        <v>0</v>
      </c>
      <c r="BG1404" s="229">
        <f>IF(N1404="zákl. přenesená",J1404,0)</f>
        <v>0</v>
      </c>
      <c r="BH1404" s="229">
        <f>IF(N1404="sníž. přenesená",J1404,0)</f>
        <v>0</v>
      </c>
      <c r="BI1404" s="229">
        <f>IF(N1404="nulová",J1404,0)</f>
        <v>0</v>
      </c>
      <c r="BJ1404" s="18" t="s">
        <v>80</v>
      </c>
      <c r="BK1404" s="229">
        <f>ROUND(I1404*H1404,2)</f>
        <v>0</v>
      </c>
      <c r="BL1404" s="18" t="s">
        <v>298</v>
      </c>
      <c r="BM1404" s="18" t="s">
        <v>1866</v>
      </c>
    </row>
    <row r="1405" spans="2:51" s="15" customFormat="1" ht="12">
      <c r="B1405" s="266"/>
      <c r="C1405" s="267"/>
      <c r="D1405" s="230" t="s">
        <v>207</v>
      </c>
      <c r="E1405" s="268" t="s">
        <v>21</v>
      </c>
      <c r="F1405" s="269" t="s">
        <v>1867</v>
      </c>
      <c r="G1405" s="267"/>
      <c r="H1405" s="268" t="s">
        <v>21</v>
      </c>
      <c r="I1405" s="270"/>
      <c r="J1405" s="267"/>
      <c r="K1405" s="267"/>
      <c r="L1405" s="271"/>
      <c r="M1405" s="272"/>
      <c r="N1405" s="273"/>
      <c r="O1405" s="273"/>
      <c r="P1405" s="273"/>
      <c r="Q1405" s="273"/>
      <c r="R1405" s="273"/>
      <c r="S1405" s="273"/>
      <c r="T1405" s="274"/>
      <c r="AT1405" s="275" t="s">
        <v>207</v>
      </c>
      <c r="AU1405" s="275" t="s">
        <v>82</v>
      </c>
      <c r="AV1405" s="15" t="s">
        <v>80</v>
      </c>
      <c r="AW1405" s="15" t="s">
        <v>34</v>
      </c>
      <c r="AX1405" s="15" t="s">
        <v>73</v>
      </c>
      <c r="AY1405" s="275" t="s">
        <v>197</v>
      </c>
    </row>
    <row r="1406" spans="2:51" s="15" customFormat="1" ht="12">
      <c r="B1406" s="266"/>
      <c r="C1406" s="267"/>
      <c r="D1406" s="230" t="s">
        <v>207</v>
      </c>
      <c r="E1406" s="268" t="s">
        <v>21</v>
      </c>
      <c r="F1406" s="269" t="s">
        <v>382</v>
      </c>
      <c r="G1406" s="267"/>
      <c r="H1406" s="268" t="s">
        <v>21</v>
      </c>
      <c r="I1406" s="270"/>
      <c r="J1406" s="267"/>
      <c r="K1406" s="267"/>
      <c r="L1406" s="271"/>
      <c r="M1406" s="272"/>
      <c r="N1406" s="273"/>
      <c r="O1406" s="273"/>
      <c r="P1406" s="273"/>
      <c r="Q1406" s="273"/>
      <c r="R1406" s="273"/>
      <c r="S1406" s="273"/>
      <c r="T1406" s="274"/>
      <c r="AT1406" s="275" t="s">
        <v>207</v>
      </c>
      <c r="AU1406" s="275" t="s">
        <v>82</v>
      </c>
      <c r="AV1406" s="15" t="s">
        <v>80</v>
      </c>
      <c r="AW1406" s="15" t="s">
        <v>34</v>
      </c>
      <c r="AX1406" s="15" t="s">
        <v>73</v>
      </c>
      <c r="AY1406" s="275" t="s">
        <v>197</v>
      </c>
    </row>
    <row r="1407" spans="2:51" s="12" customFormat="1" ht="12">
      <c r="B1407" s="233"/>
      <c r="C1407" s="234"/>
      <c r="D1407" s="230" t="s">
        <v>207</v>
      </c>
      <c r="E1407" s="235" t="s">
        <v>21</v>
      </c>
      <c r="F1407" s="236" t="s">
        <v>1819</v>
      </c>
      <c r="G1407" s="234"/>
      <c r="H1407" s="237">
        <v>43.56</v>
      </c>
      <c r="I1407" s="238"/>
      <c r="J1407" s="234"/>
      <c r="K1407" s="234"/>
      <c r="L1407" s="239"/>
      <c r="M1407" s="240"/>
      <c r="N1407" s="241"/>
      <c r="O1407" s="241"/>
      <c r="P1407" s="241"/>
      <c r="Q1407" s="241"/>
      <c r="R1407" s="241"/>
      <c r="S1407" s="241"/>
      <c r="T1407" s="242"/>
      <c r="AT1407" s="243" t="s">
        <v>207</v>
      </c>
      <c r="AU1407" s="243" t="s">
        <v>82</v>
      </c>
      <c r="AV1407" s="12" t="s">
        <v>82</v>
      </c>
      <c r="AW1407" s="12" t="s">
        <v>34</v>
      </c>
      <c r="AX1407" s="12" t="s">
        <v>73</v>
      </c>
      <c r="AY1407" s="243" t="s">
        <v>197</v>
      </c>
    </row>
    <row r="1408" spans="2:51" s="12" customFormat="1" ht="12">
      <c r="B1408" s="233"/>
      <c r="C1408" s="234"/>
      <c r="D1408" s="230" t="s">
        <v>207</v>
      </c>
      <c r="E1408" s="235" t="s">
        <v>21</v>
      </c>
      <c r="F1408" s="236" t="s">
        <v>1820</v>
      </c>
      <c r="G1408" s="234"/>
      <c r="H1408" s="237">
        <v>75.348</v>
      </c>
      <c r="I1408" s="238"/>
      <c r="J1408" s="234"/>
      <c r="K1408" s="234"/>
      <c r="L1408" s="239"/>
      <c r="M1408" s="240"/>
      <c r="N1408" s="241"/>
      <c r="O1408" s="241"/>
      <c r="P1408" s="241"/>
      <c r="Q1408" s="241"/>
      <c r="R1408" s="241"/>
      <c r="S1408" s="241"/>
      <c r="T1408" s="242"/>
      <c r="AT1408" s="243" t="s">
        <v>207</v>
      </c>
      <c r="AU1408" s="243" t="s">
        <v>82</v>
      </c>
      <c r="AV1408" s="12" t="s">
        <v>82</v>
      </c>
      <c r="AW1408" s="12" t="s">
        <v>34</v>
      </c>
      <c r="AX1408" s="12" t="s">
        <v>73</v>
      </c>
      <c r="AY1408" s="243" t="s">
        <v>197</v>
      </c>
    </row>
    <row r="1409" spans="2:51" s="12" customFormat="1" ht="12">
      <c r="B1409" s="233"/>
      <c r="C1409" s="234"/>
      <c r="D1409" s="230" t="s">
        <v>207</v>
      </c>
      <c r="E1409" s="235" t="s">
        <v>21</v>
      </c>
      <c r="F1409" s="236" t="s">
        <v>1821</v>
      </c>
      <c r="G1409" s="234"/>
      <c r="H1409" s="237">
        <v>67.74</v>
      </c>
      <c r="I1409" s="238"/>
      <c r="J1409" s="234"/>
      <c r="K1409" s="234"/>
      <c r="L1409" s="239"/>
      <c r="M1409" s="240"/>
      <c r="N1409" s="241"/>
      <c r="O1409" s="241"/>
      <c r="P1409" s="241"/>
      <c r="Q1409" s="241"/>
      <c r="R1409" s="241"/>
      <c r="S1409" s="241"/>
      <c r="T1409" s="242"/>
      <c r="AT1409" s="243" t="s">
        <v>207</v>
      </c>
      <c r="AU1409" s="243" t="s">
        <v>82</v>
      </c>
      <c r="AV1409" s="12" t="s">
        <v>82</v>
      </c>
      <c r="AW1409" s="12" t="s">
        <v>34</v>
      </c>
      <c r="AX1409" s="12" t="s">
        <v>73</v>
      </c>
      <c r="AY1409" s="243" t="s">
        <v>197</v>
      </c>
    </row>
    <row r="1410" spans="2:51" s="12" customFormat="1" ht="12">
      <c r="B1410" s="233"/>
      <c r="C1410" s="234"/>
      <c r="D1410" s="230" t="s">
        <v>207</v>
      </c>
      <c r="E1410" s="235" t="s">
        <v>21</v>
      </c>
      <c r="F1410" s="236" t="s">
        <v>1822</v>
      </c>
      <c r="G1410" s="234"/>
      <c r="H1410" s="237">
        <v>136.59</v>
      </c>
      <c r="I1410" s="238"/>
      <c r="J1410" s="234"/>
      <c r="K1410" s="234"/>
      <c r="L1410" s="239"/>
      <c r="M1410" s="240"/>
      <c r="N1410" s="241"/>
      <c r="O1410" s="241"/>
      <c r="P1410" s="241"/>
      <c r="Q1410" s="241"/>
      <c r="R1410" s="241"/>
      <c r="S1410" s="241"/>
      <c r="T1410" s="242"/>
      <c r="AT1410" s="243" t="s">
        <v>207</v>
      </c>
      <c r="AU1410" s="243" t="s">
        <v>82</v>
      </c>
      <c r="AV1410" s="12" t="s">
        <v>82</v>
      </c>
      <c r="AW1410" s="12" t="s">
        <v>34</v>
      </c>
      <c r="AX1410" s="12" t="s">
        <v>73</v>
      </c>
      <c r="AY1410" s="243" t="s">
        <v>197</v>
      </c>
    </row>
    <row r="1411" spans="2:51" s="12" customFormat="1" ht="12">
      <c r="B1411" s="233"/>
      <c r="C1411" s="234"/>
      <c r="D1411" s="230" t="s">
        <v>207</v>
      </c>
      <c r="E1411" s="235" t="s">
        <v>21</v>
      </c>
      <c r="F1411" s="236" t="s">
        <v>1823</v>
      </c>
      <c r="G1411" s="234"/>
      <c r="H1411" s="237">
        <v>51.025</v>
      </c>
      <c r="I1411" s="238"/>
      <c r="J1411" s="234"/>
      <c r="K1411" s="234"/>
      <c r="L1411" s="239"/>
      <c r="M1411" s="240"/>
      <c r="N1411" s="241"/>
      <c r="O1411" s="241"/>
      <c r="P1411" s="241"/>
      <c r="Q1411" s="241"/>
      <c r="R1411" s="241"/>
      <c r="S1411" s="241"/>
      <c r="T1411" s="242"/>
      <c r="AT1411" s="243" t="s">
        <v>207</v>
      </c>
      <c r="AU1411" s="243" t="s">
        <v>82</v>
      </c>
      <c r="AV1411" s="12" t="s">
        <v>82</v>
      </c>
      <c r="AW1411" s="12" t="s">
        <v>34</v>
      </c>
      <c r="AX1411" s="12" t="s">
        <v>73</v>
      </c>
      <c r="AY1411" s="243" t="s">
        <v>197</v>
      </c>
    </row>
    <row r="1412" spans="2:51" s="12" customFormat="1" ht="12">
      <c r="B1412" s="233"/>
      <c r="C1412" s="234"/>
      <c r="D1412" s="230" t="s">
        <v>207</v>
      </c>
      <c r="E1412" s="235" t="s">
        <v>21</v>
      </c>
      <c r="F1412" s="236" t="s">
        <v>1868</v>
      </c>
      <c r="G1412" s="234"/>
      <c r="H1412" s="237">
        <v>56.49</v>
      </c>
      <c r="I1412" s="238"/>
      <c r="J1412" s="234"/>
      <c r="K1412" s="234"/>
      <c r="L1412" s="239"/>
      <c r="M1412" s="240"/>
      <c r="N1412" s="241"/>
      <c r="O1412" s="241"/>
      <c r="P1412" s="241"/>
      <c r="Q1412" s="241"/>
      <c r="R1412" s="241"/>
      <c r="S1412" s="241"/>
      <c r="T1412" s="242"/>
      <c r="AT1412" s="243" t="s">
        <v>207</v>
      </c>
      <c r="AU1412" s="243" t="s">
        <v>82</v>
      </c>
      <c r="AV1412" s="12" t="s">
        <v>82</v>
      </c>
      <c r="AW1412" s="12" t="s">
        <v>34</v>
      </c>
      <c r="AX1412" s="12" t="s">
        <v>73</v>
      </c>
      <c r="AY1412" s="243" t="s">
        <v>197</v>
      </c>
    </row>
    <row r="1413" spans="2:51" s="12" customFormat="1" ht="12">
      <c r="B1413" s="233"/>
      <c r="C1413" s="234"/>
      <c r="D1413" s="230" t="s">
        <v>207</v>
      </c>
      <c r="E1413" s="235" t="s">
        <v>21</v>
      </c>
      <c r="F1413" s="236" t="s">
        <v>1869</v>
      </c>
      <c r="G1413" s="234"/>
      <c r="H1413" s="237">
        <v>62.19</v>
      </c>
      <c r="I1413" s="238"/>
      <c r="J1413" s="234"/>
      <c r="K1413" s="234"/>
      <c r="L1413" s="239"/>
      <c r="M1413" s="240"/>
      <c r="N1413" s="241"/>
      <c r="O1413" s="241"/>
      <c r="P1413" s="241"/>
      <c r="Q1413" s="241"/>
      <c r="R1413" s="241"/>
      <c r="S1413" s="241"/>
      <c r="T1413" s="242"/>
      <c r="AT1413" s="243" t="s">
        <v>207</v>
      </c>
      <c r="AU1413" s="243" t="s">
        <v>82</v>
      </c>
      <c r="AV1413" s="12" t="s">
        <v>82</v>
      </c>
      <c r="AW1413" s="12" t="s">
        <v>34</v>
      </c>
      <c r="AX1413" s="12" t="s">
        <v>73</v>
      </c>
      <c r="AY1413" s="243" t="s">
        <v>197</v>
      </c>
    </row>
    <row r="1414" spans="2:51" s="12" customFormat="1" ht="12">
      <c r="B1414" s="233"/>
      <c r="C1414" s="234"/>
      <c r="D1414" s="230" t="s">
        <v>207</v>
      </c>
      <c r="E1414" s="235" t="s">
        <v>21</v>
      </c>
      <c r="F1414" s="236" t="s">
        <v>1870</v>
      </c>
      <c r="G1414" s="234"/>
      <c r="H1414" s="237">
        <v>15.386</v>
      </c>
      <c r="I1414" s="238"/>
      <c r="J1414" s="234"/>
      <c r="K1414" s="234"/>
      <c r="L1414" s="239"/>
      <c r="M1414" s="240"/>
      <c r="N1414" s="241"/>
      <c r="O1414" s="241"/>
      <c r="P1414" s="241"/>
      <c r="Q1414" s="241"/>
      <c r="R1414" s="241"/>
      <c r="S1414" s="241"/>
      <c r="T1414" s="242"/>
      <c r="AT1414" s="243" t="s">
        <v>207</v>
      </c>
      <c r="AU1414" s="243" t="s">
        <v>82</v>
      </c>
      <c r="AV1414" s="12" t="s">
        <v>82</v>
      </c>
      <c r="AW1414" s="12" t="s">
        <v>34</v>
      </c>
      <c r="AX1414" s="12" t="s">
        <v>73</v>
      </c>
      <c r="AY1414" s="243" t="s">
        <v>197</v>
      </c>
    </row>
    <row r="1415" spans="2:51" s="12" customFormat="1" ht="12">
      <c r="B1415" s="233"/>
      <c r="C1415" s="234"/>
      <c r="D1415" s="230" t="s">
        <v>207</v>
      </c>
      <c r="E1415" s="235" t="s">
        <v>21</v>
      </c>
      <c r="F1415" s="236" t="s">
        <v>1871</v>
      </c>
      <c r="G1415" s="234"/>
      <c r="H1415" s="237">
        <v>15.19</v>
      </c>
      <c r="I1415" s="238"/>
      <c r="J1415" s="234"/>
      <c r="K1415" s="234"/>
      <c r="L1415" s="239"/>
      <c r="M1415" s="240"/>
      <c r="N1415" s="241"/>
      <c r="O1415" s="241"/>
      <c r="P1415" s="241"/>
      <c r="Q1415" s="241"/>
      <c r="R1415" s="241"/>
      <c r="S1415" s="241"/>
      <c r="T1415" s="242"/>
      <c r="AT1415" s="243" t="s">
        <v>207</v>
      </c>
      <c r="AU1415" s="243" t="s">
        <v>82</v>
      </c>
      <c r="AV1415" s="12" t="s">
        <v>82</v>
      </c>
      <c r="AW1415" s="12" t="s">
        <v>34</v>
      </c>
      <c r="AX1415" s="12" t="s">
        <v>73</v>
      </c>
      <c r="AY1415" s="243" t="s">
        <v>197</v>
      </c>
    </row>
    <row r="1416" spans="2:51" s="12" customFormat="1" ht="12">
      <c r="B1416" s="233"/>
      <c r="C1416" s="234"/>
      <c r="D1416" s="230" t="s">
        <v>207</v>
      </c>
      <c r="E1416" s="235" t="s">
        <v>21</v>
      </c>
      <c r="F1416" s="236" t="s">
        <v>1872</v>
      </c>
      <c r="G1416" s="234"/>
      <c r="H1416" s="237">
        <v>48.6</v>
      </c>
      <c r="I1416" s="238"/>
      <c r="J1416" s="234"/>
      <c r="K1416" s="234"/>
      <c r="L1416" s="239"/>
      <c r="M1416" s="240"/>
      <c r="N1416" s="241"/>
      <c r="O1416" s="241"/>
      <c r="P1416" s="241"/>
      <c r="Q1416" s="241"/>
      <c r="R1416" s="241"/>
      <c r="S1416" s="241"/>
      <c r="T1416" s="242"/>
      <c r="AT1416" s="243" t="s">
        <v>207</v>
      </c>
      <c r="AU1416" s="243" t="s">
        <v>82</v>
      </c>
      <c r="AV1416" s="12" t="s">
        <v>82</v>
      </c>
      <c r="AW1416" s="12" t="s">
        <v>34</v>
      </c>
      <c r="AX1416" s="12" t="s">
        <v>73</v>
      </c>
      <c r="AY1416" s="243" t="s">
        <v>197</v>
      </c>
    </row>
    <row r="1417" spans="2:51" s="12" customFormat="1" ht="12">
      <c r="B1417" s="233"/>
      <c r="C1417" s="234"/>
      <c r="D1417" s="230" t="s">
        <v>207</v>
      </c>
      <c r="E1417" s="235" t="s">
        <v>21</v>
      </c>
      <c r="F1417" s="236" t="s">
        <v>1873</v>
      </c>
      <c r="G1417" s="234"/>
      <c r="H1417" s="237">
        <v>30.821</v>
      </c>
      <c r="I1417" s="238"/>
      <c r="J1417" s="234"/>
      <c r="K1417" s="234"/>
      <c r="L1417" s="239"/>
      <c r="M1417" s="240"/>
      <c r="N1417" s="241"/>
      <c r="O1417" s="241"/>
      <c r="P1417" s="241"/>
      <c r="Q1417" s="241"/>
      <c r="R1417" s="241"/>
      <c r="S1417" s="241"/>
      <c r="T1417" s="242"/>
      <c r="AT1417" s="243" t="s">
        <v>207</v>
      </c>
      <c r="AU1417" s="243" t="s">
        <v>82</v>
      </c>
      <c r="AV1417" s="12" t="s">
        <v>82</v>
      </c>
      <c r="AW1417" s="12" t="s">
        <v>34</v>
      </c>
      <c r="AX1417" s="12" t="s">
        <v>73</v>
      </c>
      <c r="AY1417" s="243" t="s">
        <v>197</v>
      </c>
    </row>
    <row r="1418" spans="2:51" s="12" customFormat="1" ht="12">
      <c r="B1418" s="233"/>
      <c r="C1418" s="234"/>
      <c r="D1418" s="230" t="s">
        <v>207</v>
      </c>
      <c r="E1418" s="235" t="s">
        <v>21</v>
      </c>
      <c r="F1418" s="236" t="s">
        <v>1827</v>
      </c>
      <c r="G1418" s="234"/>
      <c r="H1418" s="237">
        <v>55.938</v>
      </c>
      <c r="I1418" s="238"/>
      <c r="J1418" s="234"/>
      <c r="K1418" s="234"/>
      <c r="L1418" s="239"/>
      <c r="M1418" s="240"/>
      <c r="N1418" s="241"/>
      <c r="O1418" s="241"/>
      <c r="P1418" s="241"/>
      <c r="Q1418" s="241"/>
      <c r="R1418" s="241"/>
      <c r="S1418" s="241"/>
      <c r="T1418" s="242"/>
      <c r="AT1418" s="243" t="s">
        <v>207</v>
      </c>
      <c r="AU1418" s="243" t="s">
        <v>82</v>
      </c>
      <c r="AV1418" s="12" t="s">
        <v>82</v>
      </c>
      <c r="AW1418" s="12" t="s">
        <v>34</v>
      </c>
      <c r="AX1418" s="12" t="s">
        <v>73</v>
      </c>
      <c r="AY1418" s="243" t="s">
        <v>197</v>
      </c>
    </row>
    <row r="1419" spans="2:51" s="12" customFormat="1" ht="12">
      <c r="B1419" s="233"/>
      <c r="C1419" s="234"/>
      <c r="D1419" s="230" t="s">
        <v>207</v>
      </c>
      <c r="E1419" s="235" t="s">
        <v>21</v>
      </c>
      <c r="F1419" s="236" t="s">
        <v>1828</v>
      </c>
      <c r="G1419" s="234"/>
      <c r="H1419" s="237">
        <v>57.54</v>
      </c>
      <c r="I1419" s="238"/>
      <c r="J1419" s="234"/>
      <c r="K1419" s="234"/>
      <c r="L1419" s="239"/>
      <c r="M1419" s="240"/>
      <c r="N1419" s="241"/>
      <c r="O1419" s="241"/>
      <c r="P1419" s="241"/>
      <c r="Q1419" s="241"/>
      <c r="R1419" s="241"/>
      <c r="S1419" s="241"/>
      <c r="T1419" s="242"/>
      <c r="AT1419" s="243" t="s">
        <v>207</v>
      </c>
      <c r="AU1419" s="243" t="s">
        <v>82</v>
      </c>
      <c r="AV1419" s="12" t="s">
        <v>82</v>
      </c>
      <c r="AW1419" s="12" t="s">
        <v>34</v>
      </c>
      <c r="AX1419" s="12" t="s">
        <v>73</v>
      </c>
      <c r="AY1419" s="243" t="s">
        <v>197</v>
      </c>
    </row>
    <row r="1420" spans="2:51" s="12" customFormat="1" ht="12">
      <c r="B1420" s="233"/>
      <c r="C1420" s="234"/>
      <c r="D1420" s="230" t="s">
        <v>207</v>
      </c>
      <c r="E1420" s="235" t="s">
        <v>21</v>
      </c>
      <c r="F1420" s="236" t="s">
        <v>1874</v>
      </c>
      <c r="G1420" s="234"/>
      <c r="H1420" s="237">
        <v>76.98</v>
      </c>
      <c r="I1420" s="238"/>
      <c r="J1420" s="234"/>
      <c r="K1420" s="234"/>
      <c r="L1420" s="239"/>
      <c r="M1420" s="240"/>
      <c r="N1420" s="241"/>
      <c r="O1420" s="241"/>
      <c r="P1420" s="241"/>
      <c r="Q1420" s="241"/>
      <c r="R1420" s="241"/>
      <c r="S1420" s="241"/>
      <c r="T1420" s="242"/>
      <c r="AT1420" s="243" t="s">
        <v>207</v>
      </c>
      <c r="AU1420" s="243" t="s">
        <v>82</v>
      </c>
      <c r="AV1420" s="12" t="s">
        <v>82</v>
      </c>
      <c r="AW1420" s="12" t="s">
        <v>34</v>
      </c>
      <c r="AX1420" s="12" t="s">
        <v>73</v>
      </c>
      <c r="AY1420" s="243" t="s">
        <v>197</v>
      </c>
    </row>
    <row r="1421" spans="2:51" s="12" customFormat="1" ht="12">
      <c r="B1421" s="233"/>
      <c r="C1421" s="234"/>
      <c r="D1421" s="230" t="s">
        <v>207</v>
      </c>
      <c r="E1421" s="235" t="s">
        <v>21</v>
      </c>
      <c r="F1421" s="236" t="s">
        <v>1875</v>
      </c>
      <c r="G1421" s="234"/>
      <c r="H1421" s="237">
        <v>38.168</v>
      </c>
      <c r="I1421" s="238"/>
      <c r="J1421" s="234"/>
      <c r="K1421" s="234"/>
      <c r="L1421" s="239"/>
      <c r="M1421" s="240"/>
      <c r="N1421" s="241"/>
      <c r="O1421" s="241"/>
      <c r="P1421" s="241"/>
      <c r="Q1421" s="241"/>
      <c r="R1421" s="241"/>
      <c r="S1421" s="241"/>
      <c r="T1421" s="242"/>
      <c r="AT1421" s="243" t="s">
        <v>207</v>
      </c>
      <c r="AU1421" s="243" t="s">
        <v>82</v>
      </c>
      <c r="AV1421" s="12" t="s">
        <v>82</v>
      </c>
      <c r="AW1421" s="12" t="s">
        <v>34</v>
      </c>
      <c r="AX1421" s="12" t="s">
        <v>73</v>
      </c>
      <c r="AY1421" s="243" t="s">
        <v>197</v>
      </c>
    </row>
    <row r="1422" spans="2:51" s="12" customFormat="1" ht="12">
      <c r="B1422" s="233"/>
      <c r="C1422" s="234"/>
      <c r="D1422" s="230" t="s">
        <v>207</v>
      </c>
      <c r="E1422" s="235" t="s">
        <v>21</v>
      </c>
      <c r="F1422" s="236" t="s">
        <v>1831</v>
      </c>
      <c r="G1422" s="234"/>
      <c r="H1422" s="237">
        <v>50.04</v>
      </c>
      <c r="I1422" s="238"/>
      <c r="J1422" s="234"/>
      <c r="K1422" s="234"/>
      <c r="L1422" s="239"/>
      <c r="M1422" s="240"/>
      <c r="N1422" s="241"/>
      <c r="O1422" s="241"/>
      <c r="P1422" s="241"/>
      <c r="Q1422" s="241"/>
      <c r="R1422" s="241"/>
      <c r="S1422" s="241"/>
      <c r="T1422" s="242"/>
      <c r="AT1422" s="243" t="s">
        <v>207</v>
      </c>
      <c r="AU1422" s="243" t="s">
        <v>82</v>
      </c>
      <c r="AV1422" s="12" t="s">
        <v>82</v>
      </c>
      <c r="AW1422" s="12" t="s">
        <v>34</v>
      </c>
      <c r="AX1422" s="12" t="s">
        <v>73</v>
      </c>
      <c r="AY1422" s="243" t="s">
        <v>197</v>
      </c>
    </row>
    <row r="1423" spans="2:51" s="12" customFormat="1" ht="12">
      <c r="B1423" s="233"/>
      <c r="C1423" s="234"/>
      <c r="D1423" s="230" t="s">
        <v>207</v>
      </c>
      <c r="E1423" s="235" t="s">
        <v>21</v>
      </c>
      <c r="F1423" s="236" t="s">
        <v>1832</v>
      </c>
      <c r="G1423" s="234"/>
      <c r="H1423" s="237">
        <v>48.029</v>
      </c>
      <c r="I1423" s="238"/>
      <c r="J1423" s="234"/>
      <c r="K1423" s="234"/>
      <c r="L1423" s="239"/>
      <c r="M1423" s="240"/>
      <c r="N1423" s="241"/>
      <c r="O1423" s="241"/>
      <c r="P1423" s="241"/>
      <c r="Q1423" s="241"/>
      <c r="R1423" s="241"/>
      <c r="S1423" s="241"/>
      <c r="T1423" s="242"/>
      <c r="AT1423" s="243" t="s">
        <v>207</v>
      </c>
      <c r="AU1423" s="243" t="s">
        <v>82</v>
      </c>
      <c r="AV1423" s="12" t="s">
        <v>82</v>
      </c>
      <c r="AW1423" s="12" t="s">
        <v>34</v>
      </c>
      <c r="AX1423" s="12" t="s">
        <v>73</v>
      </c>
      <c r="AY1423" s="243" t="s">
        <v>197</v>
      </c>
    </row>
    <row r="1424" spans="2:51" s="12" customFormat="1" ht="12">
      <c r="B1424" s="233"/>
      <c r="C1424" s="234"/>
      <c r="D1424" s="230" t="s">
        <v>207</v>
      </c>
      <c r="E1424" s="235" t="s">
        <v>21</v>
      </c>
      <c r="F1424" s="236" t="s">
        <v>1833</v>
      </c>
      <c r="G1424" s="234"/>
      <c r="H1424" s="237">
        <v>70</v>
      </c>
      <c r="I1424" s="238"/>
      <c r="J1424" s="234"/>
      <c r="K1424" s="234"/>
      <c r="L1424" s="239"/>
      <c r="M1424" s="240"/>
      <c r="N1424" s="241"/>
      <c r="O1424" s="241"/>
      <c r="P1424" s="241"/>
      <c r="Q1424" s="241"/>
      <c r="R1424" s="241"/>
      <c r="S1424" s="241"/>
      <c r="T1424" s="242"/>
      <c r="AT1424" s="243" t="s">
        <v>207</v>
      </c>
      <c r="AU1424" s="243" t="s">
        <v>82</v>
      </c>
      <c r="AV1424" s="12" t="s">
        <v>82</v>
      </c>
      <c r="AW1424" s="12" t="s">
        <v>34</v>
      </c>
      <c r="AX1424" s="12" t="s">
        <v>73</v>
      </c>
      <c r="AY1424" s="243" t="s">
        <v>197</v>
      </c>
    </row>
    <row r="1425" spans="2:51" s="12" customFormat="1" ht="12">
      <c r="B1425" s="233"/>
      <c r="C1425" s="234"/>
      <c r="D1425" s="230" t="s">
        <v>207</v>
      </c>
      <c r="E1425" s="235" t="s">
        <v>21</v>
      </c>
      <c r="F1425" s="236" t="s">
        <v>1834</v>
      </c>
      <c r="G1425" s="234"/>
      <c r="H1425" s="237">
        <v>16.17</v>
      </c>
      <c r="I1425" s="238"/>
      <c r="J1425" s="234"/>
      <c r="K1425" s="234"/>
      <c r="L1425" s="239"/>
      <c r="M1425" s="240"/>
      <c r="N1425" s="241"/>
      <c r="O1425" s="241"/>
      <c r="P1425" s="241"/>
      <c r="Q1425" s="241"/>
      <c r="R1425" s="241"/>
      <c r="S1425" s="241"/>
      <c r="T1425" s="242"/>
      <c r="AT1425" s="243" t="s">
        <v>207</v>
      </c>
      <c r="AU1425" s="243" t="s">
        <v>82</v>
      </c>
      <c r="AV1425" s="12" t="s">
        <v>82</v>
      </c>
      <c r="AW1425" s="12" t="s">
        <v>34</v>
      </c>
      <c r="AX1425" s="12" t="s">
        <v>73</v>
      </c>
      <c r="AY1425" s="243" t="s">
        <v>197</v>
      </c>
    </row>
    <row r="1426" spans="2:51" s="12" customFormat="1" ht="12">
      <c r="B1426" s="233"/>
      <c r="C1426" s="234"/>
      <c r="D1426" s="230" t="s">
        <v>207</v>
      </c>
      <c r="E1426" s="235" t="s">
        <v>21</v>
      </c>
      <c r="F1426" s="236" t="s">
        <v>1835</v>
      </c>
      <c r="G1426" s="234"/>
      <c r="H1426" s="237">
        <v>68.448</v>
      </c>
      <c r="I1426" s="238"/>
      <c r="J1426" s="234"/>
      <c r="K1426" s="234"/>
      <c r="L1426" s="239"/>
      <c r="M1426" s="240"/>
      <c r="N1426" s="241"/>
      <c r="O1426" s="241"/>
      <c r="P1426" s="241"/>
      <c r="Q1426" s="241"/>
      <c r="R1426" s="241"/>
      <c r="S1426" s="241"/>
      <c r="T1426" s="242"/>
      <c r="AT1426" s="243" t="s">
        <v>207</v>
      </c>
      <c r="AU1426" s="243" t="s">
        <v>82</v>
      </c>
      <c r="AV1426" s="12" t="s">
        <v>82</v>
      </c>
      <c r="AW1426" s="12" t="s">
        <v>34</v>
      </c>
      <c r="AX1426" s="12" t="s">
        <v>73</v>
      </c>
      <c r="AY1426" s="243" t="s">
        <v>197</v>
      </c>
    </row>
    <row r="1427" spans="2:51" s="12" customFormat="1" ht="12">
      <c r="B1427" s="233"/>
      <c r="C1427" s="234"/>
      <c r="D1427" s="230" t="s">
        <v>207</v>
      </c>
      <c r="E1427" s="235" t="s">
        <v>21</v>
      </c>
      <c r="F1427" s="236" t="s">
        <v>1836</v>
      </c>
      <c r="G1427" s="234"/>
      <c r="H1427" s="237">
        <v>46.8</v>
      </c>
      <c r="I1427" s="238"/>
      <c r="J1427" s="234"/>
      <c r="K1427" s="234"/>
      <c r="L1427" s="239"/>
      <c r="M1427" s="240"/>
      <c r="N1427" s="241"/>
      <c r="O1427" s="241"/>
      <c r="P1427" s="241"/>
      <c r="Q1427" s="241"/>
      <c r="R1427" s="241"/>
      <c r="S1427" s="241"/>
      <c r="T1427" s="242"/>
      <c r="AT1427" s="243" t="s">
        <v>207</v>
      </c>
      <c r="AU1427" s="243" t="s">
        <v>82</v>
      </c>
      <c r="AV1427" s="12" t="s">
        <v>82</v>
      </c>
      <c r="AW1427" s="12" t="s">
        <v>34</v>
      </c>
      <c r="AX1427" s="12" t="s">
        <v>73</v>
      </c>
      <c r="AY1427" s="243" t="s">
        <v>197</v>
      </c>
    </row>
    <row r="1428" spans="2:51" s="12" customFormat="1" ht="12">
      <c r="B1428" s="233"/>
      <c r="C1428" s="234"/>
      <c r="D1428" s="230" t="s">
        <v>207</v>
      </c>
      <c r="E1428" s="235" t="s">
        <v>21</v>
      </c>
      <c r="F1428" s="236" t="s">
        <v>1876</v>
      </c>
      <c r="G1428" s="234"/>
      <c r="H1428" s="237">
        <v>120.424</v>
      </c>
      <c r="I1428" s="238"/>
      <c r="J1428" s="234"/>
      <c r="K1428" s="234"/>
      <c r="L1428" s="239"/>
      <c r="M1428" s="240"/>
      <c r="N1428" s="241"/>
      <c r="O1428" s="241"/>
      <c r="P1428" s="241"/>
      <c r="Q1428" s="241"/>
      <c r="R1428" s="241"/>
      <c r="S1428" s="241"/>
      <c r="T1428" s="242"/>
      <c r="AT1428" s="243" t="s">
        <v>207</v>
      </c>
      <c r="AU1428" s="243" t="s">
        <v>82</v>
      </c>
      <c r="AV1428" s="12" t="s">
        <v>82</v>
      </c>
      <c r="AW1428" s="12" t="s">
        <v>34</v>
      </c>
      <c r="AX1428" s="12" t="s">
        <v>73</v>
      </c>
      <c r="AY1428" s="243" t="s">
        <v>197</v>
      </c>
    </row>
    <row r="1429" spans="2:51" s="12" customFormat="1" ht="12">
      <c r="B1429" s="233"/>
      <c r="C1429" s="234"/>
      <c r="D1429" s="230" t="s">
        <v>207</v>
      </c>
      <c r="E1429" s="235" t="s">
        <v>21</v>
      </c>
      <c r="F1429" s="236" t="s">
        <v>1877</v>
      </c>
      <c r="G1429" s="234"/>
      <c r="H1429" s="237">
        <v>89.795</v>
      </c>
      <c r="I1429" s="238"/>
      <c r="J1429" s="234"/>
      <c r="K1429" s="234"/>
      <c r="L1429" s="239"/>
      <c r="M1429" s="240"/>
      <c r="N1429" s="241"/>
      <c r="O1429" s="241"/>
      <c r="P1429" s="241"/>
      <c r="Q1429" s="241"/>
      <c r="R1429" s="241"/>
      <c r="S1429" s="241"/>
      <c r="T1429" s="242"/>
      <c r="AT1429" s="243" t="s">
        <v>207</v>
      </c>
      <c r="AU1429" s="243" t="s">
        <v>82</v>
      </c>
      <c r="AV1429" s="12" t="s">
        <v>82</v>
      </c>
      <c r="AW1429" s="12" t="s">
        <v>34</v>
      </c>
      <c r="AX1429" s="12" t="s">
        <v>73</v>
      </c>
      <c r="AY1429" s="243" t="s">
        <v>197</v>
      </c>
    </row>
    <row r="1430" spans="2:51" s="12" customFormat="1" ht="12">
      <c r="B1430" s="233"/>
      <c r="C1430" s="234"/>
      <c r="D1430" s="230" t="s">
        <v>207</v>
      </c>
      <c r="E1430" s="235" t="s">
        <v>21</v>
      </c>
      <c r="F1430" s="236" t="s">
        <v>1839</v>
      </c>
      <c r="G1430" s="234"/>
      <c r="H1430" s="237">
        <v>132.82</v>
      </c>
      <c r="I1430" s="238"/>
      <c r="J1430" s="234"/>
      <c r="K1430" s="234"/>
      <c r="L1430" s="239"/>
      <c r="M1430" s="240"/>
      <c r="N1430" s="241"/>
      <c r="O1430" s="241"/>
      <c r="P1430" s="241"/>
      <c r="Q1430" s="241"/>
      <c r="R1430" s="241"/>
      <c r="S1430" s="241"/>
      <c r="T1430" s="242"/>
      <c r="AT1430" s="243" t="s">
        <v>207</v>
      </c>
      <c r="AU1430" s="243" t="s">
        <v>82</v>
      </c>
      <c r="AV1430" s="12" t="s">
        <v>82</v>
      </c>
      <c r="AW1430" s="12" t="s">
        <v>34</v>
      </c>
      <c r="AX1430" s="12" t="s">
        <v>73</v>
      </c>
      <c r="AY1430" s="243" t="s">
        <v>197</v>
      </c>
    </row>
    <row r="1431" spans="2:51" s="12" customFormat="1" ht="12">
      <c r="B1431" s="233"/>
      <c r="C1431" s="234"/>
      <c r="D1431" s="230" t="s">
        <v>207</v>
      </c>
      <c r="E1431" s="235" t="s">
        <v>21</v>
      </c>
      <c r="F1431" s="236" t="s">
        <v>1878</v>
      </c>
      <c r="G1431" s="234"/>
      <c r="H1431" s="237">
        <v>27.9</v>
      </c>
      <c r="I1431" s="238"/>
      <c r="J1431" s="234"/>
      <c r="K1431" s="234"/>
      <c r="L1431" s="239"/>
      <c r="M1431" s="240"/>
      <c r="N1431" s="241"/>
      <c r="O1431" s="241"/>
      <c r="P1431" s="241"/>
      <c r="Q1431" s="241"/>
      <c r="R1431" s="241"/>
      <c r="S1431" s="241"/>
      <c r="T1431" s="242"/>
      <c r="AT1431" s="243" t="s">
        <v>207</v>
      </c>
      <c r="AU1431" s="243" t="s">
        <v>82</v>
      </c>
      <c r="AV1431" s="12" t="s">
        <v>82</v>
      </c>
      <c r="AW1431" s="12" t="s">
        <v>34</v>
      </c>
      <c r="AX1431" s="12" t="s">
        <v>73</v>
      </c>
      <c r="AY1431" s="243" t="s">
        <v>197</v>
      </c>
    </row>
    <row r="1432" spans="2:51" s="12" customFormat="1" ht="12">
      <c r="B1432" s="233"/>
      <c r="C1432" s="234"/>
      <c r="D1432" s="230" t="s">
        <v>207</v>
      </c>
      <c r="E1432" s="235" t="s">
        <v>21</v>
      </c>
      <c r="F1432" s="236" t="s">
        <v>1879</v>
      </c>
      <c r="G1432" s="234"/>
      <c r="H1432" s="237">
        <v>57.84</v>
      </c>
      <c r="I1432" s="238"/>
      <c r="J1432" s="234"/>
      <c r="K1432" s="234"/>
      <c r="L1432" s="239"/>
      <c r="M1432" s="240"/>
      <c r="N1432" s="241"/>
      <c r="O1432" s="241"/>
      <c r="P1432" s="241"/>
      <c r="Q1432" s="241"/>
      <c r="R1432" s="241"/>
      <c r="S1432" s="241"/>
      <c r="T1432" s="242"/>
      <c r="AT1432" s="243" t="s">
        <v>207</v>
      </c>
      <c r="AU1432" s="243" t="s">
        <v>82</v>
      </c>
      <c r="AV1432" s="12" t="s">
        <v>82</v>
      </c>
      <c r="AW1432" s="12" t="s">
        <v>34</v>
      </c>
      <c r="AX1432" s="12" t="s">
        <v>73</v>
      </c>
      <c r="AY1432" s="243" t="s">
        <v>197</v>
      </c>
    </row>
    <row r="1433" spans="2:51" s="12" customFormat="1" ht="12">
      <c r="B1433" s="233"/>
      <c r="C1433" s="234"/>
      <c r="D1433" s="230" t="s">
        <v>207</v>
      </c>
      <c r="E1433" s="235" t="s">
        <v>21</v>
      </c>
      <c r="F1433" s="236" t="s">
        <v>1880</v>
      </c>
      <c r="G1433" s="234"/>
      <c r="H1433" s="237">
        <v>70.44</v>
      </c>
      <c r="I1433" s="238"/>
      <c r="J1433" s="234"/>
      <c r="K1433" s="234"/>
      <c r="L1433" s="239"/>
      <c r="M1433" s="240"/>
      <c r="N1433" s="241"/>
      <c r="O1433" s="241"/>
      <c r="P1433" s="241"/>
      <c r="Q1433" s="241"/>
      <c r="R1433" s="241"/>
      <c r="S1433" s="241"/>
      <c r="T1433" s="242"/>
      <c r="AT1433" s="243" t="s">
        <v>207</v>
      </c>
      <c r="AU1433" s="243" t="s">
        <v>82</v>
      </c>
      <c r="AV1433" s="12" t="s">
        <v>82</v>
      </c>
      <c r="AW1433" s="12" t="s">
        <v>34</v>
      </c>
      <c r="AX1433" s="12" t="s">
        <v>73</v>
      </c>
      <c r="AY1433" s="243" t="s">
        <v>197</v>
      </c>
    </row>
    <row r="1434" spans="2:51" s="12" customFormat="1" ht="12">
      <c r="B1434" s="233"/>
      <c r="C1434" s="234"/>
      <c r="D1434" s="230" t="s">
        <v>207</v>
      </c>
      <c r="E1434" s="235" t="s">
        <v>21</v>
      </c>
      <c r="F1434" s="236" t="s">
        <v>1842</v>
      </c>
      <c r="G1434" s="234"/>
      <c r="H1434" s="237">
        <v>71.068</v>
      </c>
      <c r="I1434" s="238"/>
      <c r="J1434" s="234"/>
      <c r="K1434" s="234"/>
      <c r="L1434" s="239"/>
      <c r="M1434" s="240"/>
      <c r="N1434" s="241"/>
      <c r="O1434" s="241"/>
      <c r="P1434" s="241"/>
      <c r="Q1434" s="241"/>
      <c r="R1434" s="241"/>
      <c r="S1434" s="241"/>
      <c r="T1434" s="242"/>
      <c r="AT1434" s="243" t="s">
        <v>207</v>
      </c>
      <c r="AU1434" s="243" t="s">
        <v>82</v>
      </c>
      <c r="AV1434" s="12" t="s">
        <v>82</v>
      </c>
      <c r="AW1434" s="12" t="s">
        <v>34</v>
      </c>
      <c r="AX1434" s="12" t="s">
        <v>73</v>
      </c>
      <c r="AY1434" s="243" t="s">
        <v>197</v>
      </c>
    </row>
    <row r="1435" spans="2:51" s="12" customFormat="1" ht="12">
      <c r="B1435" s="233"/>
      <c r="C1435" s="234"/>
      <c r="D1435" s="230" t="s">
        <v>207</v>
      </c>
      <c r="E1435" s="235" t="s">
        <v>21</v>
      </c>
      <c r="F1435" s="236" t="s">
        <v>1843</v>
      </c>
      <c r="G1435" s="234"/>
      <c r="H1435" s="237">
        <v>42</v>
      </c>
      <c r="I1435" s="238"/>
      <c r="J1435" s="234"/>
      <c r="K1435" s="234"/>
      <c r="L1435" s="239"/>
      <c r="M1435" s="240"/>
      <c r="N1435" s="241"/>
      <c r="O1435" s="241"/>
      <c r="P1435" s="241"/>
      <c r="Q1435" s="241"/>
      <c r="R1435" s="241"/>
      <c r="S1435" s="241"/>
      <c r="T1435" s="242"/>
      <c r="AT1435" s="243" t="s">
        <v>207</v>
      </c>
      <c r="AU1435" s="243" t="s">
        <v>82</v>
      </c>
      <c r="AV1435" s="12" t="s">
        <v>82</v>
      </c>
      <c r="AW1435" s="12" t="s">
        <v>34</v>
      </c>
      <c r="AX1435" s="12" t="s">
        <v>73</v>
      </c>
      <c r="AY1435" s="243" t="s">
        <v>197</v>
      </c>
    </row>
    <row r="1436" spans="2:51" s="12" customFormat="1" ht="12">
      <c r="B1436" s="233"/>
      <c r="C1436" s="234"/>
      <c r="D1436" s="230" t="s">
        <v>207</v>
      </c>
      <c r="E1436" s="235" t="s">
        <v>21</v>
      </c>
      <c r="F1436" s="236" t="s">
        <v>1844</v>
      </c>
      <c r="G1436" s="234"/>
      <c r="H1436" s="237">
        <v>51.6</v>
      </c>
      <c r="I1436" s="238"/>
      <c r="J1436" s="234"/>
      <c r="K1436" s="234"/>
      <c r="L1436" s="239"/>
      <c r="M1436" s="240"/>
      <c r="N1436" s="241"/>
      <c r="O1436" s="241"/>
      <c r="P1436" s="241"/>
      <c r="Q1436" s="241"/>
      <c r="R1436" s="241"/>
      <c r="S1436" s="241"/>
      <c r="T1436" s="242"/>
      <c r="AT1436" s="243" t="s">
        <v>207</v>
      </c>
      <c r="AU1436" s="243" t="s">
        <v>82</v>
      </c>
      <c r="AV1436" s="12" t="s">
        <v>82</v>
      </c>
      <c r="AW1436" s="12" t="s">
        <v>34</v>
      </c>
      <c r="AX1436" s="12" t="s">
        <v>73</v>
      </c>
      <c r="AY1436" s="243" t="s">
        <v>197</v>
      </c>
    </row>
    <row r="1437" spans="2:51" s="15" customFormat="1" ht="12">
      <c r="B1437" s="266"/>
      <c r="C1437" s="267"/>
      <c r="D1437" s="230" t="s">
        <v>207</v>
      </c>
      <c r="E1437" s="268" t="s">
        <v>21</v>
      </c>
      <c r="F1437" s="269" t="s">
        <v>271</v>
      </c>
      <c r="G1437" s="267"/>
      <c r="H1437" s="268" t="s">
        <v>21</v>
      </c>
      <c r="I1437" s="270"/>
      <c r="J1437" s="267"/>
      <c r="K1437" s="267"/>
      <c r="L1437" s="271"/>
      <c r="M1437" s="272"/>
      <c r="N1437" s="273"/>
      <c r="O1437" s="273"/>
      <c r="P1437" s="273"/>
      <c r="Q1437" s="273"/>
      <c r="R1437" s="273"/>
      <c r="S1437" s="273"/>
      <c r="T1437" s="274"/>
      <c r="AT1437" s="275" t="s">
        <v>207</v>
      </c>
      <c r="AU1437" s="275" t="s">
        <v>82</v>
      </c>
      <c r="AV1437" s="15" t="s">
        <v>80</v>
      </c>
      <c r="AW1437" s="15" t="s">
        <v>34</v>
      </c>
      <c r="AX1437" s="15" t="s">
        <v>73</v>
      </c>
      <c r="AY1437" s="275" t="s">
        <v>197</v>
      </c>
    </row>
    <row r="1438" spans="2:51" s="12" customFormat="1" ht="12">
      <c r="B1438" s="233"/>
      <c r="C1438" s="234"/>
      <c r="D1438" s="230" t="s">
        <v>207</v>
      </c>
      <c r="E1438" s="235" t="s">
        <v>21</v>
      </c>
      <c r="F1438" s="236" t="s">
        <v>1881</v>
      </c>
      <c r="G1438" s="234"/>
      <c r="H1438" s="237">
        <v>-54.913</v>
      </c>
      <c r="I1438" s="238"/>
      <c r="J1438" s="234"/>
      <c r="K1438" s="234"/>
      <c r="L1438" s="239"/>
      <c r="M1438" s="240"/>
      <c r="N1438" s="241"/>
      <c r="O1438" s="241"/>
      <c r="P1438" s="241"/>
      <c r="Q1438" s="241"/>
      <c r="R1438" s="241"/>
      <c r="S1438" s="241"/>
      <c r="T1438" s="242"/>
      <c r="AT1438" s="243" t="s">
        <v>207</v>
      </c>
      <c r="AU1438" s="243" t="s">
        <v>82</v>
      </c>
      <c r="AV1438" s="12" t="s">
        <v>82</v>
      </c>
      <c r="AW1438" s="12" t="s">
        <v>34</v>
      </c>
      <c r="AX1438" s="12" t="s">
        <v>73</v>
      </c>
      <c r="AY1438" s="243" t="s">
        <v>197</v>
      </c>
    </row>
    <row r="1439" spans="2:51" s="12" customFormat="1" ht="12">
      <c r="B1439" s="233"/>
      <c r="C1439" s="234"/>
      <c r="D1439" s="230" t="s">
        <v>207</v>
      </c>
      <c r="E1439" s="235" t="s">
        <v>21</v>
      </c>
      <c r="F1439" s="236" t="s">
        <v>1882</v>
      </c>
      <c r="G1439" s="234"/>
      <c r="H1439" s="237">
        <v>-49.557</v>
      </c>
      <c r="I1439" s="238"/>
      <c r="J1439" s="234"/>
      <c r="K1439" s="234"/>
      <c r="L1439" s="239"/>
      <c r="M1439" s="240"/>
      <c r="N1439" s="241"/>
      <c r="O1439" s="241"/>
      <c r="P1439" s="241"/>
      <c r="Q1439" s="241"/>
      <c r="R1439" s="241"/>
      <c r="S1439" s="241"/>
      <c r="T1439" s="242"/>
      <c r="AT1439" s="243" t="s">
        <v>207</v>
      </c>
      <c r="AU1439" s="243" t="s">
        <v>82</v>
      </c>
      <c r="AV1439" s="12" t="s">
        <v>82</v>
      </c>
      <c r="AW1439" s="12" t="s">
        <v>34</v>
      </c>
      <c r="AX1439" s="12" t="s">
        <v>73</v>
      </c>
      <c r="AY1439" s="243" t="s">
        <v>197</v>
      </c>
    </row>
    <row r="1440" spans="2:51" s="12" customFormat="1" ht="12">
      <c r="B1440" s="233"/>
      <c r="C1440" s="234"/>
      <c r="D1440" s="230" t="s">
        <v>207</v>
      </c>
      <c r="E1440" s="235" t="s">
        <v>21</v>
      </c>
      <c r="F1440" s="236" t="s">
        <v>1883</v>
      </c>
      <c r="G1440" s="234"/>
      <c r="H1440" s="237">
        <v>-101.82</v>
      </c>
      <c r="I1440" s="238"/>
      <c r="J1440" s="234"/>
      <c r="K1440" s="234"/>
      <c r="L1440" s="239"/>
      <c r="M1440" s="240"/>
      <c r="N1440" s="241"/>
      <c r="O1440" s="241"/>
      <c r="P1440" s="241"/>
      <c r="Q1440" s="241"/>
      <c r="R1440" s="241"/>
      <c r="S1440" s="241"/>
      <c r="T1440" s="242"/>
      <c r="AT1440" s="243" t="s">
        <v>207</v>
      </c>
      <c r="AU1440" s="243" t="s">
        <v>82</v>
      </c>
      <c r="AV1440" s="12" t="s">
        <v>82</v>
      </c>
      <c r="AW1440" s="12" t="s">
        <v>34</v>
      </c>
      <c r="AX1440" s="12" t="s">
        <v>73</v>
      </c>
      <c r="AY1440" s="243" t="s">
        <v>197</v>
      </c>
    </row>
    <row r="1441" spans="2:51" s="13" customFormat="1" ht="12">
      <c r="B1441" s="244"/>
      <c r="C1441" s="245"/>
      <c r="D1441" s="230" t="s">
        <v>207</v>
      </c>
      <c r="E1441" s="246" t="s">
        <v>21</v>
      </c>
      <c r="F1441" s="247" t="s">
        <v>219</v>
      </c>
      <c r="G1441" s="245"/>
      <c r="H1441" s="248">
        <v>1588.65</v>
      </c>
      <c r="I1441" s="249"/>
      <c r="J1441" s="245"/>
      <c r="K1441" s="245"/>
      <c r="L1441" s="250"/>
      <c r="M1441" s="251"/>
      <c r="N1441" s="252"/>
      <c r="O1441" s="252"/>
      <c r="P1441" s="252"/>
      <c r="Q1441" s="252"/>
      <c r="R1441" s="252"/>
      <c r="S1441" s="252"/>
      <c r="T1441" s="253"/>
      <c r="AT1441" s="254" t="s">
        <v>207</v>
      </c>
      <c r="AU1441" s="254" t="s">
        <v>82</v>
      </c>
      <c r="AV1441" s="13" t="s">
        <v>90</v>
      </c>
      <c r="AW1441" s="13" t="s">
        <v>34</v>
      </c>
      <c r="AX1441" s="13" t="s">
        <v>73</v>
      </c>
      <c r="AY1441" s="254" t="s">
        <v>197</v>
      </c>
    </row>
    <row r="1442" spans="2:51" s="15" customFormat="1" ht="12">
      <c r="B1442" s="266"/>
      <c r="C1442" s="267"/>
      <c r="D1442" s="230" t="s">
        <v>207</v>
      </c>
      <c r="E1442" s="268" t="s">
        <v>21</v>
      </c>
      <c r="F1442" s="269" t="s">
        <v>723</v>
      </c>
      <c r="G1442" s="267"/>
      <c r="H1442" s="268" t="s">
        <v>21</v>
      </c>
      <c r="I1442" s="270"/>
      <c r="J1442" s="267"/>
      <c r="K1442" s="267"/>
      <c r="L1442" s="271"/>
      <c r="M1442" s="272"/>
      <c r="N1442" s="273"/>
      <c r="O1442" s="273"/>
      <c r="P1442" s="273"/>
      <c r="Q1442" s="273"/>
      <c r="R1442" s="273"/>
      <c r="S1442" s="273"/>
      <c r="T1442" s="274"/>
      <c r="AT1442" s="275" t="s">
        <v>207</v>
      </c>
      <c r="AU1442" s="275" t="s">
        <v>82</v>
      </c>
      <c r="AV1442" s="15" t="s">
        <v>80</v>
      </c>
      <c r="AW1442" s="15" t="s">
        <v>34</v>
      </c>
      <c r="AX1442" s="15" t="s">
        <v>73</v>
      </c>
      <c r="AY1442" s="275" t="s">
        <v>197</v>
      </c>
    </row>
    <row r="1443" spans="2:51" s="12" customFormat="1" ht="12">
      <c r="B1443" s="233"/>
      <c r="C1443" s="234"/>
      <c r="D1443" s="230" t="s">
        <v>207</v>
      </c>
      <c r="E1443" s="235" t="s">
        <v>21</v>
      </c>
      <c r="F1443" s="236" t="s">
        <v>1856</v>
      </c>
      <c r="G1443" s="234"/>
      <c r="H1443" s="237">
        <v>212</v>
      </c>
      <c r="I1443" s="238"/>
      <c r="J1443" s="234"/>
      <c r="K1443" s="234"/>
      <c r="L1443" s="239"/>
      <c r="M1443" s="240"/>
      <c r="N1443" s="241"/>
      <c r="O1443" s="241"/>
      <c r="P1443" s="241"/>
      <c r="Q1443" s="241"/>
      <c r="R1443" s="241"/>
      <c r="S1443" s="241"/>
      <c r="T1443" s="242"/>
      <c r="AT1443" s="243" t="s">
        <v>207</v>
      </c>
      <c r="AU1443" s="243" t="s">
        <v>82</v>
      </c>
      <c r="AV1443" s="12" t="s">
        <v>82</v>
      </c>
      <c r="AW1443" s="12" t="s">
        <v>34</v>
      </c>
      <c r="AX1443" s="12" t="s">
        <v>73</v>
      </c>
      <c r="AY1443" s="243" t="s">
        <v>197</v>
      </c>
    </row>
    <row r="1444" spans="2:51" s="12" customFormat="1" ht="12">
      <c r="B1444" s="233"/>
      <c r="C1444" s="234"/>
      <c r="D1444" s="230" t="s">
        <v>207</v>
      </c>
      <c r="E1444" s="235" t="s">
        <v>21</v>
      </c>
      <c r="F1444" s="236" t="s">
        <v>1857</v>
      </c>
      <c r="G1444" s="234"/>
      <c r="H1444" s="237">
        <v>750</v>
      </c>
      <c r="I1444" s="238"/>
      <c r="J1444" s="234"/>
      <c r="K1444" s="234"/>
      <c r="L1444" s="239"/>
      <c r="M1444" s="240"/>
      <c r="N1444" s="241"/>
      <c r="O1444" s="241"/>
      <c r="P1444" s="241"/>
      <c r="Q1444" s="241"/>
      <c r="R1444" s="241"/>
      <c r="S1444" s="241"/>
      <c r="T1444" s="242"/>
      <c r="AT1444" s="243" t="s">
        <v>207</v>
      </c>
      <c r="AU1444" s="243" t="s">
        <v>82</v>
      </c>
      <c r="AV1444" s="12" t="s">
        <v>82</v>
      </c>
      <c r="AW1444" s="12" t="s">
        <v>34</v>
      </c>
      <c r="AX1444" s="12" t="s">
        <v>73</v>
      </c>
      <c r="AY1444" s="243" t="s">
        <v>197</v>
      </c>
    </row>
    <row r="1445" spans="2:51" s="13" customFormat="1" ht="12">
      <c r="B1445" s="244"/>
      <c r="C1445" s="245"/>
      <c r="D1445" s="230" t="s">
        <v>207</v>
      </c>
      <c r="E1445" s="246" t="s">
        <v>21</v>
      </c>
      <c r="F1445" s="247" t="s">
        <v>219</v>
      </c>
      <c r="G1445" s="245"/>
      <c r="H1445" s="248">
        <v>962</v>
      </c>
      <c r="I1445" s="249"/>
      <c r="J1445" s="245"/>
      <c r="K1445" s="245"/>
      <c r="L1445" s="250"/>
      <c r="M1445" s="251"/>
      <c r="N1445" s="252"/>
      <c r="O1445" s="252"/>
      <c r="P1445" s="252"/>
      <c r="Q1445" s="252"/>
      <c r="R1445" s="252"/>
      <c r="S1445" s="252"/>
      <c r="T1445" s="253"/>
      <c r="AT1445" s="254" t="s">
        <v>207</v>
      </c>
      <c r="AU1445" s="254" t="s">
        <v>82</v>
      </c>
      <c r="AV1445" s="13" t="s">
        <v>90</v>
      </c>
      <c r="AW1445" s="13" t="s">
        <v>34</v>
      </c>
      <c r="AX1445" s="13" t="s">
        <v>73</v>
      </c>
      <c r="AY1445" s="254" t="s">
        <v>197</v>
      </c>
    </row>
    <row r="1446" spans="2:51" s="12" customFormat="1" ht="12">
      <c r="B1446" s="233"/>
      <c r="C1446" s="234"/>
      <c r="D1446" s="230" t="s">
        <v>207</v>
      </c>
      <c r="E1446" s="235" t="s">
        <v>21</v>
      </c>
      <c r="F1446" s="236" t="s">
        <v>492</v>
      </c>
      <c r="G1446" s="234"/>
      <c r="H1446" s="237">
        <v>100</v>
      </c>
      <c r="I1446" s="238"/>
      <c r="J1446" s="234"/>
      <c r="K1446" s="234"/>
      <c r="L1446" s="239"/>
      <c r="M1446" s="240"/>
      <c r="N1446" s="241"/>
      <c r="O1446" s="241"/>
      <c r="P1446" s="241"/>
      <c r="Q1446" s="241"/>
      <c r="R1446" s="241"/>
      <c r="S1446" s="241"/>
      <c r="T1446" s="242"/>
      <c r="AT1446" s="243" t="s">
        <v>207</v>
      </c>
      <c r="AU1446" s="243" t="s">
        <v>82</v>
      </c>
      <c r="AV1446" s="12" t="s">
        <v>82</v>
      </c>
      <c r="AW1446" s="12" t="s">
        <v>34</v>
      </c>
      <c r="AX1446" s="12" t="s">
        <v>73</v>
      </c>
      <c r="AY1446" s="243" t="s">
        <v>197</v>
      </c>
    </row>
    <row r="1447" spans="2:51" s="14" customFormat="1" ht="12">
      <c r="B1447" s="255"/>
      <c r="C1447" s="256"/>
      <c r="D1447" s="230" t="s">
        <v>207</v>
      </c>
      <c r="E1447" s="257" t="s">
        <v>21</v>
      </c>
      <c r="F1447" s="258" t="s">
        <v>221</v>
      </c>
      <c r="G1447" s="256"/>
      <c r="H1447" s="259">
        <v>2650.65</v>
      </c>
      <c r="I1447" s="260"/>
      <c r="J1447" s="256"/>
      <c r="K1447" s="256"/>
      <c r="L1447" s="261"/>
      <c r="M1447" s="262"/>
      <c r="N1447" s="263"/>
      <c r="O1447" s="263"/>
      <c r="P1447" s="263"/>
      <c r="Q1447" s="263"/>
      <c r="R1447" s="263"/>
      <c r="S1447" s="263"/>
      <c r="T1447" s="264"/>
      <c r="AT1447" s="265" t="s">
        <v>207</v>
      </c>
      <c r="AU1447" s="265" t="s">
        <v>82</v>
      </c>
      <c r="AV1447" s="14" t="s">
        <v>97</v>
      </c>
      <c r="AW1447" s="14" t="s">
        <v>34</v>
      </c>
      <c r="AX1447" s="14" t="s">
        <v>80</v>
      </c>
      <c r="AY1447" s="265" t="s">
        <v>197</v>
      </c>
    </row>
    <row r="1448" spans="2:65" s="1" customFormat="1" ht="22.5" customHeight="1">
      <c r="B1448" s="39"/>
      <c r="C1448" s="218" t="s">
        <v>1884</v>
      </c>
      <c r="D1448" s="218" t="s">
        <v>199</v>
      </c>
      <c r="E1448" s="219" t="s">
        <v>1885</v>
      </c>
      <c r="F1448" s="220" t="s">
        <v>1886</v>
      </c>
      <c r="G1448" s="221" t="s">
        <v>116</v>
      </c>
      <c r="H1448" s="222">
        <v>1325.325</v>
      </c>
      <c r="I1448" s="223"/>
      <c r="J1448" s="224">
        <f>ROUND(I1448*H1448,2)</f>
        <v>0</v>
      </c>
      <c r="K1448" s="220" t="s">
        <v>203</v>
      </c>
      <c r="L1448" s="44"/>
      <c r="M1448" s="225" t="s">
        <v>21</v>
      </c>
      <c r="N1448" s="226" t="s">
        <v>44</v>
      </c>
      <c r="O1448" s="80"/>
      <c r="P1448" s="227">
        <f>O1448*H1448</f>
        <v>0</v>
      </c>
      <c r="Q1448" s="227">
        <v>3E-05</v>
      </c>
      <c r="R1448" s="227">
        <f>Q1448*H1448</f>
        <v>0.03975975</v>
      </c>
      <c r="S1448" s="227">
        <v>0</v>
      </c>
      <c r="T1448" s="228">
        <f>S1448*H1448</f>
        <v>0</v>
      </c>
      <c r="AR1448" s="18" t="s">
        <v>298</v>
      </c>
      <c r="AT1448" s="18" t="s">
        <v>199</v>
      </c>
      <c r="AU1448" s="18" t="s">
        <v>82</v>
      </c>
      <c r="AY1448" s="18" t="s">
        <v>197</v>
      </c>
      <c r="BE1448" s="229">
        <f>IF(N1448="základní",J1448,0)</f>
        <v>0</v>
      </c>
      <c r="BF1448" s="229">
        <f>IF(N1448="snížená",J1448,0)</f>
        <v>0</v>
      </c>
      <c r="BG1448" s="229">
        <f>IF(N1448="zákl. přenesená",J1448,0)</f>
        <v>0</v>
      </c>
      <c r="BH1448" s="229">
        <f>IF(N1448="sníž. přenesená",J1448,0)</f>
        <v>0</v>
      </c>
      <c r="BI1448" s="229">
        <f>IF(N1448="nulová",J1448,0)</f>
        <v>0</v>
      </c>
      <c r="BJ1448" s="18" t="s">
        <v>80</v>
      </c>
      <c r="BK1448" s="229">
        <f>ROUND(I1448*H1448,2)</f>
        <v>0</v>
      </c>
      <c r="BL1448" s="18" t="s">
        <v>298</v>
      </c>
      <c r="BM1448" s="18" t="s">
        <v>1887</v>
      </c>
    </row>
    <row r="1449" spans="2:51" s="15" customFormat="1" ht="12">
      <c r="B1449" s="266"/>
      <c r="C1449" s="267"/>
      <c r="D1449" s="230" t="s">
        <v>207</v>
      </c>
      <c r="E1449" s="268" t="s">
        <v>21</v>
      </c>
      <c r="F1449" s="269" t="s">
        <v>1888</v>
      </c>
      <c r="G1449" s="267"/>
      <c r="H1449" s="268" t="s">
        <v>21</v>
      </c>
      <c r="I1449" s="270"/>
      <c r="J1449" s="267"/>
      <c r="K1449" s="267"/>
      <c r="L1449" s="271"/>
      <c r="M1449" s="272"/>
      <c r="N1449" s="273"/>
      <c r="O1449" s="273"/>
      <c r="P1449" s="273"/>
      <c r="Q1449" s="273"/>
      <c r="R1449" s="273"/>
      <c r="S1449" s="273"/>
      <c r="T1449" s="274"/>
      <c r="AT1449" s="275" t="s">
        <v>207</v>
      </c>
      <c r="AU1449" s="275" t="s">
        <v>82</v>
      </c>
      <c r="AV1449" s="15" t="s">
        <v>80</v>
      </c>
      <c r="AW1449" s="15" t="s">
        <v>34</v>
      </c>
      <c r="AX1449" s="15" t="s">
        <v>73</v>
      </c>
      <c r="AY1449" s="275" t="s">
        <v>197</v>
      </c>
    </row>
    <row r="1450" spans="2:51" s="12" customFormat="1" ht="12">
      <c r="B1450" s="233"/>
      <c r="C1450" s="234"/>
      <c r="D1450" s="230" t="s">
        <v>207</v>
      </c>
      <c r="E1450" s="235" t="s">
        <v>21</v>
      </c>
      <c r="F1450" s="236" t="s">
        <v>1889</v>
      </c>
      <c r="G1450" s="234"/>
      <c r="H1450" s="237">
        <v>1325.325</v>
      </c>
      <c r="I1450" s="238"/>
      <c r="J1450" s="234"/>
      <c r="K1450" s="234"/>
      <c r="L1450" s="239"/>
      <c r="M1450" s="240"/>
      <c r="N1450" s="241"/>
      <c r="O1450" s="241"/>
      <c r="P1450" s="241"/>
      <c r="Q1450" s="241"/>
      <c r="R1450" s="241"/>
      <c r="S1450" s="241"/>
      <c r="T1450" s="242"/>
      <c r="AT1450" s="243" t="s">
        <v>207</v>
      </c>
      <c r="AU1450" s="243" t="s">
        <v>82</v>
      </c>
      <c r="AV1450" s="12" t="s">
        <v>82</v>
      </c>
      <c r="AW1450" s="12" t="s">
        <v>34</v>
      </c>
      <c r="AX1450" s="12" t="s">
        <v>80</v>
      </c>
      <c r="AY1450" s="243" t="s">
        <v>197</v>
      </c>
    </row>
    <row r="1451" spans="2:65" s="1" customFormat="1" ht="22.5" customHeight="1">
      <c r="B1451" s="39"/>
      <c r="C1451" s="218" t="s">
        <v>1890</v>
      </c>
      <c r="D1451" s="218" t="s">
        <v>199</v>
      </c>
      <c r="E1451" s="219" t="s">
        <v>1891</v>
      </c>
      <c r="F1451" s="220" t="s">
        <v>1892</v>
      </c>
      <c r="G1451" s="221" t="s">
        <v>116</v>
      </c>
      <c r="H1451" s="222">
        <v>107.025</v>
      </c>
      <c r="I1451" s="223"/>
      <c r="J1451" s="224">
        <f>ROUND(I1451*H1451,2)</f>
        <v>0</v>
      </c>
      <c r="K1451" s="220" t="s">
        <v>203</v>
      </c>
      <c r="L1451" s="44"/>
      <c r="M1451" s="225" t="s">
        <v>21</v>
      </c>
      <c r="N1451" s="226" t="s">
        <v>44</v>
      </c>
      <c r="O1451" s="80"/>
      <c r="P1451" s="227">
        <f>O1451*H1451</f>
        <v>0</v>
      </c>
      <c r="Q1451" s="227">
        <v>0.00029</v>
      </c>
      <c r="R1451" s="227">
        <f>Q1451*H1451</f>
        <v>0.031037250000000002</v>
      </c>
      <c r="S1451" s="227">
        <v>0</v>
      </c>
      <c r="T1451" s="228">
        <f>S1451*H1451</f>
        <v>0</v>
      </c>
      <c r="AR1451" s="18" t="s">
        <v>298</v>
      </c>
      <c r="AT1451" s="18" t="s">
        <v>199</v>
      </c>
      <c r="AU1451" s="18" t="s">
        <v>82</v>
      </c>
      <c r="AY1451" s="18" t="s">
        <v>197</v>
      </c>
      <c r="BE1451" s="229">
        <f>IF(N1451="základní",J1451,0)</f>
        <v>0</v>
      </c>
      <c r="BF1451" s="229">
        <f>IF(N1451="snížená",J1451,0)</f>
        <v>0</v>
      </c>
      <c r="BG1451" s="229">
        <f>IF(N1451="zákl. přenesená",J1451,0)</f>
        <v>0</v>
      </c>
      <c r="BH1451" s="229">
        <f>IF(N1451="sníž. přenesená",J1451,0)</f>
        <v>0</v>
      </c>
      <c r="BI1451" s="229">
        <f>IF(N1451="nulová",J1451,0)</f>
        <v>0</v>
      </c>
      <c r="BJ1451" s="18" t="s">
        <v>80</v>
      </c>
      <c r="BK1451" s="229">
        <f>ROUND(I1451*H1451,2)</f>
        <v>0</v>
      </c>
      <c r="BL1451" s="18" t="s">
        <v>298</v>
      </c>
      <c r="BM1451" s="18" t="s">
        <v>1893</v>
      </c>
    </row>
    <row r="1452" spans="2:51" s="15" customFormat="1" ht="12">
      <c r="B1452" s="266"/>
      <c r="C1452" s="267"/>
      <c r="D1452" s="230" t="s">
        <v>207</v>
      </c>
      <c r="E1452" s="268" t="s">
        <v>21</v>
      </c>
      <c r="F1452" s="269" t="s">
        <v>381</v>
      </c>
      <c r="G1452" s="267"/>
      <c r="H1452" s="268" t="s">
        <v>21</v>
      </c>
      <c r="I1452" s="270"/>
      <c r="J1452" s="267"/>
      <c r="K1452" s="267"/>
      <c r="L1452" s="271"/>
      <c r="M1452" s="272"/>
      <c r="N1452" s="273"/>
      <c r="O1452" s="273"/>
      <c r="P1452" s="273"/>
      <c r="Q1452" s="273"/>
      <c r="R1452" s="273"/>
      <c r="S1452" s="273"/>
      <c r="T1452" s="274"/>
      <c r="AT1452" s="275" t="s">
        <v>207</v>
      </c>
      <c r="AU1452" s="275" t="s">
        <v>82</v>
      </c>
      <c r="AV1452" s="15" t="s">
        <v>80</v>
      </c>
      <c r="AW1452" s="15" t="s">
        <v>34</v>
      </c>
      <c r="AX1452" s="15" t="s">
        <v>73</v>
      </c>
      <c r="AY1452" s="275" t="s">
        <v>197</v>
      </c>
    </row>
    <row r="1453" spans="2:51" s="15" customFormat="1" ht="12">
      <c r="B1453" s="266"/>
      <c r="C1453" s="267"/>
      <c r="D1453" s="230" t="s">
        <v>207</v>
      </c>
      <c r="E1453" s="268" t="s">
        <v>21</v>
      </c>
      <c r="F1453" s="269" t="s">
        <v>382</v>
      </c>
      <c r="G1453" s="267"/>
      <c r="H1453" s="268" t="s">
        <v>21</v>
      </c>
      <c r="I1453" s="270"/>
      <c r="J1453" s="267"/>
      <c r="K1453" s="267"/>
      <c r="L1453" s="271"/>
      <c r="M1453" s="272"/>
      <c r="N1453" s="273"/>
      <c r="O1453" s="273"/>
      <c r="P1453" s="273"/>
      <c r="Q1453" s="273"/>
      <c r="R1453" s="273"/>
      <c r="S1453" s="273"/>
      <c r="T1453" s="274"/>
      <c r="AT1453" s="275" t="s">
        <v>207</v>
      </c>
      <c r="AU1453" s="275" t="s">
        <v>82</v>
      </c>
      <c r="AV1453" s="15" t="s">
        <v>80</v>
      </c>
      <c r="AW1453" s="15" t="s">
        <v>34</v>
      </c>
      <c r="AX1453" s="15" t="s">
        <v>73</v>
      </c>
      <c r="AY1453" s="275" t="s">
        <v>197</v>
      </c>
    </row>
    <row r="1454" spans="2:51" s="12" customFormat="1" ht="12">
      <c r="B1454" s="233"/>
      <c r="C1454" s="234"/>
      <c r="D1454" s="230" t="s">
        <v>207</v>
      </c>
      <c r="E1454" s="235" t="s">
        <v>21</v>
      </c>
      <c r="F1454" s="236" t="s">
        <v>383</v>
      </c>
      <c r="G1454" s="234"/>
      <c r="H1454" s="237">
        <v>21.66</v>
      </c>
      <c r="I1454" s="238"/>
      <c r="J1454" s="234"/>
      <c r="K1454" s="234"/>
      <c r="L1454" s="239"/>
      <c r="M1454" s="240"/>
      <c r="N1454" s="241"/>
      <c r="O1454" s="241"/>
      <c r="P1454" s="241"/>
      <c r="Q1454" s="241"/>
      <c r="R1454" s="241"/>
      <c r="S1454" s="241"/>
      <c r="T1454" s="242"/>
      <c r="AT1454" s="243" t="s">
        <v>207</v>
      </c>
      <c r="AU1454" s="243" t="s">
        <v>82</v>
      </c>
      <c r="AV1454" s="12" t="s">
        <v>82</v>
      </c>
      <c r="AW1454" s="12" t="s">
        <v>34</v>
      </c>
      <c r="AX1454" s="12" t="s">
        <v>73</v>
      </c>
      <c r="AY1454" s="243" t="s">
        <v>197</v>
      </c>
    </row>
    <row r="1455" spans="2:51" s="12" customFormat="1" ht="12">
      <c r="B1455" s="233"/>
      <c r="C1455" s="234"/>
      <c r="D1455" s="230" t="s">
        <v>207</v>
      </c>
      <c r="E1455" s="235" t="s">
        <v>21</v>
      </c>
      <c r="F1455" s="236" t="s">
        <v>384</v>
      </c>
      <c r="G1455" s="234"/>
      <c r="H1455" s="237">
        <v>24.7</v>
      </c>
      <c r="I1455" s="238"/>
      <c r="J1455" s="234"/>
      <c r="K1455" s="234"/>
      <c r="L1455" s="239"/>
      <c r="M1455" s="240"/>
      <c r="N1455" s="241"/>
      <c r="O1455" s="241"/>
      <c r="P1455" s="241"/>
      <c r="Q1455" s="241"/>
      <c r="R1455" s="241"/>
      <c r="S1455" s="241"/>
      <c r="T1455" s="242"/>
      <c r="AT1455" s="243" t="s">
        <v>207</v>
      </c>
      <c r="AU1455" s="243" t="s">
        <v>82</v>
      </c>
      <c r="AV1455" s="12" t="s">
        <v>82</v>
      </c>
      <c r="AW1455" s="12" t="s">
        <v>34</v>
      </c>
      <c r="AX1455" s="12" t="s">
        <v>73</v>
      </c>
      <c r="AY1455" s="243" t="s">
        <v>197</v>
      </c>
    </row>
    <row r="1456" spans="2:51" s="15" customFormat="1" ht="12">
      <c r="B1456" s="266"/>
      <c r="C1456" s="267"/>
      <c r="D1456" s="230" t="s">
        <v>207</v>
      </c>
      <c r="E1456" s="268" t="s">
        <v>21</v>
      </c>
      <c r="F1456" s="269" t="s">
        <v>1143</v>
      </c>
      <c r="G1456" s="267"/>
      <c r="H1456" s="268" t="s">
        <v>21</v>
      </c>
      <c r="I1456" s="270"/>
      <c r="J1456" s="267"/>
      <c r="K1456" s="267"/>
      <c r="L1456" s="271"/>
      <c r="M1456" s="272"/>
      <c r="N1456" s="273"/>
      <c r="O1456" s="273"/>
      <c r="P1456" s="273"/>
      <c r="Q1456" s="273"/>
      <c r="R1456" s="273"/>
      <c r="S1456" s="273"/>
      <c r="T1456" s="274"/>
      <c r="AT1456" s="275" t="s">
        <v>207</v>
      </c>
      <c r="AU1456" s="275" t="s">
        <v>82</v>
      </c>
      <c r="AV1456" s="15" t="s">
        <v>80</v>
      </c>
      <c r="AW1456" s="15" t="s">
        <v>34</v>
      </c>
      <c r="AX1456" s="15" t="s">
        <v>73</v>
      </c>
      <c r="AY1456" s="275" t="s">
        <v>197</v>
      </c>
    </row>
    <row r="1457" spans="2:51" s="12" customFormat="1" ht="12">
      <c r="B1457" s="233"/>
      <c r="C1457" s="234"/>
      <c r="D1457" s="230" t="s">
        <v>207</v>
      </c>
      <c r="E1457" s="235" t="s">
        <v>21</v>
      </c>
      <c r="F1457" s="236" t="s">
        <v>1894</v>
      </c>
      <c r="G1457" s="234"/>
      <c r="H1457" s="237">
        <v>60.665</v>
      </c>
      <c r="I1457" s="238"/>
      <c r="J1457" s="234"/>
      <c r="K1457" s="234"/>
      <c r="L1457" s="239"/>
      <c r="M1457" s="240"/>
      <c r="N1457" s="241"/>
      <c r="O1457" s="241"/>
      <c r="P1457" s="241"/>
      <c r="Q1457" s="241"/>
      <c r="R1457" s="241"/>
      <c r="S1457" s="241"/>
      <c r="T1457" s="242"/>
      <c r="AT1457" s="243" t="s">
        <v>207</v>
      </c>
      <c r="AU1457" s="243" t="s">
        <v>82</v>
      </c>
      <c r="AV1457" s="12" t="s">
        <v>82</v>
      </c>
      <c r="AW1457" s="12" t="s">
        <v>34</v>
      </c>
      <c r="AX1457" s="12" t="s">
        <v>73</v>
      </c>
      <c r="AY1457" s="243" t="s">
        <v>197</v>
      </c>
    </row>
    <row r="1458" spans="2:51" s="13" customFormat="1" ht="12">
      <c r="B1458" s="244"/>
      <c r="C1458" s="245"/>
      <c r="D1458" s="230" t="s">
        <v>207</v>
      </c>
      <c r="E1458" s="246" t="s">
        <v>21</v>
      </c>
      <c r="F1458" s="247" t="s">
        <v>219</v>
      </c>
      <c r="G1458" s="245"/>
      <c r="H1458" s="248">
        <v>107.025</v>
      </c>
      <c r="I1458" s="249"/>
      <c r="J1458" s="245"/>
      <c r="K1458" s="245"/>
      <c r="L1458" s="250"/>
      <c r="M1458" s="251"/>
      <c r="N1458" s="252"/>
      <c r="O1458" s="252"/>
      <c r="P1458" s="252"/>
      <c r="Q1458" s="252"/>
      <c r="R1458" s="252"/>
      <c r="S1458" s="252"/>
      <c r="T1458" s="253"/>
      <c r="AT1458" s="254" t="s">
        <v>207</v>
      </c>
      <c r="AU1458" s="254" t="s">
        <v>82</v>
      </c>
      <c r="AV1458" s="13" t="s">
        <v>90</v>
      </c>
      <c r="AW1458" s="13" t="s">
        <v>34</v>
      </c>
      <c r="AX1458" s="13" t="s">
        <v>80</v>
      </c>
      <c r="AY1458" s="254" t="s">
        <v>197</v>
      </c>
    </row>
    <row r="1459" spans="2:65" s="1" customFormat="1" ht="16.5" customHeight="1">
      <c r="B1459" s="39"/>
      <c r="C1459" s="218" t="s">
        <v>1895</v>
      </c>
      <c r="D1459" s="218" t="s">
        <v>199</v>
      </c>
      <c r="E1459" s="219" t="s">
        <v>1896</v>
      </c>
      <c r="F1459" s="220" t="s">
        <v>1897</v>
      </c>
      <c r="G1459" s="221" t="s">
        <v>116</v>
      </c>
      <c r="H1459" s="222">
        <v>101.82</v>
      </c>
      <c r="I1459" s="223"/>
      <c r="J1459" s="224">
        <f>ROUND(I1459*H1459,2)</f>
        <v>0</v>
      </c>
      <c r="K1459" s="220" t="s">
        <v>21</v>
      </c>
      <c r="L1459" s="44"/>
      <c r="M1459" s="225" t="s">
        <v>21</v>
      </c>
      <c r="N1459" s="226" t="s">
        <v>44</v>
      </c>
      <c r="O1459" s="80"/>
      <c r="P1459" s="227">
        <f>O1459*H1459</f>
        <v>0</v>
      </c>
      <c r="Q1459" s="227">
        <v>0.0038</v>
      </c>
      <c r="R1459" s="227">
        <f>Q1459*H1459</f>
        <v>0.386916</v>
      </c>
      <c r="S1459" s="227">
        <v>0</v>
      </c>
      <c r="T1459" s="228">
        <f>S1459*H1459</f>
        <v>0</v>
      </c>
      <c r="AR1459" s="18" t="s">
        <v>298</v>
      </c>
      <c r="AT1459" s="18" t="s">
        <v>199</v>
      </c>
      <c r="AU1459" s="18" t="s">
        <v>82</v>
      </c>
      <c r="AY1459" s="18" t="s">
        <v>197</v>
      </c>
      <c r="BE1459" s="229">
        <f>IF(N1459="základní",J1459,0)</f>
        <v>0</v>
      </c>
      <c r="BF1459" s="229">
        <f>IF(N1459="snížená",J1459,0)</f>
        <v>0</v>
      </c>
      <c r="BG1459" s="229">
        <f>IF(N1459="zákl. přenesená",J1459,0)</f>
        <v>0</v>
      </c>
      <c r="BH1459" s="229">
        <f>IF(N1459="sníž. přenesená",J1459,0)</f>
        <v>0</v>
      </c>
      <c r="BI1459" s="229">
        <f>IF(N1459="nulová",J1459,0)</f>
        <v>0</v>
      </c>
      <c r="BJ1459" s="18" t="s">
        <v>80</v>
      </c>
      <c r="BK1459" s="229">
        <f>ROUND(I1459*H1459,2)</f>
        <v>0</v>
      </c>
      <c r="BL1459" s="18" t="s">
        <v>298</v>
      </c>
      <c r="BM1459" s="18" t="s">
        <v>1898</v>
      </c>
    </row>
    <row r="1460" spans="2:47" s="1" customFormat="1" ht="12">
      <c r="B1460" s="39"/>
      <c r="C1460" s="40"/>
      <c r="D1460" s="230" t="s">
        <v>262</v>
      </c>
      <c r="E1460" s="40"/>
      <c r="F1460" s="231" t="s">
        <v>1899</v>
      </c>
      <c r="G1460" s="40"/>
      <c r="H1460" s="40"/>
      <c r="I1460" s="145"/>
      <c r="J1460" s="40"/>
      <c r="K1460" s="40"/>
      <c r="L1460" s="44"/>
      <c r="M1460" s="232"/>
      <c r="N1460" s="80"/>
      <c r="O1460" s="80"/>
      <c r="P1460" s="80"/>
      <c r="Q1460" s="80"/>
      <c r="R1460" s="80"/>
      <c r="S1460" s="80"/>
      <c r="T1460" s="81"/>
      <c r="AT1460" s="18" t="s">
        <v>262</v>
      </c>
      <c r="AU1460" s="18" t="s">
        <v>82</v>
      </c>
    </row>
    <row r="1461" spans="2:51" s="15" customFormat="1" ht="12">
      <c r="B1461" s="266"/>
      <c r="C1461" s="267"/>
      <c r="D1461" s="230" t="s">
        <v>207</v>
      </c>
      <c r="E1461" s="268" t="s">
        <v>21</v>
      </c>
      <c r="F1461" s="269" t="s">
        <v>1900</v>
      </c>
      <c r="G1461" s="267"/>
      <c r="H1461" s="268" t="s">
        <v>21</v>
      </c>
      <c r="I1461" s="270"/>
      <c r="J1461" s="267"/>
      <c r="K1461" s="267"/>
      <c r="L1461" s="271"/>
      <c r="M1461" s="272"/>
      <c r="N1461" s="273"/>
      <c r="O1461" s="273"/>
      <c r="P1461" s="273"/>
      <c r="Q1461" s="273"/>
      <c r="R1461" s="273"/>
      <c r="S1461" s="273"/>
      <c r="T1461" s="274"/>
      <c r="AT1461" s="275" t="s">
        <v>207</v>
      </c>
      <c r="AU1461" s="275" t="s">
        <v>82</v>
      </c>
      <c r="AV1461" s="15" t="s">
        <v>80</v>
      </c>
      <c r="AW1461" s="15" t="s">
        <v>34</v>
      </c>
      <c r="AX1461" s="15" t="s">
        <v>73</v>
      </c>
      <c r="AY1461" s="275" t="s">
        <v>197</v>
      </c>
    </row>
    <row r="1462" spans="2:51" s="12" customFormat="1" ht="12">
      <c r="B1462" s="233"/>
      <c r="C1462" s="234"/>
      <c r="D1462" s="230" t="s">
        <v>207</v>
      </c>
      <c r="E1462" s="235" t="s">
        <v>21</v>
      </c>
      <c r="F1462" s="236" t="s">
        <v>1901</v>
      </c>
      <c r="G1462" s="234"/>
      <c r="H1462" s="237">
        <v>30.923</v>
      </c>
      <c r="I1462" s="238"/>
      <c r="J1462" s="234"/>
      <c r="K1462" s="234"/>
      <c r="L1462" s="239"/>
      <c r="M1462" s="240"/>
      <c r="N1462" s="241"/>
      <c r="O1462" s="241"/>
      <c r="P1462" s="241"/>
      <c r="Q1462" s="241"/>
      <c r="R1462" s="241"/>
      <c r="S1462" s="241"/>
      <c r="T1462" s="242"/>
      <c r="AT1462" s="243" t="s">
        <v>207</v>
      </c>
      <c r="AU1462" s="243" t="s">
        <v>82</v>
      </c>
      <c r="AV1462" s="12" t="s">
        <v>82</v>
      </c>
      <c r="AW1462" s="12" t="s">
        <v>34</v>
      </c>
      <c r="AX1462" s="12" t="s">
        <v>73</v>
      </c>
      <c r="AY1462" s="243" t="s">
        <v>197</v>
      </c>
    </row>
    <row r="1463" spans="2:51" s="12" customFormat="1" ht="12">
      <c r="B1463" s="233"/>
      <c r="C1463" s="234"/>
      <c r="D1463" s="230" t="s">
        <v>207</v>
      </c>
      <c r="E1463" s="235" t="s">
        <v>21</v>
      </c>
      <c r="F1463" s="236" t="s">
        <v>1902</v>
      </c>
      <c r="G1463" s="234"/>
      <c r="H1463" s="237">
        <v>60.897</v>
      </c>
      <c r="I1463" s="238"/>
      <c r="J1463" s="234"/>
      <c r="K1463" s="234"/>
      <c r="L1463" s="239"/>
      <c r="M1463" s="240"/>
      <c r="N1463" s="241"/>
      <c r="O1463" s="241"/>
      <c r="P1463" s="241"/>
      <c r="Q1463" s="241"/>
      <c r="R1463" s="241"/>
      <c r="S1463" s="241"/>
      <c r="T1463" s="242"/>
      <c r="AT1463" s="243" t="s">
        <v>207</v>
      </c>
      <c r="AU1463" s="243" t="s">
        <v>82</v>
      </c>
      <c r="AV1463" s="12" t="s">
        <v>82</v>
      </c>
      <c r="AW1463" s="12" t="s">
        <v>34</v>
      </c>
      <c r="AX1463" s="12" t="s">
        <v>73</v>
      </c>
      <c r="AY1463" s="243" t="s">
        <v>197</v>
      </c>
    </row>
    <row r="1464" spans="2:51" s="13" customFormat="1" ht="12">
      <c r="B1464" s="244"/>
      <c r="C1464" s="245"/>
      <c r="D1464" s="230" t="s">
        <v>207</v>
      </c>
      <c r="E1464" s="246" t="s">
        <v>21</v>
      </c>
      <c r="F1464" s="247" t="s">
        <v>219</v>
      </c>
      <c r="G1464" s="245"/>
      <c r="H1464" s="248">
        <v>91.82</v>
      </c>
      <c r="I1464" s="249"/>
      <c r="J1464" s="245"/>
      <c r="K1464" s="245"/>
      <c r="L1464" s="250"/>
      <c r="M1464" s="251"/>
      <c r="N1464" s="252"/>
      <c r="O1464" s="252"/>
      <c r="P1464" s="252"/>
      <c r="Q1464" s="252"/>
      <c r="R1464" s="252"/>
      <c r="S1464" s="252"/>
      <c r="T1464" s="253"/>
      <c r="AT1464" s="254" t="s">
        <v>207</v>
      </c>
      <c r="AU1464" s="254" t="s">
        <v>82</v>
      </c>
      <c r="AV1464" s="13" t="s">
        <v>90</v>
      </c>
      <c r="AW1464" s="13" t="s">
        <v>34</v>
      </c>
      <c r="AX1464" s="13" t="s">
        <v>73</v>
      </c>
      <c r="AY1464" s="254" t="s">
        <v>197</v>
      </c>
    </row>
    <row r="1465" spans="2:51" s="12" customFormat="1" ht="12">
      <c r="B1465" s="233"/>
      <c r="C1465" s="234"/>
      <c r="D1465" s="230" t="s">
        <v>207</v>
      </c>
      <c r="E1465" s="235" t="s">
        <v>21</v>
      </c>
      <c r="F1465" s="236" t="s">
        <v>256</v>
      </c>
      <c r="G1465" s="234"/>
      <c r="H1465" s="237">
        <v>10</v>
      </c>
      <c r="I1465" s="238"/>
      <c r="J1465" s="234"/>
      <c r="K1465" s="234"/>
      <c r="L1465" s="239"/>
      <c r="M1465" s="240"/>
      <c r="N1465" s="241"/>
      <c r="O1465" s="241"/>
      <c r="P1465" s="241"/>
      <c r="Q1465" s="241"/>
      <c r="R1465" s="241"/>
      <c r="S1465" s="241"/>
      <c r="T1465" s="242"/>
      <c r="AT1465" s="243" t="s">
        <v>207</v>
      </c>
      <c r="AU1465" s="243" t="s">
        <v>82</v>
      </c>
      <c r="AV1465" s="12" t="s">
        <v>82</v>
      </c>
      <c r="AW1465" s="12" t="s">
        <v>34</v>
      </c>
      <c r="AX1465" s="12" t="s">
        <v>73</v>
      </c>
      <c r="AY1465" s="243" t="s">
        <v>197</v>
      </c>
    </row>
    <row r="1466" spans="2:51" s="14" customFormat="1" ht="12">
      <c r="B1466" s="255"/>
      <c r="C1466" s="256"/>
      <c r="D1466" s="230" t="s">
        <v>207</v>
      </c>
      <c r="E1466" s="257" t="s">
        <v>21</v>
      </c>
      <c r="F1466" s="258" t="s">
        <v>221</v>
      </c>
      <c r="G1466" s="256"/>
      <c r="H1466" s="259">
        <v>101.82</v>
      </c>
      <c r="I1466" s="260"/>
      <c r="J1466" s="256"/>
      <c r="K1466" s="256"/>
      <c r="L1466" s="261"/>
      <c r="M1466" s="262"/>
      <c r="N1466" s="263"/>
      <c r="O1466" s="263"/>
      <c r="P1466" s="263"/>
      <c r="Q1466" s="263"/>
      <c r="R1466" s="263"/>
      <c r="S1466" s="263"/>
      <c r="T1466" s="264"/>
      <c r="AT1466" s="265" t="s">
        <v>207</v>
      </c>
      <c r="AU1466" s="265" t="s">
        <v>82</v>
      </c>
      <c r="AV1466" s="14" t="s">
        <v>97</v>
      </c>
      <c r="AW1466" s="14" t="s">
        <v>34</v>
      </c>
      <c r="AX1466" s="14" t="s">
        <v>80</v>
      </c>
      <c r="AY1466" s="265" t="s">
        <v>197</v>
      </c>
    </row>
    <row r="1467" spans="2:63" s="11" customFormat="1" ht="25.9" customHeight="1">
      <c r="B1467" s="202"/>
      <c r="C1467" s="203"/>
      <c r="D1467" s="204" t="s">
        <v>72</v>
      </c>
      <c r="E1467" s="205" t="s">
        <v>1903</v>
      </c>
      <c r="F1467" s="205" t="s">
        <v>1903</v>
      </c>
      <c r="G1467" s="203"/>
      <c r="H1467" s="203"/>
      <c r="I1467" s="206"/>
      <c r="J1467" s="207">
        <f>BK1467</f>
        <v>0</v>
      </c>
      <c r="K1467" s="203"/>
      <c r="L1467" s="208"/>
      <c r="M1467" s="209"/>
      <c r="N1467" s="210"/>
      <c r="O1467" s="210"/>
      <c r="P1467" s="211">
        <f>P1468</f>
        <v>0</v>
      </c>
      <c r="Q1467" s="210"/>
      <c r="R1467" s="211">
        <f>R1468</f>
        <v>0</v>
      </c>
      <c r="S1467" s="210"/>
      <c r="T1467" s="212">
        <f>T1468</f>
        <v>0</v>
      </c>
      <c r="AR1467" s="213" t="s">
        <v>97</v>
      </c>
      <c r="AT1467" s="214" t="s">
        <v>72</v>
      </c>
      <c r="AU1467" s="214" t="s">
        <v>73</v>
      </c>
      <c r="AY1467" s="213" t="s">
        <v>197</v>
      </c>
      <c r="BK1467" s="215">
        <f>BK1468</f>
        <v>0</v>
      </c>
    </row>
    <row r="1468" spans="2:63" s="11" customFormat="1" ht="22.8" customHeight="1">
      <c r="B1468" s="202"/>
      <c r="C1468" s="203"/>
      <c r="D1468" s="204" t="s">
        <v>72</v>
      </c>
      <c r="E1468" s="216" t="s">
        <v>1904</v>
      </c>
      <c r="F1468" s="216" t="s">
        <v>1905</v>
      </c>
      <c r="G1468" s="203"/>
      <c r="H1468" s="203"/>
      <c r="I1468" s="206"/>
      <c r="J1468" s="217">
        <f>BK1468</f>
        <v>0</v>
      </c>
      <c r="K1468" s="203"/>
      <c r="L1468" s="208"/>
      <c r="M1468" s="209"/>
      <c r="N1468" s="210"/>
      <c r="O1468" s="210"/>
      <c r="P1468" s="211">
        <f>SUM(P1469:P1470)</f>
        <v>0</v>
      </c>
      <c r="Q1468" s="210"/>
      <c r="R1468" s="211">
        <f>SUM(R1469:R1470)</f>
        <v>0</v>
      </c>
      <c r="S1468" s="210"/>
      <c r="T1468" s="212">
        <f>SUM(T1469:T1470)</f>
        <v>0</v>
      </c>
      <c r="AR1468" s="213" t="s">
        <v>97</v>
      </c>
      <c r="AT1468" s="214" t="s">
        <v>72</v>
      </c>
      <c r="AU1468" s="214" t="s">
        <v>80</v>
      </c>
      <c r="AY1468" s="213" t="s">
        <v>197</v>
      </c>
      <c r="BK1468" s="215">
        <f>SUM(BK1469:BK1470)</f>
        <v>0</v>
      </c>
    </row>
    <row r="1469" spans="2:65" s="1" customFormat="1" ht="16.5" customHeight="1">
      <c r="B1469" s="39"/>
      <c r="C1469" s="218" t="s">
        <v>1906</v>
      </c>
      <c r="D1469" s="218" t="s">
        <v>199</v>
      </c>
      <c r="E1469" s="219" t="s">
        <v>1907</v>
      </c>
      <c r="F1469" s="220" t="s">
        <v>1908</v>
      </c>
      <c r="G1469" s="221" t="s">
        <v>1909</v>
      </c>
      <c r="H1469" s="222">
        <v>1</v>
      </c>
      <c r="I1469" s="223"/>
      <c r="J1469" s="224">
        <f>ROUND(I1469*H1469,2)</f>
        <v>0</v>
      </c>
      <c r="K1469" s="220" t="s">
        <v>21</v>
      </c>
      <c r="L1469" s="44"/>
      <c r="M1469" s="225" t="s">
        <v>21</v>
      </c>
      <c r="N1469" s="226" t="s">
        <v>44</v>
      </c>
      <c r="O1469" s="80"/>
      <c r="P1469" s="227">
        <f>O1469*H1469</f>
        <v>0</v>
      </c>
      <c r="Q1469" s="227">
        <v>0</v>
      </c>
      <c r="R1469" s="227">
        <f>Q1469*H1469</f>
        <v>0</v>
      </c>
      <c r="S1469" s="227">
        <v>0</v>
      </c>
      <c r="T1469" s="228">
        <f>S1469*H1469</f>
        <v>0</v>
      </c>
      <c r="AR1469" s="18" t="s">
        <v>1910</v>
      </c>
      <c r="AT1469" s="18" t="s">
        <v>199</v>
      </c>
      <c r="AU1469" s="18" t="s">
        <v>82</v>
      </c>
      <c r="AY1469" s="18" t="s">
        <v>197</v>
      </c>
      <c r="BE1469" s="229">
        <f>IF(N1469="základní",J1469,0)</f>
        <v>0</v>
      </c>
      <c r="BF1469" s="229">
        <f>IF(N1469="snížená",J1469,0)</f>
        <v>0</v>
      </c>
      <c r="BG1469" s="229">
        <f>IF(N1469="zákl. přenesená",J1469,0)</f>
        <v>0</v>
      </c>
      <c r="BH1469" s="229">
        <f>IF(N1469="sníž. přenesená",J1469,0)</f>
        <v>0</v>
      </c>
      <c r="BI1469" s="229">
        <f>IF(N1469="nulová",J1469,0)</f>
        <v>0</v>
      </c>
      <c r="BJ1469" s="18" t="s">
        <v>80</v>
      </c>
      <c r="BK1469" s="229">
        <f>ROUND(I1469*H1469,2)</f>
        <v>0</v>
      </c>
      <c r="BL1469" s="18" t="s">
        <v>1910</v>
      </c>
      <c r="BM1469" s="18" t="s">
        <v>1911</v>
      </c>
    </row>
    <row r="1470" spans="2:47" s="1" customFormat="1" ht="12">
      <c r="B1470" s="39"/>
      <c r="C1470" s="40"/>
      <c r="D1470" s="230" t="s">
        <v>262</v>
      </c>
      <c r="E1470" s="40"/>
      <c r="F1470" s="231" t="s">
        <v>1912</v>
      </c>
      <c r="G1470" s="40"/>
      <c r="H1470" s="40"/>
      <c r="I1470" s="145"/>
      <c r="J1470" s="40"/>
      <c r="K1470" s="40"/>
      <c r="L1470" s="44"/>
      <c r="M1470" s="287"/>
      <c r="N1470" s="288"/>
      <c r="O1470" s="288"/>
      <c r="P1470" s="288"/>
      <c r="Q1470" s="288"/>
      <c r="R1470" s="288"/>
      <c r="S1470" s="288"/>
      <c r="T1470" s="289"/>
      <c r="AT1470" s="18" t="s">
        <v>262</v>
      </c>
      <c r="AU1470" s="18" t="s">
        <v>82</v>
      </c>
    </row>
    <row r="1471" spans="2:12" s="1" customFormat="1" ht="6.95" customHeight="1">
      <c r="B1471" s="58"/>
      <c r="C1471" s="59"/>
      <c r="D1471" s="59"/>
      <c r="E1471" s="59"/>
      <c r="F1471" s="59"/>
      <c r="G1471" s="59"/>
      <c r="H1471" s="59"/>
      <c r="I1471" s="169"/>
      <c r="J1471" s="59"/>
      <c r="K1471" s="59"/>
      <c r="L1471" s="44"/>
    </row>
  </sheetData>
  <sheetProtection password="CC35" sheet="1" objects="1" scenarios="1" formatColumns="0" formatRows="0" autoFilter="0"/>
  <autoFilter ref="C115:K1470"/>
  <mergeCells count="15">
    <mergeCell ref="E7:H7"/>
    <mergeCell ref="E11:H11"/>
    <mergeCell ref="E9:H9"/>
    <mergeCell ref="E13:H13"/>
    <mergeCell ref="E22:H22"/>
    <mergeCell ref="E31:H31"/>
    <mergeCell ref="E52:H52"/>
    <mergeCell ref="E56:H56"/>
    <mergeCell ref="E54:H54"/>
    <mergeCell ref="E58:H58"/>
    <mergeCell ref="E102:H102"/>
    <mergeCell ref="E106:H106"/>
    <mergeCell ref="E104:H104"/>
    <mergeCell ref="E108:H10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BM28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98</v>
      </c>
    </row>
    <row r="3" spans="2:46" ht="6.95" customHeight="1">
      <c r="B3" s="139"/>
      <c r="C3" s="140"/>
      <c r="D3" s="140"/>
      <c r="E3" s="140"/>
      <c r="F3" s="140"/>
      <c r="G3" s="140"/>
      <c r="H3" s="140"/>
      <c r="I3" s="141"/>
      <c r="J3" s="140"/>
      <c r="K3" s="140"/>
      <c r="L3" s="21"/>
      <c r="AT3" s="18" t="s">
        <v>82</v>
      </c>
    </row>
    <row r="4" spans="2:46" ht="24.95" customHeight="1">
      <c r="B4" s="21"/>
      <c r="D4" s="142" t="s">
        <v>121</v>
      </c>
      <c r="L4" s="21"/>
      <c r="M4" s="25" t="s">
        <v>10</v>
      </c>
      <c r="AT4" s="18" t="s">
        <v>4</v>
      </c>
    </row>
    <row r="5" spans="2:12" ht="6.95" customHeight="1">
      <c r="B5" s="21"/>
      <c r="L5" s="21"/>
    </row>
    <row r="6" spans="2:12" ht="12" customHeight="1">
      <c r="B6" s="21"/>
      <c r="D6" s="143" t="s">
        <v>16</v>
      </c>
      <c r="L6" s="21"/>
    </row>
    <row r="7" spans="2:12" ht="16.5" customHeight="1">
      <c r="B7" s="21"/>
      <c r="E7" s="144" t="str">
        <f>'Rekapitulace stavby'!K6</f>
        <v>Výukový objekt FTK v Olomouci,Tř.Míru 117</v>
      </c>
      <c r="F7" s="143"/>
      <c r="G7" s="143"/>
      <c r="H7" s="143"/>
      <c r="L7" s="21"/>
    </row>
    <row r="8" spans="2:12" ht="12">
      <c r="B8" s="21"/>
      <c r="D8" s="143" t="s">
        <v>134</v>
      </c>
      <c r="L8" s="21"/>
    </row>
    <row r="9" spans="2:12" ht="16.5" customHeight="1">
      <c r="B9" s="21"/>
      <c r="E9" s="144" t="s">
        <v>138</v>
      </c>
      <c r="L9" s="21"/>
    </row>
    <row r="10" spans="2:12" ht="12" customHeight="1">
      <c r="B10" s="21"/>
      <c r="D10" s="143" t="s">
        <v>142</v>
      </c>
      <c r="L10" s="21"/>
    </row>
    <row r="11" spans="2:12" s="1" customFormat="1" ht="16.5" customHeight="1">
      <c r="B11" s="44"/>
      <c r="E11" s="143" t="s">
        <v>146</v>
      </c>
      <c r="F11" s="1"/>
      <c r="G11" s="1"/>
      <c r="H11" s="1"/>
      <c r="I11" s="145"/>
      <c r="L11" s="44"/>
    </row>
    <row r="12" spans="2:12" s="1" customFormat="1" ht="12" customHeight="1">
      <c r="B12" s="44"/>
      <c r="D12" s="143" t="s">
        <v>1913</v>
      </c>
      <c r="I12" s="145"/>
      <c r="L12" s="44"/>
    </row>
    <row r="13" spans="2:12" s="1" customFormat="1" ht="36.95" customHeight="1">
      <c r="B13" s="44"/>
      <c r="E13" s="146" t="s">
        <v>1914</v>
      </c>
      <c r="F13" s="1"/>
      <c r="G13" s="1"/>
      <c r="H13" s="1"/>
      <c r="I13" s="145"/>
      <c r="L13" s="44"/>
    </row>
    <row r="14" spans="2:12" s="1" customFormat="1" ht="12">
      <c r="B14" s="44"/>
      <c r="I14" s="145"/>
      <c r="L14" s="44"/>
    </row>
    <row r="15" spans="2:12" s="1" customFormat="1" ht="12" customHeight="1">
      <c r="B15" s="44"/>
      <c r="D15" s="143" t="s">
        <v>18</v>
      </c>
      <c r="F15" s="18" t="s">
        <v>19</v>
      </c>
      <c r="I15" s="147" t="s">
        <v>20</v>
      </c>
      <c r="J15" s="18" t="s">
        <v>21</v>
      </c>
      <c r="L15" s="44"/>
    </row>
    <row r="16" spans="2:12" s="1" customFormat="1" ht="12" customHeight="1">
      <c r="B16" s="44"/>
      <c r="D16" s="143" t="s">
        <v>22</v>
      </c>
      <c r="F16" s="18" t="s">
        <v>23</v>
      </c>
      <c r="I16" s="147" t="s">
        <v>24</v>
      </c>
      <c r="J16" s="148" t="str">
        <f>'Rekapitulace stavby'!AN8</f>
        <v>12. 2. 2019</v>
      </c>
      <c r="L16" s="44"/>
    </row>
    <row r="17" spans="2:12" s="1" customFormat="1" ht="10.8" customHeight="1">
      <c r="B17" s="44"/>
      <c r="I17" s="145"/>
      <c r="L17" s="44"/>
    </row>
    <row r="18" spans="2:12" s="1" customFormat="1" ht="12" customHeight="1">
      <c r="B18" s="44"/>
      <c r="D18" s="143" t="s">
        <v>26</v>
      </c>
      <c r="I18" s="147" t="s">
        <v>27</v>
      </c>
      <c r="J18" s="18" t="s">
        <v>21</v>
      </c>
      <c r="L18" s="44"/>
    </row>
    <row r="19" spans="2:12" s="1" customFormat="1" ht="18" customHeight="1">
      <c r="B19" s="44"/>
      <c r="E19" s="18" t="s">
        <v>28</v>
      </c>
      <c r="I19" s="147" t="s">
        <v>29</v>
      </c>
      <c r="J19" s="18" t="s">
        <v>21</v>
      </c>
      <c r="L19" s="44"/>
    </row>
    <row r="20" spans="2:12" s="1" customFormat="1" ht="6.95" customHeight="1">
      <c r="B20" s="44"/>
      <c r="I20" s="145"/>
      <c r="L20" s="44"/>
    </row>
    <row r="21" spans="2:12" s="1" customFormat="1" ht="12" customHeight="1">
      <c r="B21" s="44"/>
      <c r="D21" s="143" t="s">
        <v>30</v>
      </c>
      <c r="I21" s="147" t="s">
        <v>27</v>
      </c>
      <c r="J21" s="34" t="str">
        <f>'Rekapitulace stavby'!AN13</f>
        <v>Vyplň údaj</v>
      </c>
      <c r="L21" s="44"/>
    </row>
    <row r="22" spans="2:12" s="1" customFormat="1" ht="18" customHeight="1">
      <c r="B22" s="44"/>
      <c r="E22" s="34" t="str">
        <f>'Rekapitulace stavby'!E14</f>
        <v>Vyplň údaj</v>
      </c>
      <c r="F22" s="18"/>
      <c r="G22" s="18"/>
      <c r="H22" s="18"/>
      <c r="I22" s="147" t="s">
        <v>29</v>
      </c>
      <c r="J22" s="34" t="str">
        <f>'Rekapitulace stavby'!AN14</f>
        <v>Vyplň údaj</v>
      </c>
      <c r="L22" s="44"/>
    </row>
    <row r="23" spans="2:12" s="1" customFormat="1" ht="6.95" customHeight="1">
      <c r="B23" s="44"/>
      <c r="I23" s="145"/>
      <c r="L23" s="44"/>
    </row>
    <row r="24" spans="2:12" s="1" customFormat="1" ht="12" customHeight="1">
      <c r="B24" s="44"/>
      <c r="D24" s="143" t="s">
        <v>32</v>
      </c>
      <c r="I24" s="147" t="s">
        <v>27</v>
      </c>
      <c r="J24" s="18" t="s">
        <v>21</v>
      </c>
      <c r="L24" s="44"/>
    </row>
    <row r="25" spans="2:12" s="1" customFormat="1" ht="18" customHeight="1">
      <c r="B25" s="44"/>
      <c r="E25" s="18" t="s">
        <v>33</v>
      </c>
      <c r="I25" s="147" t="s">
        <v>29</v>
      </c>
      <c r="J25" s="18" t="s">
        <v>21</v>
      </c>
      <c r="L25" s="44"/>
    </row>
    <row r="26" spans="2:12" s="1" customFormat="1" ht="6.95" customHeight="1">
      <c r="B26" s="44"/>
      <c r="I26" s="145"/>
      <c r="L26" s="44"/>
    </row>
    <row r="27" spans="2:12" s="1" customFormat="1" ht="12" customHeight="1">
      <c r="B27" s="44"/>
      <c r="D27" s="143" t="s">
        <v>35</v>
      </c>
      <c r="I27" s="147" t="s">
        <v>27</v>
      </c>
      <c r="J27" s="18" t="s">
        <v>21</v>
      </c>
      <c r="L27" s="44"/>
    </row>
    <row r="28" spans="2:12" s="1" customFormat="1" ht="18" customHeight="1">
      <c r="B28" s="44"/>
      <c r="E28" s="18" t="s">
        <v>1915</v>
      </c>
      <c r="I28" s="147" t="s">
        <v>29</v>
      </c>
      <c r="J28" s="18" t="s">
        <v>21</v>
      </c>
      <c r="L28" s="44"/>
    </row>
    <row r="29" spans="2:12" s="1" customFormat="1" ht="6.95" customHeight="1">
      <c r="B29" s="44"/>
      <c r="I29" s="145"/>
      <c r="L29" s="44"/>
    </row>
    <row r="30" spans="2:12" s="1" customFormat="1" ht="12" customHeight="1">
      <c r="B30" s="44"/>
      <c r="D30" s="143" t="s">
        <v>37</v>
      </c>
      <c r="I30" s="145"/>
      <c r="L30" s="44"/>
    </row>
    <row r="31" spans="2:12" s="7" customFormat="1" ht="45" customHeight="1">
      <c r="B31" s="149"/>
      <c r="E31" s="150" t="s">
        <v>1916</v>
      </c>
      <c r="F31" s="150"/>
      <c r="G31" s="150"/>
      <c r="H31" s="150"/>
      <c r="I31" s="151"/>
      <c r="L31" s="149"/>
    </row>
    <row r="32" spans="2:12" s="1" customFormat="1" ht="6.95" customHeight="1">
      <c r="B32" s="44"/>
      <c r="I32" s="145"/>
      <c r="L32" s="44"/>
    </row>
    <row r="33" spans="2:12" s="1" customFormat="1" ht="6.95" customHeight="1">
      <c r="B33" s="44"/>
      <c r="D33" s="72"/>
      <c r="E33" s="72"/>
      <c r="F33" s="72"/>
      <c r="G33" s="72"/>
      <c r="H33" s="72"/>
      <c r="I33" s="152"/>
      <c r="J33" s="72"/>
      <c r="K33" s="72"/>
      <c r="L33" s="44"/>
    </row>
    <row r="34" spans="2:12" s="1" customFormat="1" ht="25.4" customHeight="1">
      <c r="B34" s="44"/>
      <c r="D34" s="153" t="s">
        <v>39</v>
      </c>
      <c r="I34" s="145"/>
      <c r="J34" s="154">
        <f>ROUND(J98,2)</f>
        <v>0</v>
      </c>
      <c r="L34" s="44"/>
    </row>
    <row r="35" spans="2:12" s="1" customFormat="1" ht="6.95" customHeight="1">
      <c r="B35" s="44"/>
      <c r="D35" s="72"/>
      <c r="E35" s="72"/>
      <c r="F35" s="72"/>
      <c r="G35" s="72"/>
      <c r="H35" s="72"/>
      <c r="I35" s="152"/>
      <c r="J35" s="72"/>
      <c r="K35" s="72"/>
      <c r="L35" s="44"/>
    </row>
    <row r="36" spans="2:12" s="1" customFormat="1" ht="14.4" customHeight="1">
      <c r="B36" s="44"/>
      <c r="F36" s="155" t="s">
        <v>41</v>
      </c>
      <c r="I36" s="156" t="s">
        <v>40</v>
      </c>
      <c r="J36" s="155" t="s">
        <v>42</v>
      </c>
      <c r="L36" s="44"/>
    </row>
    <row r="37" spans="2:12" s="1" customFormat="1" ht="14.4" customHeight="1">
      <c r="B37" s="44"/>
      <c r="D37" s="143" t="s">
        <v>43</v>
      </c>
      <c r="E37" s="143" t="s">
        <v>44</v>
      </c>
      <c r="F37" s="157">
        <f>ROUND((SUM(BE98:BE288)),2)</f>
        <v>0</v>
      </c>
      <c r="I37" s="158">
        <v>0.21</v>
      </c>
      <c r="J37" s="157">
        <f>ROUND(((SUM(BE98:BE288))*I37),2)</f>
        <v>0</v>
      </c>
      <c r="L37" s="44"/>
    </row>
    <row r="38" spans="2:12" s="1" customFormat="1" ht="14.4" customHeight="1">
      <c r="B38" s="44"/>
      <c r="E38" s="143" t="s">
        <v>45</v>
      </c>
      <c r="F38" s="157">
        <f>ROUND((SUM(BF98:BF288)),2)</f>
        <v>0</v>
      </c>
      <c r="I38" s="158">
        <v>0.15</v>
      </c>
      <c r="J38" s="157">
        <f>ROUND(((SUM(BF98:BF288))*I38),2)</f>
        <v>0</v>
      </c>
      <c r="L38" s="44"/>
    </row>
    <row r="39" spans="2:12" s="1" customFormat="1" ht="14.4" customHeight="1" hidden="1">
      <c r="B39" s="44"/>
      <c r="E39" s="143" t="s">
        <v>46</v>
      </c>
      <c r="F39" s="157">
        <f>ROUND((SUM(BG98:BG288)),2)</f>
        <v>0</v>
      </c>
      <c r="I39" s="158">
        <v>0.21</v>
      </c>
      <c r="J39" s="157">
        <f>0</f>
        <v>0</v>
      </c>
      <c r="L39" s="44"/>
    </row>
    <row r="40" spans="2:12" s="1" customFormat="1" ht="14.4" customHeight="1" hidden="1">
      <c r="B40" s="44"/>
      <c r="E40" s="143" t="s">
        <v>47</v>
      </c>
      <c r="F40" s="157">
        <f>ROUND((SUM(BH98:BH288)),2)</f>
        <v>0</v>
      </c>
      <c r="I40" s="158">
        <v>0.15</v>
      </c>
      <c r="J40" s="157">
        <f>0</f>
        <v>0</v>
      </c>
      <c r="L40" s="44"/>
    </row>
    <row r="41" spans="2:12" s="1" customFormat="1" ht="14.4" customHeight="1" hidden="1">
      <c r="B41" s="44"/>
      <c r="E41" s="143" t="s">
        <v>48</v>
      </c>
      <c r="F41" s="157">
        <f>ROUND((SUM(BI98:BI288)),2)</f>
        <v>0</v>
      </c>
      <c r="I41" s="158">
        <v>0</v>
      </c>
      <c r="J41" s="157">
        <f>0</f>
        <v>0</v>
      </c>
      <c r="L41" s="44"/>
    </row>
    <row r="42" spans="2:12" s="1" customFormat="1" ht="6.95" customHeight="1">
      <c r="B42" s="44"/>
      <c r="I42" s="145"/>
      <c r="L42" s="44"/>
    </row>
    <row r="43" spans="2:12" s="1" customFormat="1" ht="25.4" customHeight="1">
      <c r="B43" s="44"/>
      <c r="C43" s="159"/>
      <c r="D43" s="160" t="s">
        <v>49</v>
      </c>
      <c r="E43" s="161"/>
      <c r="F43" s="161"/>
      <c r="G43" s="162" t="s">
        <v>50</v>
      </c>
      <c r="H43" s="163" t="s">
        <v>51</v>
      </c>
      <c r="I43" s="164"/>
      <c r="J43" s="165">
        <f>SUM(J34:J41)</f>
        <v>0</v>
      </c>
      <c r="K43" s="166"/>
      <c r="L43" s="44"/>
    </row>
    <row r="44" spans="2:12" s="1" customFormat="1" ht="14.4" customHeight="1">
      <c r="B44" s="167"/>
      <c r="C44" s="168"/>
      <c r="D44" s="168"/>
      <c r="E44" s="168"/>
      <c r="F44" s="168"/>
      <c r="G44" s="168"/>
      <c r="H44" s="168"/>
      <c r="I44" s="169"/>
      <c r="J44" s="168"/>
      <c r="K44" s="168"/>
      <c r="L44" s="44"/>
    </row>
    <row r="48" spans="2:12" s="1" customFormat="1" ht="6.95" customHeight="1">
      <c r="B48" s="170"/>
      <c r="C48" s="171"/>
      <c r="D48" s="171"/>
      <c r="E48" s="171"/>
      <c r="F48" s="171"/>
      <c r="G48" s="171"/>
      <c r="H48" s="171"/>
      <c r="I48" s="172"/>
      <c r="J48" s="171"/>
      <c r="K48" s="171"/>
      <c r="L48" s="44"/>
    </row>
    <row r="49" spans="2:12" s="1" customFormat="1" ht="24.95" customHeight="1">
      <c r="B49" s="39"/>
      <c r="C49" s="24" t="s">
        <v>153</v>
      </c>
      <c r="D49" s="40"/>
      <c r="E49" s="40"/>
      <c r="F49" s="40"/>
      <c r="G49" s="40"/>
      <c r="H49" s="40"/>
      <c r="I49" s="145"/>
      <c r="J49" s="40"/>
      <c r="K49" s="40"/>
      <c r="L49" s="44"/>
    </row>
    <row r="50" spans="2:12" s="1" customFormat="1" ht="6.95" customHeight="1">
      <c r="B50" s="39"/>
      <c r="C50" s="40"/>
      <c r="D50" s="40"/>
      <c r="E50" s="40"/>
      <c r="F50" s="40"/>
      <c r="G50" s="40"/>
      <c r="H50" s="40"/>
      <c r="I50" s="145"/>
      <c r="J50" s="40"/>
      <c r="K50" s="40"/>
      <c r="L50" s="44"/>
    </row>
    <row r="51" spans="2:12" s="1" customFormat="1" ht="12" customHeight="1">
      <c r="B51" s="39"/>
      <c r="C51" s="33" t="s">
        <v>16</v>
      </c>
      <c r="D51" s="40"/>
      <c r="E51" s="40"/>
      <c r="F51" s="40"/>
      <c r="G51" s="40"/>
      <c r="H51" s="40"/>
      <c r="I51" s="145"/>
      <c r="J51" s="40"/>
      <c r="K51" s="40"/>
      <c r="L51" s="44"/>
    </row>
    <row r="52" spans="2:12" s="1" customFormat="1" ht="16.5" customHeight="1">
      <c r="B52" s="39"/>
      <c r="C52" s="40"/>
      <c r="D52" s="40"/>
      <c r="E52" s="173" t="str">
        <f>E7</f>
        <v>Výukový objekt FTK v Olomouci,Tř.Míru 117</v>
      </c>
      <c r="F52" s="33"/>
      <c r="G52" s="33"/>
      <c r="H52" s="33"/>
      <c r="I52" s="145"/>
      <c r="J52" s="40"/>
      <c r="K52" s="40"/>
      <c r="L52" s="44"/>
    </row>
    <row r="53" spans="2:12" ht="12" customHeight="1">
      <c r="B53" s="22"/>
      <c r="C53" s="33" t="s">
        <v>134</v>
      </c>
      <c r="D53" s="23"/>
      <c r="E53" s="23"/>
      <c r="F53" s="23"/>
      <c r="G53" s="23"/>
      <c r="H53" s="23"/>
      <c r="I53" s="137"/>
      <c r="J53" s="23"/>
      <c r="K53" s="23"/>
      <c r="L53" s="21"/>
    </row>
    <row r="54" spans="2:12" ht="16.5" customHeight="1">
      <c r="B54" s="22"/>
      <c r="C54" s="23"/>
      <c r="D54" s="23"/>
      <c r="E54" s="173" t="s">
        <v>138</v>
      </c>
      <c r="F54" s="23"/>
      <c r="G54" s="23"/>
      <c r="H54" s="23"/>
      <c r="I54" s="137"/>
      <c r="J54" s="23"/>
      <c r="K54" s="23"/>
      <c r="L54" s="21"/>
    </row>
    <row r="55" spans="2:12" ht="12" customHeight="1">
      <c r="B55" s="22"/>
      <c r="C55" s="33" t="s">
        <v>142</v>
      </c>
      <c r="D55" s="23"/>
      <c r="E55" s="23"/>
      <c r="F55" s="23"/>
      <c r="G55" s="23"/>
      <c r="H55" s="23"/>
      <c r="I55" s="137"/>
      <c r="J55" s="23"/>
      <c r="K55" s="23"/>
      <c r="L55" s="21"/>
    </row>
    <row r="56" spans="2:12" s="1" customFormat="1" ht="16.5" customHeight="1">
      <c r="B56" s="39"/>
      <c r="C56" s="40"/>
      <c r="D56" s="40"/>
      <c r="E56" s="33" t="s">
        <v>146</v>
      </c>
      <c r="F56" s="40"/>
      <c r="G56" s="40"/>
      <c r="H56" s="40"/>
      <c r="I56" s="145"/>
      <c r="J56" s="40"/>
      <c r="K56" s="40"/>
      <c r="L56" s="44"/>
    </row>
    <row r="57" spans="2:12" s="1" customFormat="1" ht="12" customHeight="1">
      <c r="B57" s="39"/>
      <c r="C57" s="33" t="s">
        <v>1913</v>
      </c>
      <c r="D57" s="40"/>
      <c r="E57" s="40"/>
      <c r="F57" s="40"/>
      <c r="G57" s="40"/>
      <c r="H57" s="40"/>
      <c r="I57" s="145"/>
      <c r="J57" s="40"/>
      <c r="K57" s="40"/>
      <c r="L57" s="44"/>
    </row>
    <row r="58" spans="2:12" s="1" customFormat="1" ht="16.5" customHeight="1">
      <c r="B58" s="39"/>
      <c r="C58" s="40"/>
      <c r="D58" s="40"/>
      <c r="E58" s="65" t="str">
        <f>E13</f>
        <v>2018/029-2-1-141 - D.1.4.1-Zařízení zdravotně technických instalací</v>
      </c>
      <c r="F58" s="40"/>
      <c r="G58" s="40"/>
      <c r="H58" s="40"/>
      <c r="I58" s="145"/>
      <c r="J58" s="40"/>
      <c r="K58" s="40"/>
      <c r="L58" s="44"/>
    </row>
    <row r="59" spans="2:12" s="1" customFormat="1" ht="6.95" customHeight="1">
      <c r="B59" s="39"/>
      <c r="C59" s="40"/>
      <c r="D59" s="40"/>
      <c r="E59" s="40"/>
      <c r="F59" s="40"/>
      <c r="G59" s="40"/>
      <c r="H59" s="40"/>
      <c r="I59" s="145"/>
      <c r="J59" s="40"/>
      <c r="K59" s="40"/>
      <c r="L59" s="44"/>
    </row>
    <row r="60" spans="2:12" s="1" customFormat="1" ht="12" customHeight="1">
      <c r="B60" s="39"/>
      <c r="C60" s="33" t="s">
        <v>22</v>
      </c>
      <c r="D60" s="40"/>
      <c r="E60" s="40"/>
      <c r="F60" s="28" t="str">
        <f>F16</f>
        <v xml:space="preserve"> </v>
      </c>
      <c r="G60" s="40"/>
      <c r="H60" s="40"/>
      <c r="I60" s="147" t="s">
        <v>24</v>
      </c>
      <c r="J60" s="68" t="str">
        <f>IF(J16="","",J16)</f>
        <v>12. 2. 2019</v>
      </c>
      <c r="K60" s="40"/>
      <c r="L60" s="44"/>
    </row>
    <row r="61" spans="2:12" s="1" customFormat="1" ht="6.95" customHeight="1">
      <c r="B61" s="39"/>
      <c r="C61" s="40"/>
      <c r="D61" s="40"/>
      <c r="E61" s="40"/>
      <c r="F61" s="40"/>
      <c r="G61" s="40"/>
      <c r="H61" s="40"/>
      <c r="I61" s="145"/>
      <c r="J61" s="40"/>
      <c r="K61" s="40"/>
      <c r="L61" s="44"/>
    </row>
    <row r="62" spans="2:12" s="1" customFormat="1" ht="24.9" customHeight="1">
      <c r="B62" s="39"/>
      <c r="C62" s="33" t="s">
        <v>26</v>
      </c>
      <c r="D62" s="40"/>
      <c r="E62" s="40"/>
      <c r="F62" s="28" t="str">
        <f>E19</f>
        <v>UPOL</v>
      </c>
      <c r="G62" s="40"/>
      <c r="H62" s="40"/>
      <c r="I62" s="147" t="s">
        <v>32</v>
      </c>
      <c r="J62" s="37" t="str">
        <f>E25</f>
        <v>HEXAPLAN INTERNATIONAL spol. s r.o.</v>
      </c>
      <c r="K62" s="40"/>
      <c r="L62" s="44"/>
    </row>
    <row r="63" spans="2:12" s="1" customFormat="1" ht="13.65" customHeight="1">
      <c r="B63" s="39"/>
      <c r="C63" s="33" t="s">
        <v>30</v>
      </c>
      <c r="D63" s="40"/>
      <c r="E63" s="40"/>
      <c r="F63" s="28" t="str">
        <f>IF(E22="","",E22)</f>
        <v>Vyplň údaj</v>
      </c>
      <c r="G63" s="40"/>
      <c r="H63" s="40"/>
      <c r="I63" s="147" t="s">
        <v>35</v>
      </c>
      <c r="J63" s="37" t="str">
        <f>E28</f>
        <v>G.Přikryl</v>
      </c>
      <c r="K63" s="40"/>
      <c r="L63" s="44"/>
    </row>
    <row r="64" spans="2:12" s="1" customFormat="1" ht="10.3" customHeight="1">
      <c r="B64" s="39"/>
      <c r="C64" s="40"/>
      <c r="D64" s="40"/>
      <c r="E64" s="40"/>
      <c r="F64" s="40"/>
      <c r="G64" s="40"/>
      <c r="H64" s="40"/>
      <c r="I64" s="145"/>
      <c r="J64" s="40"/>
      <c r="K64" s="40"/>
      <c r="L64" s="44"/>
    </row>
    <row r="65" spans="2:12" s="1" customFormat="1" ht="29.25" customHeight="1">
      <c r="B65" s="39"/>
      <c r="C65" s="174" t="s">
        <v>154</v>
      </c>
      <c r="D65" s="175"/>
      <c r="E65" s="175"/>
      <c r="F65" s="175"/>
      <c r="G65" s="175"/>
      <c r="H65" s="175"/>
      <c r="I65" s="176"/>
      <c r="J65" s="177" t="s">
        <v>155</v>
      </c>
      <c r="K65" s="175"/>
      <c r="L65" s="44"/>
    </row>
    <row r="66" spans="2:12" s="1" customFormat="1" ht="10.3" customHeight="1">
      <c r="B66" s="39"/>
      <c r="C66" s="40"/>
      <c r="D66" s="40"/>
      <c r="E66" s="40"/>
      <c r="F66" s="40"/>
      <c r="G66" s="40"/>
      <c r="H66" s="40"/>
      <c r="I66" s="145"/>
      <c r="J66" s="40"/>
      <c r="K66" s="40"/>
      <c r="L66" s="44"/>
    </row>
    <row r="67" spans="2:47" s="1" customFormat="1" ht="22.8" customHeight="1">
      <c r="B67" s="39"/>
      <c r="C67" s="178" t="s">
        <v>71</v>
      </c>
      <c r="D67" s="40"/>
      <c r="E67" s="40"/>
      <c r="F67" s="40"/>
      <c r="G67" s="40"/>
      <c r="H67" s="40"/>
      <c r="I67" s="145"/>
      <c r="J67" s="98">
        <f>J98</f>
        <v>0</v>
      </c>
      <c r="K67" s="40"/>
      <c r="L67" s="44"/>
      <c r="AU67" s="18" t="s">
        <v>156</v>
      </c>
    </row>
    <row r="68" spans="2:12" s="8" customFormat="1" ht="24.95" customHeight="1">
      <c r="B68" s="179"/>
      <c r="C68" s="180"/>
      <c r="D68" s="181" t="s">
        <v>1917</v>
      </c>
      <c r="E68" s="182"/>
      <c r="F68" s="182"/>
      <c r="G68" s="182"/>
      <c r="H68" s="182"/>
      <c r="I68" s="183"/>
      <c r="J68" s="184">
        <f>J99</f>
        <v>0</v>
      </c>
      <c r="K68" s="180"/>
      <c r="L68" s="185"/>
    </row>
    <row r="69" spans="2:12" s="8" customFormat="1" ht="24.95" customHeight="1">
      <c r="B69" s="179"/>
      <c r="C69" s="180"/>
      <c r="D69" s="181" t="s">
        <v>1918</v>
      </c>
      <c r="E69" s="182"/>
      <c r="F69" s="182"/>
      <c r="G69" s="182"/>
      <c r="H69" s="182"/>
      <c r="I69" s="183"/>
      <c r="J69" s="184">
        <f>J115</f>
        <v>0</v>
      </c>
      <c r="K69" s="180"/>
      <c r="L69" s="185"/>
    </row>
    <row r="70" spans="2:12" s="8" customFormat="1" ht="24.95" customHeight="1">
      <c r="B70" s="179"/>
      <c r="C70" s="180"/>
      <c r="D70" s="181" t="s">
        <v>1919</v>
      </c>
      <c r="E70" s="182"/>
      <c r="F70" s="182"/>
      <c r="G70" s="182"/>
      <c r="H70" s="182"/>
      <c r="I70" s="183"/>
      <c r="J70" s="184">
        <f>J174</f>
        <v>0</v>
      </c>
      <c r="K70" s="180"/>
      <c r="L70" s="185"/>
    </row>
    <row r="71" spans="2:12" s="8" customFormat="1" ht="24.95" customHeight="1">
      <c r="B71" s="179"/>
      <c r="C71" s="180"/>
      <c r="D71" s="181" t="s">
        <v>1920</v>
      </c>
      <c r="E71" s="182"/>
      <c r="F71" s="182"/>
      <c r="G71" s="182"/>
      <c r="H71" s="182"/>
      <c r="I71" s="183"/>
      <c r="J71" s="184">
        <f>J244</f>
        <v>0</v>
      </c>
      <c r="K71" s="180"/>
      <c r="L71" s="185"/>
    </row>
    <row r="72" spans="2:12" s="8" customFormat="1" ht="24.95" customHeight="1">
      <c r="B72" s="179"/>
      <c r="C72" s="180"/>
      <c r="D72" s="181" t="s">
        <v>1921</v>
      </c>
      <c r="E72" s="182"/>
      <c r="F72" s="182"/>
      <c r="G72" s="182"/>
      <c r="H72" s="182"/>
      <c r="I72" s="183"/>
      <c r="J72" s="184">
        <f>J247</f>
        <v>0</v>
      </c>
      <c r="K72" s="180"/>
      <c r="L72" s="185"/>
    </row>
    <row r="73" spans="2:12" s="8" customFormat="1" ht="24.95" customHeight="1">
      <c r="B73" s="179"/>
      <c r="C73" s="180"/>
      <c r="D73" s="181" t="s">
        <v>1922</v>
      </c>
      <c r="E73" s="182"/>
      <c r="F73" s="182"/>
      <c r="G73" s="182"/>
      <c r="H73" s="182"/>
      <c r="I73" s="183"/>
      <c r="J73" s="184">
        <f>J279</f>
        <v>0</v>
      </c>
      <c r="K73" s="180"/>
      <c r="L73" s="185"/>
    </row>
    <row r="74" spans="2:12" s="8" customFormat="1" ht="24.95" customHeight="1">
      <c r="B74" s="179"/>
      <c r="C74" s="180"/>
      <c r="D74" s="181" t="s">
        <v>1923</v>
      </c>
      <c r="E74" s="182"/>
      <c r="F74" s="182"/>
      <c r="G74" s="182"/>
      <c r="H74" s="182"/>
      <c r="I74" s="183"/>
      <c r="J74" s="184">
        <f>J282</f>
        <v>0</v>
      </c>
      <c r="K74" s="180"/>
      <c r="L74" s="185"/>
    </row>
    <row r="75" spans="2:12" s="1" customFormat="1" ht="21.8" customHeight="1">
      <c r="B75" s="39"/>
      <c r="C75" s="40"/>
      <c r="D75" s="40"/>
      <c r="E75" s="40"/>
      <c r="F75" s="40"/>
      <c r="G75" s="40"/>
      <c r="H75" s="40"/>
      <c r="I75" s="145"/>
      <c r="J75" s="40"/>
      <c r="K75" s="40"/>
      <c r="L75" s="44"/>
    </row>
    <row r="76" spans="2:12" s="1" customFormat="1" ht="6.95" customHeight="1">
      <c r="B76" s="58"/>
      <c r="C76" s="59"/>
      <c r="D76" s="59"/>
      <c r="E76" s="59"/>
      <c r="F76" s="59"/>
      <c r="G76" s="59"/>
      <c r="H76" s="59"/>
      <c r="I76" s="169"/>
      <c r="J76" s="59"/>
      <c r="K76" s="59"/>
      <c r="L76" s="44"/>
    </row>
    <row r="80" spans="2:12" s="1" customFormat="1" ht="6.95" customHeight="1">
      <c r="B80" s="60"/>
      <c r="C80" s="61"/>
      <c r="D80" s="61"/>
      <c r="E80" s="61"/>
      <c r="F80" s="61"/>
      <c r="G80" s="61"/>
      <c r="H80" s="61"/>
      <c r="I80" s="172"/>
      <c r="J80" s="61"/>
      <c r="K80" s="61"/>
      <c r="L80" s="44"/>
    </row>
    <row r="81" spans="2:12" s="1" customFormat="1" ht="24.95" customHeight="1">
      <c r="B81" s="39"/>
      <c r="C81" s="24" t="s">
        <v>182</v>
      </c>
      <c r="D81" s="40"/>
      <c r="E81" s="40"/>
      <c r="F81" s="40"/>
      <c r="G81" s="40"/>
      <c r="H81" s="40"/>
      <c r="I81" s="145"/>
      <c r="J81" s="40"/>
      <c r="K81" s="40"/>
      <c r="L81" s="44"/>
    </row>
    <row r="82" spans="2:12" s="1" customFormat="1" ht="6.95" customHeight="1">
      <c r="B82" s="39"/>
      <c r="C82" s="40"/>
      <c r="D82" s="40"/>
      <c r="E82" s="40"/>
      <c r="F82" s="40"/>
      <c r="G82" s="40"/>
      <c r="H82" s="40"/>
      <c r="I82" s="145"/>
      <c r="J82" s="40"/>
      <c r="K82" s="40"/>
      <c r="L82" s="44"/>
    </row>
    <row r="83" spans="2:12" s="1" customFormat="1" ht="12" customHeight="1">
      <c r="B83" s="39"/>
      <c r="C83" s="33" t="s">
        <v>16</v>
      </c>
      <c r="D83" s="40"/>
      <c r="E83" s="40"/>
      <c r="F83" s="40"/>
      <c r="G83" s="40"/>
      <c r="H83" s="40"/>
      <c r="I83" s="145"/>
      <c r="J83" s="40"/>
      <c r="K83" s="40"/>
      <c r="L83" s="44"/>
    </row>
    <row r="84" spans="2:12" s="1" customFormat="1" ht="16.5" customHeight="1">
      <c r="B84" s="39"/>
      <c r="C84" s="40"/>
      <c r="D84" s="40"/>
      <c r="E84" s="173" t="str">
        <f>E7</f>
        <v>Výukový objekt FTK v Olomouci,Tř.Míru 117</v>
      </c>
      <c r="F84" s="33"/>
      <c r="G84" s="33"/>
      <c r="H84" s="33"/>
      <c r="I84" s="145"/>
      <c r="J84" s="40"/>
      <c r="K84" s="40"/>
      <c r="L84" s="44"/>
    </row>
    <row r="85" spans="2:12" ht="12" customHeight="1">
      <c r="B85" s="22"/>
      <c r="C85" s="33" t="s">
        <v>134</v>
      </c>
      <c r="D85" s="23"/>
      <c r="E85" s="23"/>
      <c r="F85" s="23"/>
      <c r="G85" s="23"/>
      <c r="H85" s="23"/>
      <c r="I85" s="137"/>
      <c r="J85" s="23"/>
      <c r="K85" s="23"/>
      <c r="L85" s="21"/>
    </row>
    <row r="86" spans="2:12" ht="16.5" customHeight="1">
      <c r="B86" s="22"/>
      <c r="C86" s="23"/>
      <c r="D86" s="23"/>
      <c r="E86" s="173" t="s">
        <v>138</v>
      </c>
      <c r="F86" s="23"/>
      <c r="G86" s="23"/>
      <c r="H86" s="23"/>
      <c r="I86" s="137"/>
      <c r="J86" s="23"/>
      <c r="K86" s="23"/>
      <c r="L86" s="21"/>
    </row>
    <row r="87" spans="2:12" ht="12" customHeight="1">
      <c r="B87" s="22"/>
      <c r="C87" s="33" t="s">
        <v>142</v>
      </c>
      <c r="D87" s="23"/>
      <c r="E87" s="23"/>
      <c r="F87" s="23"/>
      <c r="G87" s="23"/>
      <c r="H87" s="23"/>
      <c r="I87" s="137"/>
      <c r="J87" s="23"/>
      <c r="K87" s="23"/>
      <c r="L87" s="21"/>
    </row>
    <row r="88" spans="2:12" s="1" customFormat="1" ht="16.5" customHeight="1">
      <c r="B88" s="39"/>
      <c r="C88" s="40"/>
      <c r="D88" s="40"/>
      <c r="E88" s="33" t="s">
        <v>146</v>
      </c>
      <c r="F88" s="40"/>
      <c r="G88" s="40"/>
      <c r="H88" s="40"/>
      <c r="I88" s="145"/>
      <c r="J88" s="40"/>
      <c r="K88" s="40"/>
      <c r="L88" s="44"/>
    </row>
    <row r="89" spans="2:12" s="1" customFormat="1" ht="12" customHeight="1">
      <c r="B89" s="39"/>
      <c r="C89" s="33" t="s">
        <v>1913</v>
      </c>
      <c r="D89" s="40"/>
      <c r="E89" s="40"/>
      <c r="F89" s="40"/>
      <c r="G89" s="40"/>
      <c r="H89" s="40"/>
      <c r="I89" s="145"/>
      <c r="J89" s="40"/>
      <c r="K89" s="40"/>
      <c r="L89" s="44"/>
    </row>
    <row r="90" spans="2:12" s="1" customFormat="1" ht="16.5" customHeight="1">
      <c r="B90" s="39"/>
      <c r="C90" s="40"/>
      <c r="D90" s="40"/>
      <c r="E90" s="65" t="str">
        <f>E13</f>
        <v>2018/029-2-1-141 - D.1.4.1-Zařízení zdravotně technických instalací</v>
      </c>
      <c r="F90" s="40"/>
      <c r="G90" s="40"/>
      <c r="H90" s="40"/>
      <c r="I90" s="145"/>
      <c r="J90" s="40"/>
      <c r="K90" s="40"/>
      <c r="L90" s="44"/>
    </row>
    <row r="91" spans="2:12" s="1" customFormat="1" ht="6.95" customHeight="1">
      <c r="B91" s="39"/>
      <c r="C91" s="40"/>
      <c r="D91" s="40"/>
      <c r="E91" s="40"/>
      <c r="F91" s="40"/>
      <c r="G91" s="40"/>
      <c r="H91" s="40"/>
      <c r="I91" s="145"/>
      <c r="J91" s="40"/>
      <c r="K91" s="40"/>
      <c r="L91" s="44"/>
    </row>
    <row r="92" spans="2:12" s="1" customFormat="1" ht="12" customHeight="1">
      <c r="B92" s="39"/>
      <c r="C92" s="33" t="s">
        <v>22</v>
      </c>
      <c r="D92" s="40"/>
      <c r="E92" s="40"/>
      <c r="F92" s="28" t="str">
        <f>F16</f>
        <v xml:space="preserve"> </v>
      </c>
      <c r="G92" s="40"/>
      <c r="H92" s="40"/>
      <c r="I92" s="147" t="s">
        <v>24</v>
      </c>
      <c r="J92" s="68" t="str">
        <f>IF(J16="","",J16)</f>
        <v>12. 2. 2019</v>
      </c>
      <c r="K92" s="40"/>
      <c r="L92" s="44"/>
    </row>
    <row r="93" spans="2:12" s="1" customFormat="1" ht="6.95" customHeight="1">
      <c r="B93" s="39"/>
      <c r="C93" s="40"/>
      <c r="D93" s="40"/>
      <c r="E93" s="40"/>
      <c r="F93" s="40"/>
      <c r="G93" s="40"/>
      <c r="H93" s="40"/>
      <c r="I93" s="145"/>
      <c r="J93" s="40"/>
      <c r="K93" s="40"/>
      <c r="L93" s="44"/>
    </row>
    <row r="94" spans="2:12" s="1" customFormat="1" ht="24.9" customHeight="1">
      <c r="B94" s="39"/>
      <c r="C94" s="33" t="s">
        <v>26</v>
      </c>
      <c r="D94" s="40"/>
      <c r="E94" s="40"/>
      <c r="F94" s="28" t="str">
        <f>E19</f>
        <v>UPOL</v>
      </c>
      <c r="G94" s="40"/>
      <c r="H94" s="40"/>
      <c r="I94" s="147" t="s">
        <v>32</v>
      </c>
      <c r="J94" s="37" t="str">
        <f>E25</f>
        <v>HEXAPLAN INTERNATIONAL spol. s r.o.</v>
      </c>
      <c r="K94" s="40"/>
      <c r="L94" s="44"/>
    </row>
    <row r="95" spans="2:12" s="1" customFormat="1" ht="13.65" customHeight="1">
      <c r="B95" s="39"/>
      <c r="C95" s="33" t="s">
        <v>30</v>
      </c>
      <c r="D95" s="40"/>
      <c r="E95" s="40"/>
      <c r="F95" s="28" t="str">
        <f>IF(E22="","",E22)</f>
        <v>Vyplň údaj</v>
      </c>
      <c r="G95" s="40"/>
      <c r="H95" s="40"/>
      <c r="I95" s="147" t="s">
        <v>35</v>
      </c>
      <c r="J95" s="37" t="str">
        <f>E28</f>
        <v>G.Přikryl</v>
      </c>
      <c r="K95" s="40"/>
      <c r="L95" s="44"/>
    </row>
    <row r="96" spans="2:12" s="1" customFormat="1" ht="10.3" customHeight="1">
      <c r="B96" s="39"/>
      <c r="C96" s="40"/>
      <c r="D96" s="40"/>
      <c r="E96" s="40"/>
      <c r="F96" s="40"/>
      <c r="G96" s="40"/>
      <c r="H96" s="40"/>
      <c r="I96" s="145"/>
      <c r="J96" s="40"/>
      <c r="K96" s="40"/>
      <c r="L96" s="44"/>
    </row>
    <row r="97" spans="2:20" s="10" customFormat="1" ht="29.25" customHeight="1">
      <c r="B97" s="192"/>
      <c r="C97" s="193" t="s">
        <v>183</v>
      </c>
      <c r="D97" s="194" t="s">
        <v>58</v>
      </c>
      <c r="E97" s="194" t="s">
        <v>54</v>
      </c>
      <c r="F97" s="194" t="s">
        <v>55</v>
      </c>
      <c r="G97" s="194" t="s">
        <v>184</v>
      </c>
      <c r="H97" s="194" t="s">
        <v>185</v>
      </c>
      <c r="I97" s="195" t="s">
        <v>186</v>
      </c>
      <c r="J97" s="194" t="s">
        <v>155</v>
      </c>
      <c r="K97" s="196" t="s">
        <v>187</v>
      </c>
      <c r="L97" s="197"/>
      <c r="M97" s="88" t="s">
        <v>21</v>
      </c>
      <c r="N97" s="89" t="s">
        <v>43</v>
      </c>
      <c r="O97" s="89" t="s">
        <v>188</v>
      </c>
      <c r="P97" s="89" t="s">
        <v>189</v>
      </c>
      <c r="Q97" s="89" t="s">
        <v>190</v>
      </c>
      <c r="R97" s="89" t="s">
        <v>191</v>
      </c>
      <c r="S97" s="89" t="s">
        <v>192</v>
      </c>
      <c r="T97" s="90" t="s">
        <v>193</v>
      </c>
    </row>
    <row r="98" spans="2:63" s="1" customFormat="1" ht="22.8" customHeight="1">
      <c r="B98" s="39"/>
      <c r="C98" s="95" t="s">
        <v>194</v>
      </c>
      <c r="D98" s="40"/>
      <c r="E98" s="40"/>
      <c r="F98" s="40"/>
      <c r="G98" s="40"/>
      <c r="H98" s="40"/>
      <c r="I98" s="145"/>
      <c r="J98" s="198">
        <f>BK98</f>
        <v>0</v>
      </c>
      <c r="K98" s="40"/>
      <c r="L98" s="44"/>
      <c r="M98" s="91"/>
      <c r="N98" s="92"/>
      <c r="O98" s="92"/>
      <c r="P98" s="199">
        <f>P99+P115+P174+P244+P247+P279+P282</f>
        <v>0</v>
      </c>
      <c r="Q98" s="92"/>
      <c r="R98" s="199">
        <f>R99+R115+R174+R244+R247+R279+R282</f>
        <v>8.565489999999997</v>
      </c>
      <c r="S98" s="92"/>
      <c r="T98" s="200">
        <f>T99+T115+T174+T244+T247+T279+T282</f>
        <v>0</v>
      </c>
      <c r="AT98" s="18" t="s">
        <v>72</v>
      </c>
      <c r="AU98" s="18" t="s">
        <v>156</v>
      </c>
      <c r="BK98" s="201">
        <f>BK99+BK115+BK174+BK244+BK247+BK279+BK282</f>
        <v>0</v>
      </c>
    </row>
    <row r="99" spans="2:63" s="11" customFormat="1" ht="25.9" customHeight="1">
      <c r="B99" s="202"/>
      <c r="C99" s="203"/>
      <c r="D99" s="204" t="s">
        <v>72</v>
      </c>
      <c r="E99" s="205" t="s">
        <v>987</v>
      </c>
      <c r="F99" s="205" t="s">
        <v>988</v>
      </c>
      <c r="G99" s="203"/>
      <c r="H99" s="203"/>
      <c r="I99" s="206"/>
      <c r="J99" s="207">
        <f>BK99</f>
        <v>0</v>
      </c>
      <c r="K99" s="203"/>
      <c r="L99" s="208"/>
      <c r="M99" s="209"/>
      <c r="N99" s="210"/>
      <c r="O99" s="210"/>
      <c r="P99" s="211">
        <f>SUM(P100:P114)</f>
        <v>0</v>
      </c>
      <c r="Q99" s="210"/>
      <c r="R99" s="211">
        <f>SUM(R100:R114)</f>
        <v>0.0014500000000000001</v>
      </c>
      <c r="S99" s="210"/>
      <c r="T99" s="212">
        <f>SUM(T100:T114)</f>
        <v>0</v>
      </c>
      <c r="AR99" s="213" t="s">
        <v>82</v>
      </c>
      <c r="AT99" s="214" t="s">
        <v>72</v>
      </c>
      <c r="AU99" s="214" t="s">
        <v>73</v>
      </c>
      <c r="AY99" s="213" t="s">
        <v>197</v>
      </c>
      <c r="BK99" s="215">
        <f>SUM(BK100:BK114)</f>
        <v>0</v>
      </c>
    </row>
    <row r="100" spans="2:65" s="1" customFormat="1" ht="16.5" customHeight="1">
      <c r="B100" s="39"/>
      <c r="C100" s="218" t="s">
        <v>80</v>
      </c>
      <c r="D100" s="218" t="s">
        <v>199</v>
      </c>
      <c r="E100" s="219" t="s">
        <v>1924</v>
      </c>
      <c r="F100" s="220" t="s">
        <v>1925</v>
      </c>
      <c r="G100" s="221" t="s">
        <v>132</v>
      </c>
      <c r="H100" s="222">
        <v>207</v>
      </c>
      <c r="I100" s="223"/>
      <c r="J100" s="224">
        <f>ROUND(I100*H100,2)</f>
        <v>0</v>
      </c>
      <c r="K100" s="220" t="s">
        <v>21</v>
      </c>
      <c r="L100" s="44"/>
      <c r="M100" s="225" t="s">
        <v>21</v>
      </c>
      <c r="N100" s="226" t="s">
        <v>44</v>
      </c>
      <c r="O100" s="80"/>
      <c r="P100" s="227">
        <f>O100*H100</f>
        <v>0</v>
      </c>
      <c r="Q100" s="227">
        <v>0</v>
      </c>
      <c r="R100" s="227">
        <f>Q100*H100</f>
        <v>0</v>
      </c>
      <c r="S100" s="227">
        <v>0</v>
      </c>
      <c r="T100" s="228">
        <f>S100*H100</f>
        <v>0</v>
      </c>
      <c r="AR100" s="18" t="s">
        <v>298</v>
      </c>
      <c r="AT100" s="18" t="s">
        <v>199</v>
      </c>
      <c r="AU100" s="18" t="s">
        <v>80</v>
      </c>
      <c r="AY100" s="18" t="s">
        <v>197</v>
      </c>
      <c r="BE100" s="229">
        <f>IF(N100="základní",J100,0)</f>
        <v>0</v>
      </c>
      <c r="BF100" s="229">
        <f>IF(N100="snížená",J100,0)</f>
        <v>0</v>
      </c>
      <c r="BG100" s="229">
        <f>IF(N100="zákl. přenesená",J100,0)</f>
        <v>0</v>
      </c>
      <c r="BH100" s="229">
        <f>IF(N100="sníž. přenesená",J100,0)</f>
        <v>0</v>
      </c>
      <c r="BI100" s="229">
        <f>IF(N100="nulová",J100,0)</f>
        <v>0</v>
      </c>
      <c r="BJ100" s="18" t="s">
        <v>80</v>
      </c>
      <c r="BK100" s="229">
        <f>ROUND(I100*H100,2)</f>
        <v>0</v>
      </c>
      <c r="BL100" s="18" t="s">
        <v>298</v>
      </c>
      <c r="BM100" s="18" t="s">
        <v>1926</v>
      </c>
    </row>
    <row r="101" spans="2:47" s="1" customFormat="1" ht="12">
      <c r="B101" s="39"/>
      <c r="C101" s="40"/>
      <c r="D101" s="230" t="s">
        <v>262</v>
      </c>
      <c r="E101" s="40"/>
      <c r="F101" s="231" t="s">
        <v>1927</v>
      </c>
      <c r="G101" s="40"/>
      <c r="H101" s="40"/>
      <c r="I101" s="145"/>
      <c r="J101" s="40"/>
      <c r="K101" s="40"/>
      <c r="L101" s="44"/>
      <c r="M101" s="232"/>
      <c r="N101" s="80"/>
      <c r="O101" s="80"/>
      <c r="P101" s="80"/>
      <c r="Q101" s="80"/>
      <c r="R101" s="80"/>
      <c r="S101" s="80"/>
      <c r="T101" s="81"/>
      <c r="AT101" s="18" t="s">
        <v>262</v>
      </c>
      <c r="AU101" s="18" t="s">
        <v>80</v>
      </c>
    </row>
    <row r="102" spans="2:65" s="1" customFormat="1" ht="16.5" customHeight="1">
      <c r="B102" s="39"/>
      <c r="C102" s="218" t="s">
        <v>82</v>
      </c>
      <c r="D102" s="218" t="s">
        <v>199</v>
      </c>
      <c r="E102" s="219" t="s">
        <v>1928</v>
      </c>
      <c r="F102" s="220" t="s">
        <v>1929</v>
      </c>
      <c r="G102" s="221" t="s">
        <v>132</v>
      </c>
      <c r="H102" s="222">
        <v>138</v>
      </c>
      <c r="I102" s="223"/>
      <c r="J102" s="224">
        <f>ROUND(I102*H102,2)</f>
        <v>0</v>
      </c>
      <c r="K102" s="220" t="s">
        <v>21</v>
      </c>
      <c r="L102" s="44"/>
      <c r="M102" s="225" t="s">
        <v>21</v>
      </c>
      <c r="N102" s="226" t="s">
        <v>44</v>
      </c>
      <c r="O102" s="80"/>
      <c r="P102" s="227">
        <f>O102*H102</f>
        <v>0</v>
      </c>
      <c r="Q102" s="227">
        <v>0</v>
      </c>
      <c r="R102" s="227">
        <f>Q102*H102</f>
        <v>0</v>
      </c>
      <c r="S102" s="227">
        <v>0</v>
      </c>
      <c r="T102" s="228">
        <f>S102*H102</f>
        <v>0</v>
      </c>
      <c r="AR102" s="18" t="s">
        <v>298</v>
      </c>
      <c r="AT102" s="18" t="s">
        <v>199</v>
      </c>
      <c r="AU102" s="18" t="s">
        <v>80</v>
      </c>
      <c r="AY102" s="18" t="s">
        <v>197</v>
      </c>
      <c r="BE102" s="229">
        <f>IF(N102="základní",J102,0)</f>
        <v>0</v>
      </c>
      <c r="BF102" s="229">
        <f>IF(N102="snížená",J102,0)</f>
        <v>0</v>
      </c>
      <c r="BG102" s="229">
        <f>IF(N102="zákl. přenesená",J102,0)</f>
        <v>0</v>
      </c>
      <c r="BH102" s="229">
        <f>IF(N102="sníž. přenesená",J102,0)</f>
        <v>0</v>
      </c>
      <c r="BI102" s="229">
        <f>IF(N102="nulová",J102,0)</f>
        <v>0</v>
      </c>
      <c r="BJ102" s="18" t="s">
        <v>80</v>
      </c>
      <c r="BK102" s="229">
        <f>ROUND(I102*H102,2)</f>
        <v>0</v>
      </c>
      <c r="BL102" s="18" t="s">
        <v>298</v>
      </c>
      <c r="BM102" s="18" t="s">
        <v>1930</v>
      </c>
    </row>
    <row r="103" spans="2:47" s="1" customFormat="1" ht="12">
      <c r="B103" s="39"/>
      <c r="C103" s="40"/>
      <c r="D103" s="230" t="s">
        <v>262</v>
      </c>
      <c r="E103" s="40"/>
      <c r="F103" s="231" t="s">
        <v>1931</v>
      </c>
      <c r="G103" s="40"/>
      <c r="H103" s="40"/>
      <c r="I103" s="145"/>
      <c r="J103" s="40"/>
      <c r="K103" s="40"/>
      <c r="L103" s="44"/>
      <c r="M103" s="232"/>
      <c r="N103" s="80"/>
      <c r="O103" s="80"/>
      <c r="P103" s="80"/>
      <c r="Q103" s="80"/>
      <c r="R103" s="80"/>
      <c r="S103" s="80"/>
      <c r="T103" s="81"/>
      <c r="AT103" s="18" t="s">
        <v>262</v>
      </c>
      <c r="AU103" s="18" t="s">
        <v>80</v>
      </c>
    </row>
    <row r="104" spans="2:65" s="1" customFormat="1" ht="16.5" customHeight="1">
      <c r="B104" s="39"/>
      <c r="C104" s="218" t="s">
        <v>90</v>
      </c>
      <c r="D104" s="218" t="s">
        <v>199</v>
      </c>
      <c r="E104" s="219" t="s">
        <v>1932</v>
      </c>
      <c r="F104" s="220" t="s">
        <v>1933</v>
      </c>
      <c r="G104" s="221" t="s">
        <v>132</v>
      </c>
      <c r="H104" s="222">
        <v>62</v>
      </c>
      <c r="I104" s="223"/>
      <c r="J104" s="224">
        <f>ROUND(I104*H104,2)</f>
        <v>0</v>
      </c>
      <c r="K104" s="220" t="s">
        <v>21</v>
      </c>
      <c r="L104" s="44"/>
      <c r="M104" s="225" t="s">
        <v>21</v>
      </c>
      <c r="N104" s="226" t="s">
        <v>44</v>
      </c>
      <c r="O104" s="80"/>
      <c r="P104" s="227">
        <f>O104*H104</f>
        <v>0</v>
      </c>
      <c r="Q104" s="227">
        <v>0</v>
      </c>
      <c r="R104" s="227">
        <f>Q104*H104</f>
        <v>0</v>
      </c>
      <c r="S104" s="227">
        <v>0</v>
      </c>
      <c r="T104" s="228">
        <f>S104*H104</f>
        <v>0</v>
      </c>
      <c r="AR104" s="18" t="s">
        <v>298</v>
      </c>
      <c r="AT104" s="18" t="s">
        <v>199</v>
      </c>
      <c r="AU104" s="18" t="s">
        <v>80</v>
      </c>
      <c r="AY104" s="18" t="s">
        <v>197</v>
      </c>
      <c r="BE104" s="229">
        <f>IF(N104="základní",J104,0)</f>
        <v>0</v>
      </c>
      <c r="BF104" s="229">
        <f>IF(N104="snížená",J104,0)</f>
        <v>0</v>
      </c>
      <c r="BG104" s="229">
        <f>IF(N104="zákl. přenesená",J104,0)</f>
        <v>0</v>
      </c>
      <c r="BH104" s="229">
        <f>IF(N104="sníž. přenesená",J104,0)</f>
        <v>0</v>
      </c>
      <c r="BI104" s="229">
        <f>IF(N104="nulová",J104,0)</f>
        <v>0</v>
      </c>
      <c r="BJ104" s="18" t="s">
        <v>80</v>
      </c>
      <c r="BK104" s="229">
        <f>ROUND(I104*H104,2)</f>
        <v>0</v>
      </c>
      <c r="BL104" s="18" t="s">
        <v>298</v>
      </c>
      <c r="BM104" s="18" t="s">
        <v>1934</v>
      </c>
    </row>
    <row r="105" spans="2:47" s="1" customFormat="1" ht="12">
      <c r="B105" s="39"/>
      <c r="C105" s="40"/>
      <c r="D105" s="230" t="s">
        <v>262</v>
      </c>
      <c r="E105" s="40"/>
      <c r="F105" s="231" t="s">
        <v>1935</v>
      </c>
      <c r="G105" s="40"/>
      <c r="H105" s="40"/>
      <c r="I105" s="145"/>
      <c r="J105" s="40"/>
      <c r="K105" s="40"/>
      <c r="L105" s="44"/>
      <c r="M105" s="232"/>
      <c r="N105" s="80"/>
      <c r="O105" s="80"/>
      <c r="P105" s="80"/>
      <c r="Q105" s="80"/>
      <c r="R105" s="80"/>
      <c r="S105" s="80"/>
      <c r="T105" s="81"/>
      <c r="AT105" s="18" t="s">
        <v>262</v>
      </c>
      <c r="AU105" s="18" t="s">
        <v>80</v>
      </c>
    </row>
    <row r="106" spans="2:65" s="1" customFormat="1" ht="16.5" customHeight="1">
      <c r="B106" s="39"/>
      <c r="C106" s="218" t="s">
        <v>97</v>
      </c>
      <c r="D106" s="218" t="s">
        <v>199</v>
      </c>
      <c r="E106" s="219" t="s">
        <v>1936</v>
      </c>
      <c r="F106" s="220" t="s">
        <v>1937</v>
      </c>
      <c r="G106" s="221" t="s">
        <v>132</v>
      </c>
      <c r="H106" s="222">
        <v>71</v>
      </c>
      <c r="I106" s="223"/>
      <c r="J106" s="224">
        <f>ROUND(I106*H106,2)</f>
        <v>0</v>
      </c>
      <c r="K106" s="220" t="s">
        <v>21</v>
      </c>
      <c r="L106" s="44"/>
      <c r="M106" s="225" t="s">
        <v>21</v>
      </c>
      <c r="N106" s="226" t="s">
        <v>44</v>
      </c>
      <c r="O106" s="80"/>
      <c r="P106" s="227">
        <f>O106*H106</f>
        <v>0</v>
      </c>
      <c r="Q106" s="227">
        <v>0</v>
      </c>
      <c r="R106" s="227">
        <f>Q106*H106</f>
        <v>0</v>
      </c>
      <c r="S106" s="227">
        <v>0</v>
      </c>
      <c r="T106" s="228">
        <f>S106*H106</f>
        <v>0</v>
      </c>
      <c r="AR106" s="18" t="s">
        <v>298</v>
      </c>
      <c r="AT106" s="18" t="s">
        <v>199</v>
      </c>
      <c r="AU106" s="18" t="s">
        <v>80</v>
      </c>
      <c r="AY106" s="18" t="s">
        <v>197</v>
      </c>
      <c r="BE106" s="229">
        <f>IF(N106="základní",J106,0)</f>
        <v>0</v>
      </c>
      <c r="BF106" s="229">
        <f>IF(N106="snížená",J106,0)</f>
        <v>0</v>
      </c>
      <c r="BG106" s="229">
        <f>IF(N106="zákl. přenesená",J106,0)</f>
        <v>0</v>
      </c>
      <c r="BH106" s="229">
        <f>IF(N106="sníž. přenesená",J106,0)</f>
        <v>0</v>
      </c>
      <c r="BI106" s="229">
        <f>IF(N106="nulová",J106,0)</f>
        <v>0</v>
      </c>
      <c r="BJ106" s="18" t="s">
        <v>80</v>
      </c>
      <c r="BK106" s="229">
        <f>ROUND(I106*H106,2)</f>
        <v>0</v>
      </c>
      <c r="BL106" s="18" t="s">
        <v>298</v>
      </c>
      <c r="BM106" s="18" t="s">
        <v>1938</v>
      </c>
    </row>
    <row r="107" spans="2:47" s="1" customFormat="1" ht="12">
      <c r="B107" s="39"/>
      <c r="C107" s="40"/>
      <c r="D107" s="230" t="s">
        <v>262</v>
      </c>
      <c r="E107" s="40"/>
      <c r="F107" s="231" t="s">
        <v>1939</v>
      </c>
      <c r="G107" s="40"/>
      <c r="H107" s="40"/>
      <c r="I107" s="145"/>
      <c r="J107" s="40"/>
      <c r="K107" s="40"/>
      <c r="L107" s="44"/>
      <c r="M107" s="232"/>
      <c r="N107" s="80"/>
      <c r="O107" s="80"/>
      <c r="P107" s="80"/>
      <c r="Q107" s="80"/>
      <c r="R107" s="80"/>
      <c r="S107" s="80"/>
      <c r="T107" s="81"/>
      <c r="AT107" s="18" t="s">
        <v>262</v>
      </c>
      <c r="AU107" s="18" t="s">
        <v>80</v>
      </c>
    </row>
    <row r="108" spans="2:65" s="1" customFormat="1" ht="16.5" customHeight="1">
      <c r="B108" s="39"/>
      <c r="C108" s="218" t="s">
        <v>220</v>
      </c>
      <c r="D108" s="218" t="s">
        <v>199</v>
      </c>
      <c r="E108" s="219" t="s">
        <v>1940</v>
      </c>
      <c r="F108" s="220" t="s">
        <v>1941</v>
      </c>
      <c r="G108" s="221" t="s">
        <v>132</v>
      </c>
      <c r="H108" s="222">
        <v>29</v>
      </c>
      <c r="I108" s="223"/>
      <c r="J108" s="224">
        <f>ROUND(I108*H108,2)</f>
        <v>0</v>
      </c>
      <c r="K108" s="220" t="s">
        <v>21</v>
      </c>
      <c r="L108" s="44"/>
      <c r="M108" s="225" t="s">
        <v>21</v>
      </c>
      <c r="N108" s="226" t="s">
        <v>44</v>
      </c>
      <c r="O108" s="80"/>
      <c r="P108" s="227">
        <f>O108*H108</f>
        <v>0</v>
      </c>
      <c r="Q108" s="227">
        <v>5E-05</v>
      </c>
      <c r="R108" s="227">
        <f>Q108*H108</f>
        <v>0.0014500000000000001</v>
      </c>
      <c r="S108" s="227">
        <v>0</v>
      </c>
      <c r="T108" s="228">
        <f>S108*H108</f>
        <v>0</v>
      </c>
      <c r="AR108" s="18" t="s">
        <v>298</v>
      </c>
      <c r="AT108" s="18" t="s">
        <v>199</v>
      </c>
      <c r="AU108" s="18" t="s">
        <v>80</v>
      </c>
      <c r="AY108" s="18" t="s">
        <v>197</v>
      </c>
      <c r="BE108" s="229">
        <f>IF(N108="základní",J108,0)</f>
        <v>0</v>
      </c>
      <c r="BF108" s="229">
        <f>IF(N108="snížená",J108,0)</f>
        <v>0</v>
      </c>
      <c r="BG108" s="229">
        <f>IF(N108="zákl. přenesená",J108,0)</f>
        <v>0</v>
      </c>
      <c r="BH108" s="229">
        <f>IF(N108="sníž. přenesená",J108,0)</f>
        <v>0</v>
      </c>
      <c r="BI108" s="229">
        <f>IF(N108="nulová",J108,0)</f>
        <v>0</v>
      </c>
      <c r="BJ108" s="18" t="s">
        <v>80</v>
      </c>
      <c r="BK108" s="229">
        <f>ROUND(I108*H108,2)</f>
        <v>0</v>
      </c>
      <c r="BL108" s="18" t="s">
        <v>298</v>
      </c>
      <c r="BM108" s="18" t="s">
        <v>1942</v>
      </c>
    </row>
    <row r="109" spans="2:47" s="1" customFormat="1" ht="12">
      <c r="B109" s="39"/>
      <c r="C109" s="40"/>
      <c r="D109" s="230" t="s">
        <v>205</v>
      </c>
      <c r="E109" s="40"/>
      <c r="F109" s="231" t="s">
        <v>1943</v>
      </c>
      <c r="G109" s="40"/>
      <c r="H109" s="40"/>
      <c r="I109" s="145"/>
      <c r="J109" s="40"/>
      <c r="K109" s="40"/>
      <c r="L109" s="44"/>
      <c r="M109" s="232"/>
      <c r="N109" s="80"/>
      <c r="O109" s="80"/>
      <c r="P109" s="80"/>
      <c r="Q109" s="80"/>
      <c r="R109" s="80"/>
      <c r="S109" s="80"/>
      <c r="T109" s="81"/>
      <c r="AT109" s="18" t="s">
        <v>205</v>
      </c>
      <c r="AU109" s="18" t="s">
        <v>80</v>
      </c>
    </row>
    <row r="110" spans="2:47" s="1" customFormat="1" ht="12">
      <c r="B110" s="39"/>
      <c r="C110" s="40"/>
      <c r="D110" s="230" t="s">
        <v>262</v>
      </c>
      <c r="E110" s="40"/>
      <c r="F110" s="231" t="s">
        <v>1944</v>
      </c>
      <c r="G110" s="40"/>
      <c r="H110" s="40"/>
      <c r="I110" s="145"/>
      <c r="J110" s="40"/>
      <c r="K110" s="40"/>
      <c r="L110" s="44"/>
      <c r="M110" s="232"/>
      <c r="N110" s="80"/>
      <c r="O110" s="80"/>
      <c r="P110" s="80"/>
      <c r="Q110" s="80"/>
      <c r="R110" s="80"/>
      <c r="S110" s="80"/>
      <c r="T110" s="81"/>
      <c r="AT110" s="18" t="s">
        <v>262</v>
      </c>
      <c r="AU110" s="18" t="s">
        <v>80</v>
      </c>
    </row>
    <row r="111" spans="2:65" s="1" customFormat="1" ht="16.5" customHeight="1">
      <c r="B111" s="39"/>
      <c r="C111" s="218" t="s">
        <v>231</v>
      </c>
      <c r="D111" s="218" t="s">
        <v>199</v>
      </c>
      <c r="E111" s="219" t="s">
        <v>1945</v>
      </c>
      <c r="F111" s="220" t="s">
        <v>1941</v>
      </c>
      <c r="G111" s="221" t="s">
        <v>132</v>
      </c>
      <c r="H111" s="222">
        <v>81</v>
      </c>
      <c r="I111" s="223"/>
      <c r="J111" s="224">
        <f>ROUND(I111*H111,2)</f>
        <v>0</v>
      </c>
      <c r="K111" s="220" t="s">
        <v>21</v>
      </c>
      <c r="L111" s="44"/>
      <c r="M111" s="225" t="s">
        <v>21</v>
      </c>
      <c r="N111" s="226" t="s">
        <v>44</v>
      </c>
      <c r="O111" s="80"/>
      <c r="P111" s="227">
        <f>O111*H111</f>
        <v>0</v>
      </c>
      <c r="Q111" s="227">
        <v>0</v>
      </c>
      <c r="R111" s="227">
        <f>Q111*H111</f>
        <v>0</v>
      </c>
      <c r="S111" s="227">
        <v>0</v>
      </c>
      <c r="T111" s="228">
        <f>S111*H111</f>
        <v>0</v>
      </c>
      <c r="AR111" s="18" t="s">
        <v>298</v>
      </c>
      <c r="AT111" s="18" t="s">
        <v>199</v>
      </c>
      <c r="AU111" s="18" t="s">
        <v>80</v>
      </c>
      <c r="AY111" s="18" t="s">
        <v>197</v>
      </c>
      <c r="BE111" s="229">
        <f>IF(N111="základní",J111,0)</f>
        <v>0</v>
      </c>
      <c r="BF111" s="229">
        <f>IF(N111="snížená",J111,0)</f>
        <v>0</v>
      </c>
      <c r="BG111" s="229">
        <f>IF(N111="zákl. přenesená",J111,0)</f>
        <v>0</v>
      </c>
      <c r="BH111" s="229">
        <f>IF(N111="sníž. přenesená",J111,0)</f>
        <v>0</v>
      </c>
      <c r="BI111" s="229">
        <f>IF(N111="nulová",J111,0)</f>
        <v>0</v>
      </c>
      <c r="BJ111" s="18" t="s">
        <v>80</v>
      </c>
      <c r="BK111" s="229">
        <f>ROUND(I111*H111,2)</f>
        <v>0</v>
      </c>
      <c r="BL111" s="18" t="s">
        <v>298</v>
      </c>
      <c r="BM111" s="18" t="s">
        <v>1946</v>
      </c>
    </row>
    <row r="112" spans="2:47" s="1" customFormat="1" ht="12">
      <c r="B112" s="39"/>
      <c r="C112" s="40"/>
      <c r="D112" s="230" t="s">
        <v>205</v>
      </c>
      <c r="E112" s="40"/>
      <c r="F112" s="231" t="s">
        <v>1943</v>
      </c>
      <c r="G112" s="40"/>
      <c r="H112" s="40"/>
      <c r="I112" s="145"/>
      <c r="J112" s="40"/>
      <c r="K112" s="40"/>
      <c r="L112" s="44"/>
      <c r="M112" s="232"/>
      <c r="N112" s="80"/>
      <c r="O112" s="80"/>
      <c r="P112" s="80"/>
      <c r="Q112" s="80"/>
      <c r="R112" s="80"/>
      <c r="S112" s="80"/>
      <c r="T112" s="81"/>
      <c r="AT112" s="18" t="s">
        <v>205</v>
      </c>
      <c r="AU112" s="18" t="s">
        <v>80</v>
      </c>
    </row>
    <row r="113" spans="2:47" s="1" customFormat="1" ht="12">
      <c r="B113" s="39"/>
      <c r="C113" s="40"/>
      <c r="D113" s="230" t="s">
        <v>262</v>
      </c>
      <c r="E113" s="40"/>
      <c r="F113" s="231" t="s">
        <v>1947</v>
      </c>
      <c r="G113" s="40"/>
      <c r="H113" s="40"/>
      <c r="I113" s="145"/>
      <c r="J113" s="40"/>
      <c r="K113" s="40"/>
      <c r="L113" s="44"/>
      <c r="M113" s="232"/>
      <c r="N113" s="80"/>
      <c r="O113" s="80"/>
      <c r="P113" s="80"/>
      <c r="Q113" s="80"/>
      <c r="R113" s="80"/>
      <c r="S113" s="80"/>
      <c r="T113" s="81"/>
      <c r="AT113" s="18" t="s">
        <v>262</v>
      </c>
      <c r="AU113" s="18" t="s">
        <v>80</v>
      </c>
    </row>
    <row r="114" spans="2:65" s="1" customFormat="1" ht="16.5" customHeight="1">
      <c r="B114" s="39"/>
      <c r="C114" s="218" t="s">
        <v>239</v>
      </c>
      <c r="D114" s="218" t="s">
        <v>199</v>
      </c>
      <c r="E114" s="219" t="s">
        <v>1948</v>
      </c>
      <c r="F114" s="220" t="s">
        <v>1949</v>
      </c>
      <c r="G114" s="221" t="s">
        <v>1254</v>
      </c>
      <c r="H114" s="286"/>
      <c r="I114" s="223"/>
      <c r="J114" s="224">
        <f>ROUND(I114*H114,2)</f>
        <v>0</v>
      </c>
      <c r="K114" s="220" t="s">
        <v>21</v>
      </c>
      <c r="L114" s="44"/>
      <c r="M114" s="225" t="s">
        <v>21</v>
      </c>
      <c r="N114" s="226" t="s">
        <v>44</v>
      </c>
      <c r="O114" s="80"/>
      <c r="P114" s="227">
        <f>O114*H114</f>
        <v>0</v>
      </c>
      <c r="Q114" s="227">
        <v>0</v>
      </c>
      <c r="R114" s="227">
        <f>Q114*H114</f>
        <v>0</v>
      </c>
      <c r="S114" s="227">
        <v>0</v>
      </c>
      <c r="T114" s="228">
        <f>S114*H114</f>
        <v>0</v>
      </c>
      <c r="AR114" s="18" t="s">
        <v>298</v>
      </c>
      <c r="AT114" s="18" t="s">
        <v>199</v>
      </c>
      <c r="AU114" s="18" t="s">
        <v>80</v>
      </c>
      <c r="AY114" s="18" t="s">
        <v>197</v>
      </c>
      <c r="BE114" s="229">
        <f>IF(N114="základní",J114,0)</f>
        <v>0</v>
      </c>
      <c r="BF114" s="229">
        <f>IF(N114="snížená",J114,0)</f>
        <v>0</v>
      </c>
      <c r="BG114" s="229">
        <f>IF(N114="zákl. přenesená",J114,0)</f>
        <v>0</v>
      </c>
      <c r="BH114" s="229">
        <f>IF(N114="sníž. přenesená",J114,0)</f>
        <v>0</v>
      </c>
      <c r="BI114" s="229">
        <f>IF(N114="nulová",J114,0)</f>
        <v>0</v>
      </c>
      <c r="BJ114" s="18" t="s">
        <v>80</v>
      </c>
      <c r="BK114" s="229">
        <f>ROUND(I114*H114,2)</f>
        <v>0</v>
      </c>
      <c r="BL114" s="18" t="s">
        <v>298</v>
      </c>
      <c r="BM114" s="18" t="s">
        <v>1950</v>
      </c>
    </row>
    <row r="115" spans="2:63" s="11" customFormat="1" ht="25.9" customHeight="1">
      <c r="B115" s="202"/>
      <c r="C115" s="203"/>
      <c r="D115" s="204" t="s">
        <v>72</v>
      </c>
      <c r="E115" s="205" t="s">
        <v>1951</v>
      </c>
      <c r="F115" s="205" t="s">
        <v>1952</v>
      </c>
      <c r="G115" s="203"/>
      <c r="H115" s="203"/>
      <c r="I115" s="206"/>
      <c r="J115" s="207">
        <f>BK115</f>
        <v>0</v>
      </c>
      <c r="K115" s="203"/>
      <c r="L115" s="208"/>
      <c r="M115" s="209"/>
      <c r="N115" s="210"/>
      <c r="O115" s="210"/>
      <c r="P115" s="211">
        <f>SUM(P116:P173)</f>
        <v>0</v>
      </c>
      <c r="Q115" s="210"/>
      <c r="R115" s="211">
        <f>SUM(R116:R173)</f>
        <v>2.4918299999999998</v>
      </c>
      <c r="S115" s="210"/>
      <c r="T115" s="212">
        <f>SUM(T116:T173)</f>
        <v>0</v>
      </c>
      <c r="AR115" s="213" t="s">
        <v>82</v>
      </c>
      <c r="AT115" s="214" t="s">
        <v>72</v>
      </c>
      <c r="AU115" s="214" t="s">
        <v>73</v>
      </c>
      <c r="AY115" s="213" t="s">
        <v>197</v>
      </c>
      <c r="BK115" s="215">
        <f>SUM(BK116:BK173)</f>
        <v>0</v>
      </c>
    </row>
    <row r="116" spans="2:65" s="1" customFormat="1" ht="16.5" customHeight="1">
      <c r="B116" s="39"/>
      <c r="C116" s="218" t="s">
        <v>244</v>
      </c>
      <c r="D116" s="218" t="s">
        <v>199</v>
      </c>
      <c r="E116" s="219" t="s">
        <v>1953</v>
      </c>
      <c r="F116" s="220" t="s">
        <v>1954</v>
      </c>
      <c r="G116" s="221" t="s">
        <v>707</v>
      </c>
      <c r="H116" s="222">
        <v>7</v>
      </c>
      <c r="I116" s="223"/>
      <c r="J116" s="224">
        <f>ROUND(I116*H116,2)</f>
        <v>0</v>
      </c>
      <c r="K116" s="220" t="s">
        <v>21</v>
      </c>
      <c r="L116" s="44"/>
      <c r="M116" s="225" t="s">
        <v>21</v>
      </c>
      <c r="N116" s="226" t="s">
        <v>44</v>
      </c>
      <c r="O116" s="80"/>
      <c r="P116" s="227">
        <f>O116*H116</f>
        <v>0</v>
      </c>
      <c r="Q116" s="227">
        <v>0</v>
      </c>
      <c r="R116" s="227">
        <f>Q116*H116</f>
        <v>0</v>
      </c>
      <c r="S116" s="227">
        <v>0</v>
      </c>
      <c r="T116" s="228">
        <f>S116*H116</f>
        <v>0</v>
      </c>
      <c r="AR116" s="18" t="s">
        <v>298</v>
      </c>
      <c r="AT116" s="18" t="s">
        <v>199</v>
      </c>
      <c r="AU116" s="18" t="s">
        <v>80</v>
      </c>
      <c r="AY116" s="18" t="s">
        <v>197</v>
      </c>
      <c r="BE116" s="229">
        <f>IF(N116="základní",J116,0)</f>
        <v>0</v>
      </c>
      <c r="BF116" s="229">
        <f>IF(N116="snížená",J116,0)</f>
        <v>0</v>
      </c>
      <c r="BG116" s="229">
        <f>IF(N116="zákl. přenesená",J116,0)</f>
        <v>0</v>
      </c>
      <c r="BH116" s="229">
        <f>IF(N116="sníž. přenesená",J116,0)</f>
        <v>0</v>
      </c>
      <c r="BI116" s="229">
        <f>IF(N116="nulová",J116,0)</f>
        <v>0</v>
      </c>
      <c r="BJ116" s="18" t="s">
        <v>80</v>
      </c>
      <c r="BK116" s="229">
        <f>ROUND(I116*H116,2)</f>
        <v>0</v>
      </c>
      <c r="BL116" s="18" t="s">
        <v>298</v>
      </c>
      <c r="BM116" s="18" t="s">
        <v>1955</v>
      </c>
    </row>
    <row r="117" spans="2:47" s="1" customFormat="1" ht="12">
      <c r="B117" s="39"/>
      <c r="C117" s="40"/>
      <c r="D117" s="230" t="s">
        <v>262</v>
      </c>
      <c r="E117" s="40"/>
      <c r="F117" s="231" t="s">
        <v>1956</v>
      </c>
      <c r="G117" s="40"/>
      <c r="H117" s="40"/>
      <c r="I117" s="145"/>
      <c r="J117" s="40"/>
      <c r="K117" s="40"/>
      <c r="L117" s="44"/>
      <c r="M117" s="232"/>
      <c r="N117" s="80"/>
      <c r="O117" s="80"/>
      <c r="P117" s="80"/>
      <c r="Q117" s="80"/>
      <c r="R117" s="80"/>
      <c r="S117" s="80"/>
      <c r="T117" s="81"/>
      <c r="AT117" s="18" t="s">
        <v>262</v>
      </c>
      <c r="AU117" s="18" t="s">
        <v>80</v>
      </c>
    </row>
    <row r="118" spans="2:65" s="1" customFormat="1" ht="16.5" customHeight="1">
      <c r="B118" s="39"/>
      <c r="C118" s="218" t="s">
        <v>250</v>
      </c>
      <c r="D118" s="218" t="s">
        <v>199</v>
      </c>
      <c r="E118" s="219" t="s">
        <v>1957</v>
      </c>
      <c r="F118" s="220" t="s">
        <v>1958</v>
      </c>
      <c r="G118" s="221" t="s">
        <v>707</v>
      </c>
      <c r="H118" s="222">
        <v>8</v>
      </c>
      <c r="I118" s="223"/>
      <c r="J118" s="224">
        <f>ROUND(I118*H118,2)</f>
        <v>0</v>
      </c>
      <c r="K118" s="220" t="s">
        <v>21</v>
      </c>
      <c r="L118" s="44"/>
      <c r="M118" s="225" t="s">
        <v>21</v>
      </c>
      <c r="N118" s="226" t="s">
        <v>44</v>
      </c>
      <c r="O118" s="80"/>
      <c r="P118" s="227">
        <f>O118*H118</f>
        <v>0</v>
      </c>
      <c r="Q118" s="227">
        <v>0</v>
      </c>
      <c r="R118" s="227">
        <f>Q118*H118</f>
        <v>0</v>
      </c>
      <c r="S118" s="227">
        <v>0</v>
      </c>
      <c r="T118" s="228">
        <f>S118*H118</f>
        <v>0</v>
      </c>
      <c r="AR118" s="18" t="s">
        <v>298</v>
      </c>
      <c r="AT118" s="18" t="s">
        <v>199</v>
      </c>
      <c r="AU118" s="18" t="s">
        <v>80</v>
      </c>
      <c r="AY118" s="18" t="s">
        <v>197</v>
      </c>
      <c r="BE118" s="229">
        <f>IF(N118="základní",J118,0)</f>
        <v>0</v>
      </c>
      <c r="BF118" s="229">
        <f>IF(N118="snížená",J118,0)</f>
        <v>0</v>
      </c>
      <c r="BG118" s="229">
        <f>IF(N118="zákl. přenesená",J118,0)</f>
        <v>0</v>
      </c>
      <c r="BH118" s="229">
        <f>IF(N118="sníž. přenesená",J118,0)</f>
        <v>0</v>
      </c>
      <c r="BI118" s="229">
        <f>IF(N118="nulová",J118,0)</f>
        <v>0</v>
      </c>
      <c r="BJ118" s="18" t="s">
        <v>80</v>
      </c>
      <c r="BK118" s="229">
        <f>ROUND(I118*H118,2)</f>
        <v>0</v>
      </c>
      <c r="BL118" s="18" t="s">
        <v>298</v>
      </c>
      <c r="BM118" s="18" t="s">
        <v>1959</v>
      </c>
    </row>
    <row r="119" spans="2:47" s="1" customFormat="1" ht="12">
      <c r="B119" s="39"/>
      <c r="C119" s="40"/>
      <c r="D119" s="230" t="s">
        <v>262</v>
      </c>
      <c r="E119" s="40"/>
      <c r="F119" s="231" t="s">
        <v>1960</v>
      </c>
      <c r="G119" s="40"/>
      <c r="H119" s="40"/>
      <c r="I119" s="145"/>
      <c r="J119" s="40"/>
      <c r="K119" s="40"/>
      <c r="L119" s="44"/>
      <c r="M119" s="232"/>
      <c r="N119" s="80"/>
      <c r="O119" s="80"/>
      <c r="P119" s="80"/>
      <c r="Q119" s="80"/>
      <c r="R119" s="80"/>
      <c r="S119" s="80"/>
      <c r="T119" s="81"/>
      <c r="AT119" s="18" t="s">
        <v>262</v>
      </c>
      <c r="AU119" s="18" t="s">
        <v>80</v>
      </c>
    </row>
    <row r="120" spans="2:65" s="1" customFormat="1" ht="16.5" customHeight="1">
      <c r="B120" s="39"/>
      <c r="C120" s="218" t="s">
        <v>256</v>
      </c>
      <c r="D120" s="218" t="s">
        <v>199</v>
      </c>
      <c r="E120" s="219" t="s">
        <v>1961</v>
      </c>
      <c r="F120" s="220" t="s">
        <v>1962</v>
      </c>
      <c r="G120" s="221" t="s">
        <v>707</v>
      </c>
      <c r="H120" s="222">
        <v>1</v>
      </c>
      <c r="I120" s="223"/>
      <c r="J120" s="224">
        <f>ROUND(I120*H120,2)</f>
        <v>0</v>
      </c>
      <c r="K120" s="220" t="s">
        <v>21</v>
      </c>
      <c r="L120" s="44"/>
      <c r="M120" s="225" t="s">
        <v>21</v>
      </c>
      <c r="N120" s="226" t="s">
        <v>44</v>
      </c>
      <c r="O120" s="80"/>
      <c r="P120" s="227">
        <f>O120*H120</f>
        <v>0</v>
      </c>
      <c r="Q120" s="227">
        <v>0</v>
      </c>
      <c r="R120" s="227">
        <f>Q120*H120</f>
        <v>0</v>
      </c>
      <c r="S120" s="227">
        <v>0</v>
      </c>
      <c r="T120" s="228">
        <f>S120*H120</f>
        <v>0</v>
      </c>
      <c r="AR120" s="18" t="s">
        <v>298</v>
      </c>
      <c r="AT120" s="18" t="s">
        <v>199</v>
      </c>
      <c r="AU120" s="18" t="s">
        <v>80</v>
      </c>
      <c r="AY120" s="18" t="s">
        <v>197</v>
      </c>
      <c r="BE120" s="229">
        <f>IF(N120="základní",J120,0)</f>
        <v>0</v>
      </c>
      <c r="BF120" s="229">
        <f>IF(N120="snížená",J120,0)</f>
        <v>0</v>
      </c>
      <c r="BG120" s="229">
        <f>IF(N120="zákl. přenesená",J120,0)</f>
        <v>0</v>
      </c>
      <c r="BH120" s="229">
        <f>IF(N120="sníž. přenesená",J120,0)</f>
        <v>0</v>
      </c>
      <c r="BI120" s="229">
        <f>IF(N120="nulová",J120,0)</f>
        <v>0</v>
      </c>
      <c r="BJ120" s="18" t="s">
        <v>80</v>
      </c>
      <c r="BK120" s="229">
        <f>ROUND(I120*H120,2)</f>
        <v>0</v>
      </c>
      <c r="BL120" s="18" t="s">
        <v>298</v>
      </c>
      <c r="BM120" s="18" t="s">
        <v>1963</v>
      </c>
    </row>
    <row r="121" spans="2:47" s="1" customFormat="1" ht="12">
      <c r="B121" s="39"/>
      <c r="C121" s="40"/>
      <c r="D121" s="230" t="s">
        <v>262</v>
      </c>
      <c r="E121" s="40"/>
      <c r="F121" s="231" t="s">
        <v>1964</v>
      </c>
      <c r="G121" s="40"/>
      <c r="H121" s="40"/>
      <c r="I121" s="145"/>
      <c r="J121" s="40"/>
      <c r="K121" s="40"/>
      <c r="L121" s="44"/>
      <c r="M121" s="232"/>
      <c r="N121" s="80"/>
      <c r="O121" s="80"/>
      <c r="P121" s="80"/>
      <c r="Q121" s="80"/>
      <c r="R121" s="80"/>
      <c r="S121" s="80"/>
      <c r="T121" s="81"/>
      <c r="AT121" s="18" t="s">
        <v>262</v>
      </c>
      <c r="AU121" s="18" t="s">
        <v>80</v>
      </c>
    </row>
    <row r="122" spans="2:65" s="1" customFormat="1" ht="16.5" customHeight="1">
      <c r="B122" s="39"/>
      <c r="C122" s="218" t="s">
        <v>265</v>
      </c>
      <c r="D122" s="218" t="s">
        <v>199</v>
      </c>
      <c r="E122" s="219" t="s">
        <v>1965</v>
      </c>
      <c r="F122" s="220" t="s">
        <v>1966</v>
      </c>
      <c r="G122" s="221" t="s">
        <v>707</v>
      </c>
      <c r="H122" s="222">
        <v>3</v>
      </c>
      <c r="I122" s="223"/>
      <c r="J122" s="224">
        <f>ROUND(I122*H122,2)</f>
        <v>0</v>
      </c>
      <c r="K122" s="220" t="s">
        <v>21</v>
      </c>
      <c r="L122" s="44"/>
      <c r="M122" s="225" t="s">
        <v>21</v>
      </c>
      <c r="N122" s="226" t="s">
        <v>44</v>
      </c>
      <c r="O122" s="80"/>
      <c r="P122" s="227">
        <f>O122*H122</f>
        <v>0</v>
      </c>
      <c r="Q122" s="227">
        <v>0</v>
      </c>
      <c r="R122" s="227">
        <f>Q122*H122</f>
        <v>0</v>
      </c>
      <c r="S122" s="227">
        <v>0</v>
      </c>
      <c r="T122" s="228">
        <f>S122*H122</f>
        <v>0</v>
      </c>
      <c r="AR122" s="18" t="s">
        <v>298</v>
      </c>
      <c r="AT122" s="18" t="s">
        <v>199</v>
      </c>
      <c r="AU122" s="18" t="s">
        <v>80</v>
      </c>
      <c r="AY122" s="18" t="s">
        <v>197</v>
      </c>
      <c r="BE122" s="229">
        <f>IF(N122="základní",J122,0)</f>
        <v>0</v>
      </c>
      <c r="BF122" s="229">
        <f>IF(N122="snížená",J122,0)</f>
        <v>0</v>
      </c>
      <c r="BG122" s="229">
        <f>IF(N122="zákl. přenesená",J122,0)</f>
        <v>0</v>
      </c>
      <c r="BH122" s="229">
        <f>IF(N122="sníž. přenesená",J122,0)</f>
        <v>0</v>
      </c>
      <c r="BI122" s="229">
        <f>IF(N122="nulová",J122,0)</f>
        <v>0</v>
      </c>
      <c r="BJ122" s="18" t="s">
        <v>80</v>
      </c>
      <c r="BK122" s="229">
        <f>ROUND(I122*H122,2)</f>
        <v>0</v>
      </c>
      <c r="BL122" s="18" t="s">
        <v>298</v>
      </c>
      <c r="BM122" s="18" t="s">
        <v>1967</v>
      </c>
    </row>
    <row r="123" spans="2:47" s="1" customFormat="1" ht="12">
      <c r="B123" s="39"/>
      <c r="C123" s="40"/>
      <c r="D123" s="230" t="s">
        <v>262</v>
      </c>
      <c r="E123" s="40"/>
      <c r="F123" s="231" t="s">
        <v>1968</v>
      </c>
      <c r="G123" s="40"/>
      <c r="H123" s="40"/>
      <c r="I123" s="145"/>
      <c r="J123" s="40"/>
      <c r="K123" s="40"/>
      <c r="L123" s="44"/>
      <c r="M123" s="232"/>
      <c r="N123" s="80"/>
      <c r="O123" s="80"/>
      <c r="P123" s="80"/>
      <c r="Q123" s="80"/>
      <c r="R123" s="80"/>
      <c r="S123" s="80"/>
      <c r="T123" s="81"/>
      <c r="AT123" s="18" t="s">
        <v>262</v>
      </c>
      <c r="AU123" s="18" t="s">
        <v>80</v>
      </c>
    </row>
    <row r="124" spans="2:65" s="1" customFormat="1" ht="16.5" customHeight="1">
      <c r="B124" s="39"/>
      <c r="C124" s="218" t="s">
        <v>137</v>
      </c>
      <c r="D124" s="218" t="s">
        <v>199</v>
      </c>
      <c r="E124" s="219" t="s">
        <v>1969</v>
      </c>
      <c r="F124" s="220" t="s">
        <v>1970</v>
      </c>
      <c r="G124" s="221" t="s">
        <v>132</v>
      </c>
      <c r="H124" s="222">
        <v>110</v>
      </c>
      <c r="I124" s="223"/>
      <c r="J124" s="224">
        <f>ROUND(I124*H124,2)</f>
        <v>0</v>
      </c>
      <c r="K124" s="220" t="s">
        <v>21</v>
      </c>
      <c r="L124" s="44"/>
      <c r="M124" s="225" t="s">
        <v>21</v>
      </c>
      <c r="N124" s="226" t="s">
        <v>44</v>
      </c>
      <c r="O124" s="80"/>
      <c r="P124" s="227">
        <f>O124*H124</f>
        <v>0</v>
      </c>
      <c r="Q124" s="227">
        <v>0.01492</v>
      </c>
      <c r="R124" s="227">
        <f>Q124*H124</f>
        <v>1.6412</v>
      </c>
      <c r="S124" s="227">
        <v>0</v>
      </c>
      <c r="T124" s="228">
        <f>S124*H124</f>
        <v>0</v>
      </c>
      <c r="AR124" s="18" t="s">
        <v>298</v>
      </c>
      <c r="AT124" s="18" t="s">
        <v>199</v>
      </c>
      <c r="AU124" s="18" t="s">
        <v>80</v>
      </c>
      <c r="AY124" s="18" t="s">
        <v>197</v>
      </c>
      <c r="BE124" s="229">
        <f>IF(N124="základní",J124,0)</f>
        <v>0</v>
      </c>
      <c r="BF124" s="229">
        <f>IF(N124="snížená",J124,0)</f>
        <v>0</v>
      </c>
      <c r="BG124" s="229">
        <f>IF(N124="zákl. přenesená",J124,0)</f>
        <v>0</v>
      </c>
      <c r="BH124" s="229">
        <f>IF(N124="sníž. přenesená",J124,0)</f>
        <v>0</v>
      </c>
      <c r="BI124" s="229">
        <f>IF(N124="nulová",J124,0)</f>
        <v>0</v>
      </c>
      <c r="BJ124" s="18" t="s">
        <v>80</v>
      </c>
      <c r="BK124" s="229">
        <f>ROUND(I124*H124,2)</f>
        <v>0</v>
      </c>
      <c r="BL124" s="18" t="s">
        <v>298</v>
      </c>
      <c r="BM124" s="18" t="s">
        <v>1971</v>
      </c>
    </row>
    <row r="125" spans="2:65" s="1" customFormat="1" ht="16.5" customHeight="1">
      <c r="B125" s="39"/>
      <c r="C125" s="218" t="s">
        <v>281</v>
      </c>
      <c r="D125" s="218" t="s">
        <v>199</v>
      </c>
      <c r="E125" s="219" t="s">
        <v>1972</v>
      </c>
      <c r="F125" s="220" t="s">
        <v>1973</v>
      </c>
      <c r="G125" s="221" t="s">
        <v>301</v>
      </c>
      <c r="H125" s="222">
        <v>5</v>
      </c>
      <c r="I125" s="223"/>
      <c r="J125" s="224">
        <f>ROUND(I125*H125,2)</f>
        <v>0</v>
      </c>
      <c r="K125" s="220" t="s">
        <v>21</v>
      </c>
      <c r="L125" s="44"/>
      <c r="M125" s="225" t="s">
        <v>21</v>
      </c>
      <c r="N125" s="226" t="s">
        <v>44</v>
      </c>
      <c r="O125" s="80"/>
      <c r="P125" s="227">
        <f>O125*H125</f>
        <v>0</v>
      </c>
      <c r="Q125" s="227">
        <v>0</v>
      </c>
      <c r="R125" s="227">
        <f>Q125*H125</f>
        <v>0</v>
      </c>
      <c r="S125" s="227">
        <v>0</v>
      </c>
      <c r="T125" s="228">
        <f>S125*H125</f>
        <v>0</v>
      </c>
      <c r="AR125" s="18" t="s">
        <v>298</v>
      </c>
      <c r="AT125" s="18" t="s">
        <v>199</v>
      </c>
      <c r="AU125" s="18" t="s">
        <v>80</v>
      </c>
      <c r="AY125" s="18" t="s">
        <v>197</v>
      </c>
      <c r="BE125" s="229">
        <f>IF(N125="základní",J125,0)</f>
        <v>0</v>
      </c>
      <c r="BF125" s="229">
        <f>IF(N125="snížená",J125,0)</f>
        <v>0</v>
      </c>
      <c r="BG125" s="229">
        <f>IF(N125="zákl. přenesená",J125,0)</f>
        <v>0</v>
      </c>
      <c r="BH125" s="229">
        <f>IF(N125="sníž. přenesená",J125,0)</f>
        <v>0</v>
      </c>
      <c r="BI125" s="229">
        <f>IF(N125="nulová",J125,0)</f>
        <v>0</v>
      </c>
      <c r="BJ125" s="18" t="s">
        <v>80</v>
      </c>
      <c r="BK125" s="229">
        <f>ROUND(I125*H125,2)</f>
        <v>0</v>
      </c>
      <c r="BL125" s="18" t="s">
        <v>298</v>
      </c>
      <c r="BM125" s="18" t="s">
        <v>1974</v>
      </c>
    </row>
    <row r="126" spans="2:47" s="1" customFormat="1" ht="12">
      <c r="B126" s="39"/>
      <c r="C126" s="40"/>
      <c r="D126" s="230" t="s">
        <v>262</v>
      </c>
      <c r="E126" s="40"/>
      <c r="F126" s="231" t="s">
        <v>1975</v>
      </c>
      <c r="G126" s="40"/>
      <c r="H126" s="40"/>
      <c r="I126" s="145"/>
      <c r="J126" s="40"/>
      <c r="K126" s="40"/>
      <c r="L126" s="44"/>
      <c r="M126" s="232"/>
      <c r="N126" s="80"/>
      <c r="O126" s="80"/>
      <c r="P126" s="80"/>
      <c r="Q126" s="80"/>
      <c r="R126" s="80"/>
      <c r="S126" s="80"/>
      <c r="T126" s="81"/>
      <c r="AT126" s="18" t="s">
        <v>262</v>
      </c>
      <c r="AU126" s="18" t="s">
        <v>80</v>
      </c>
    </row>
    <row r="127" spans="2:65" s="1" customFormat="1" ht="16.5" customHeight="1">
      <c r="B127" s="39"/>
      <c r="C127" s="218" t="s">
        <v>287</v>
      </c>
      <c r="D127" s="218" t="s">
        <v>199</v>
      </c>
      <c r="E127" s="219" t="s">
        <v>1976</v>
      </c>
      <c r="F127" s="220" t="s">
        <v>1977</v>
      </c>
      <c r="G127" s="221" t="s">
        <v>301</v>
      </c>
      <c r="H127" s="222">
        <v>10</v>
      </c>
      <c r="I127" s="223"/>
      <c r="J127" s="224">
        <f>ROUND(I127*H127,2)</f>
        <v>0</v>
      </c>
      <c r="K127" s="220" t="s">
        <v>21</v>
      </c>
      <c r="L127" s="44"/>
      <c r="M127" s="225" t="s">
        <v>21</v>
      </c>
      <c r="N127" s="226" t="s">
        <v>44</v>
      </c>
      <c r="O127" s="80"/>
      <c r="P127" s="227">
        <f>O127*H127</f>
        <v>0</v>
      </c>
      <c r="Q127" s="227">
        <v>0.01265</v>
      </c>
      <c r="R127" s="227">
        <f>Q127*H127</f>
        <v>0.1265</v>
      </c>
      <c r="S127" s="227">
        <v>0</v>
      </c>
      <c r="T127" s="228">
        <f>S127*H127</f>
        <v>0</v>
      </c>
      <c r="AR127" s="18" t="s">
        <v>298</v>
      </c>
      <c r="AT127" s="18" t="s">
        <v>199</v>
      </c>
      <c r="AU127" s="18" t="s">
        <v>80</v>
      </c>
      <c r="AY127" s="18" t="s">
        <v>197</v>
      </c>
      <c r="BE127" s="229">
        <f>IF(N127="základní",J127,0)</f>
        <v>0</v>
      </c>
      <c r="BF127" s="229">
        <f>IF(N127="snížená",J127,0)</f>
        <v>0</v>
      </c>
      <c r="BG127" s="229">
        <f>IF(N127="zákl. přenesená",J127,0)</f>
        <v>0</v>
      </c>
      <c r="BH127" s="229">
        <f>IF(N127="sníž. přenesená",J127,0)</f>
        <v>0</v>
      </c>
      <c r="BI127" s="229">
        <f>IF(N127="nulová",J127,0)</f>
        <v>0</v>
      </c>
      <c r="BJ127" s="18" t="s">
        <v>80</v>
      </c>
      <c r="BK127" s="229">
        <f>ROUND(I127*H127,2)</f>
        <v>0</v>
      </c>
      <c r="BL127" s="18" t="s">
        <v>298</v>
      </c>
      <c r="BM127" s="18" t="s">
        <v>1978</v>
      </c>
    </row>
    <row r="128" spans="2:47" s="1" customFormat="1" ht="12">
      <c r="B128" s="39"/>
      <c r="C128" s="40"/>
      <c r="D128" s="230" t="s">
        <v>262</v>
      </c>
      <c r="E128" s="40"/>
      <c r="F128" s="231" t="s">
        <v>1979</v>
      </c>
      <c r="G128" s="40"/>
      <c r="H128" s="40"/>
      <c r="I128" s="145"/>
      <c r="J128" s="40"/>
      <c r="K128" s="40"/>
      <c r="L128" s="44"/>
      <c r="M128" s="232"/>
      <c r="N128" s="80"/>
      <c r="O128" s="80"/>
      <c r="P128" s="80"/>
      <c r="Q128" s="80"/>
      <c r="R128" s="80"/>
      <c r="S128" s="80"/>
      <c r="T128" s="81"/>
      <c r="AT128" s="18" t="s">
        <v>262</v>
      </c>
      <c r="AU128" s="18" t="s">
        <v>80</v>
      </c>
    </row>
    <row r="129" spans="2:65" s="1" customFormat="1" ht="16.5" customHeight="1">
      <c r="B129" s="39"/>
      <c r="C129" s="218" t="s">
        <v>8</v>
      </c>
      <c r="D129" s="218" t="s">
        <v>199</v>
      </c>
      <c r="E129" s="219" t="s">
        <v>1980</v>
      </c>
      <c r="F129" s="220" t="s">
        <v>1981</v>
      </c>
      <c r="G129" s="221" t="s">
        <v>301</v>
      </c>
      <c r="H129" s="222">
        <v>9</v>
      </c>
      <c r="I129" s="223"/>
      <c r="J129" s="224">
        <f>ROUND(I129*H129,2)</f>
        <v>0</v>
      </c>
      <c r="K129" s="220" t="s">
        <v>21</v>
      </c>
      <c r="L129" s="44"/>
      <c r="M129" s="225" t="s">
        <v>21</v>
      </c>
      <c r="N129" s="226" t="s">
        <v>44</v>
      </c>
      <c r="O129" s="80"/>
      <c r="P129" s="227">
        <f>O129*H129</f>
        <v>0</v>
      </c>
      <c r="Q129" s="227">
        <v>0.00663</v>
      </c>
      <c r="R129" s="227">
        <f>Q129*H129</f>
        <v>0.059669999999999994</v>
      </c>
      <c r="S129" s="227">
        <v>0</v>
      </c>
      <c r="T129" s="228">
        <f>S129*H129</f>
        <v>0</v>
      </c>
      <c r="AR129" s="18" t="s">
        <v>298</v>
      </c>
      <c r="AT129" s="18" t="s">
        <v>199</v>
      </c>
      <c r="AU129" s="18" t="s">
        <v>80</v>
      </c>
      <c r="AY129" s="18" t="s">
        <v>197</v>
      </c>
      <c r="BE129" s="229">
        <f>IF(N129="základní",J129,0)</f>
        <v>0</v>
      </c>
      <c r="BF129" s="229">
        <f>IF(N129="snížená",J129,0)</f>
        <v>0</v>
      </c>
      <c r="BG129" s="229">
        <f>IF(N129="zákl. přenesená",J129,0)</f>
        <v>0</v>
      </c>
      <c r="BH129" s="229">
        <f>IF(N129="sníž. přenesená",J129,0)</f>
        <v>0</v>
      </c>
      <c r="BI129" s="229">
        <f>IF(N129="nulová",J129,0)</f>
        <v>0</v>
      </c>
      <c r="BJ129" s="18" t="s">
        <v>80</v>
      </c>
      <c r="BK129" s="229">
        <f>ROUND(I129*H129,2)</f>
        <v>0</v>
      </c>
      <c r="BL129" s="18" t="s">
        <v>298</v>
      </c>
      <c r="BM129" s="18" t="s">
        <v>1982</v>
      </c>
    </row>
    <row r="130" spans="2:47" s="1" customFormat="1" ht="12">
      <c r="B130" s="39"/>
      <c r="C130" s="40"/>
      <c r="D130" s="230" t="s">
        <v>262</v>
      </c>
      <c r="E130" s="40"/>
      <c r="F130" s="231" t="s">
        <v>1983</v>
      </c>
      <c r="G130" s="40"/>
      <c r="H130" s="40"/>
      <c r="I130" s="145"/>
      <c r="J130" s="40"/>
      <c r="K130" s="40"/>
      <c r="L130" s="44"/>
      <c r="M130" s="232"/>
      <c r="N130" s="80"/>
      <c r="O130" s="80"/>
      <c r="P130" s="80"/>
      <c r="Q130" s="80"/>
      <c r="R130" s="80"/>
      <c r="S130" s="80"/>
      <c r="T130" s="81"/>
      <c r="AT130" s="18" t="s">
        <v>262</v>
      </c>
      <c r="AU130" s="18" t="s">
        <v>80</v>
      </c>
    </row>
    <row r="131" spans="2:65" s="1" customFormat="1" ht="16.5" customHeight="1">
      <c r="B131" s="39"/>
      <c r="C131" s="218" t="s">
        <v>298</v>
      </c>
      <c r="D131" s="218" t="s">
        <v>199</v>
      </c>
      <c r="E131" s="219" t="s">
        <v>1984</v>
      </c>
      <c r="F131" s="220" t="s">
        <v>1985</v>
      </c>
      <c r="G131" s="221" t="s">
        <v>301</v>
      </c>
      <c r="H131" s="222">
        <v>4</v>
      </c>
      <c r="I131" s="223"/>
      <c r="J131" s="224">
        <f>ROUND(I131*H131,2)</f>
        <v>0</v>
      </c>
      <c r="K131" s="220" t="s">
        <v>21</v>
      </c>
      <c r="L131" s="44"/>
      <c r="M131" s="225" t="s">
        <v>21</v>
      </c>
      <c r="N131" s="226" t="s">
        <v>44</v>
      </c>
      <c r="O131" s="80"/>
      <c r="P131" s="227">
        <f>O131*H131</f>
        <v>0</v>
      </c>
      <c r="Q131" s="227">
        <v>0.00675</v>
      </c>
      <c r="R131" s="227">
        <f>Q131*H131</f>
        <v>0.027</v>
      </c>
      <c r="S131" s="227">
        <v>0</v>
      </c>
      <c r="T131" s="228">
        <f>S131*H131</f>
        <v>0</v>
      </c>
      <c r="AR131" s="18" t="s">
        <v>298</v>
      </c>
      <c r="AT131" s="18" t="s">
        <v>199</v>
      </c>
      <c r="AU131" s="18" t="s">
        <v>80</v>
      </c>
      <c r="AY131" s="18" t="s">
        <v>197</v>
      </c>
      <c r="BE131" s="229">
        <f>IF(N131="základní",J131,0)</f>
        <v>0</v>
      </c>
      <c r="BF131" s="229">
        <f>IF(N131="snížená",J131,0)</f>
        <v>0</v>
      </c>
      <c r="BG131" s="229">
        <f>IF(N131="zákl. přenesená",J131,0)</f>
        <v>0</v>
      </c>
      <c r="BH131" s="229">
        <f>IF(N131="sníž. přenesená",J131,0)</f>
        <v>0</v>
      </c>
      <c r="BI131" s="229">
        <f>IF(N131="nulová",J131,0)</f>
        <v>0</v>
      </c>
      <c r="BJ131" s="18" t="s">
        <v>80</v>
      </c>
      <c r="BK131" s="229">
        <f>ROUND(I131*H131,2)</f>
        <v>0</v>
      </c>
      <c r="BL131" s="18" t="s">
        <v>298</v>
      </c>
      <c r="BM131" s="18" t="s">
        <v>1986</v>
      </c>
    </row>
    <row r="132" spans="2:47" s="1" customFormat="1" ht="12">
      <c r="B132" s="39"/>
      <c r="C132" s="40"/>
      <c r="D132" s="230" t="s">
        <v>262</v>
      </c>
      <c r="E132" s="40"/>
      <c r="F132" s="231" t="s">
        <v>1987</v>
      </c>
      <c r="G132" s="40"/>
      <c r="H132" s="40"/>
      <c r="I132" s="145"/>
      <c r="J132" s="40"/>
      <c r="K132" s="40"/>
      <c r="L132" s="44"/>
      <c r="M132" s="232"/>
      <c r="N132" s="80"/>
      <c r="O132" s="80"/>
      <c r="P132" s="80"/>
      <c r="Q132" s="80"/>
      <c r="R132" s="80"/>
      <c r="S132" s="80"/>
      <c r="T132" s="81"/>
      <c r="AT132" s="18" t="s">
        <v>262</v>
      </c>
      <c r="AU132" s="18" t="s">
        <v>80</v>
      </c>
    </row>
    <row r="133" spans="2:65" s="1" customFormat="1" ht="16.5" customHeight="1">
      <c r="B133" s="39"/>
      <c r="C133" s="218" t="s">
        <v>305</v>
      </c>
      <c r="D133" s="218" t="s">
        <v>199</v>
      </c>
      <c r="E133" s="219" t="s">
        <v>1988</v>
      </c>
      <c r="F133" s="220" t="s">
        <v>1989</v>
      </c>
      <c r="G133" s="221" t="s">
        <v>301</v>
      </c>
      <c r="H133" s="222">
        <v>1</v>
      </c>
      <c r="I133" s="223"/>
      <c r="J133" s="224">
        <f>ROUND(I133*H133,2)</f>
        <v>0</v>
      </c>
      <c r="K133" s="220" t="s">
        <v>21</v>
      </c>
      <c r="L133" s="44"/>
      <c r="M133" s="225" t="s">
        <v>21</v>
      </c>
      <c r="N133" s="226" t="s">
        <v>44</v>
      </c>
      <c r="O133" s="80"/>
      <c r="P133" s="227">
        <f>O133*H133</f>
        <v>0</v>
      </c>
      <c r="Q133" s="227">
        <v>0.00683</v>
      </c>
      <c r="R133" s="227">
        <f>Q133*H133</f>
        <v>0.00683</v>
      </c>
      <c r="S133" s="227">
        <v>0</v>
      </c>
      <c r="T133" s="228">
        <f>S133*H133</f>
        <v>0</v>
      </c>
      <c r="AR133" s="18" t="s">
        <v>298</v>
      </c>
      <c r="AT133" s="18" t="s">
        <v>199</v>
      </c>
      <c r="AU133" s="18" t="s">
        <v>80</v>
      </c>
      <c r="AY133" s="18" t="s">
        <v>197</v>
      </c>
      <c r="BE133" s="229">
        <f>IF(N133="základní",J133,0)</f>
        <v>0</v>
      </c>
      <c r="BF133" s="229">
        <f>IF(N133="snížená",J133,0)</f>
        <v>0</v>
      </c>
      <c r="BG133" s="229">
        <f>IF(N133="zákl. přenesená",J133,0)</f>
        <v>0</v>
      </c>
      <c r="BH133" s="229">
        <f>IF(N133="sníž. přenesená",J133,0)</f>
        <v>0</v>
      </c>
      <c r="BI133" s="229">
        <f>IF(N133="nulová",J133,0)</f>
        <v>0</v>
      </c>
      <c r="BJ133" s="18" t="s">
        <v>80</v>
      </c>
      <c r="BK133" s="229">
        <f>ROUND(I133*H133,2)</f>
        <v>0</v>
      </c>
      <c r="BL133" s="18" t="s">
        <v>298</v>
      </c>
      <c r="BM133" s="18" t="s">
        <v>1990</v>
      </c>
    </row>
    <row r="134" spans="2:47" s="1" customFormat="1" ht="12">
      <c r="B134" s="39"/>
      <c r="C134" s="40"/>
      <c r="D134" s="230" t="s">
        <v>262</v>
      </c>
      <c r="E134" s="40"/>
      <c r="F134" s="231" t="s">
        <v>1991</v>
      </c>
      <c r="G134" s="40"/>
      <c r="H134" s="40"/>
      <c r="I134" s="145"/>
      <c r="J134" s="40"/>
      <c r="K134" s="40"/>
      <c r="L134" s="44"/>
      <c r="M134" s="232"/>
      <c r="N134" s="80"/>
      <c r="O134" s="80"/>
      <c r="P134" s="80"/>
      <c r="Q134" s="80"/>
      <c r="R134" s="80"/>
      <c r="S134" s="80"/>
      <c r="T134" s="81"/>
      <c r="AT134" s="18" t="s">
        <v>262</v>
      </c>
      <c r="AU134" s="18" t="s">
        <v>80</v>
      </c>
    </row>
    <row r="135" spans="2:65" s="1" customFormat="1" ht="16.5" customHeight="1">
      <c r="B135" s="39"/>
      <c r="C135" s="218" t="s">
        <v>314</v>
      </c>
      <c r="D135" s="218" t="s">
        <v>199</v>
      </c>
      <c r="E135" s="219" t="s">
        <v>1992</v>
      </c>
      <c r="F135" s="220" t="s">
        <v>1993</v>
      </c>
      <c r="G135" s="221" t="s">
        <v>132</v>
      </c>
      <c r="H135" s="222">
        <v>20</v>
      </c>
      <c r="I135" s="223"/>
      <c r="J135" s="224">
        <f>ROUND(I135*H135,2)</f>
        <v>0</v>
      </c>
      <c r="K135" s="220" t="s">
        <v>21</v>
      </c>
      <c r="L135" s="44"/>
      <c r="M135" s="225" t="s">
        <v>21</v>
      </c>
      <c r="N135" s="226" t="s">
        <v>44</v>
      </c>
      <c r="O135" s="80"/>
      <c r="P135" s="227">
        <f>O135*H135</f>
        <v>0</v>
      </c>
      <c r="Q135" s="227">
        <v>0.0021</v>
      </c>
      <c r="R135" s="227">
        <f>Q135*H135</f>
        <v>0.041999999999999996</v>
      </c>
      <c r="S135" s="227">
        <v>0</v>
      </c>
      <c r="T135" s="228">
        <f>S135*H135</f>
        <v>0</v>
      </c>
      <c r="AR135" s="18" t="s">
        <v>298</v>
      </c>
      <c r="AT135" s="18" t="s">
        <v>199</v>
      </c>
      <c r="AU135" s="18" t="s">
        <v>80</v>
      </c>
      <c r="AY135" s="18" t="s">
        <v>197</v>
      </c>
      <c r="BE135" s="229">
        <f>IF(N135="základní",J135,0)</f>
        <v>0</v>
      </c>
      <c r="BF135" s="229">
        <f>IF(N135="snížená",J135,0)</f>
        <v>0</v>
      </c>
      <c r="BG135" s="229">
        <f>IF(N135="zákl. přenesená",J135,0)</f>
        <v>0</v>
      </c>
      <c r="BH135" s="229">
        <f>IF(N135="sníž. přenesená",J135,0)</f>
        <v>0</v>
      </c>
      <c r="BI135" s="229">
        <f>IF(N135="nulová",J135,0)</f>
        <v>0</v>
      </c>
      <c r="BJ135" s="18" t="s">
        <v>80</v>
      </c>
      <c r="BK135" s="229">
        <f>ROUND(I135*H135,2)</f>
        <v>0</v>
      </c>
      <c r="BL135" s="18" t="s">
        <v>298</v>
      </c>
      <c r="BM135" s="18" t="s">
        <v>1994</v>
      </c>
    </row>
    <row r="136" spans="2:65" s="1" customFormat="1" ht="16.5" customHeight="1">
      <c r="B136" s="39"/>
      <c r="C136" s="218" t="s">
        <v>321</v>
      </c>
      <c r="D136" s="218" t="s">
        <v>199</v>
      </c>
      <c r="E136" s="219" t="s">
        <v>1995</v>
      </c>
      <c r="F136" s="220" t="s">
        <v>1996</v>
      </c>
      <c r="G136" s="221" t="s">
        <v>132</v>
      </c>
      <c r="H136" s="222">
        <v>10</v>
      </c>
      <c r="I136" s="223"/>
      <c r="J136" s="224">
        <f>ROUND(I136*H136,2)</f>
        <v>0</v>
      </c>
      <c r="K136" s="220" t="s">
        <v>21</v>
      </c>
      <c r="L136" s="44"/>
      <c r="M136" s="225" t="s">
        <v>21</v>
      </c>
      <c r="N136" s="226" t="s">
        <v>44</v>
      </c>
      <c r="O136" s="80"/>
      <c r="P136" s="227">
        <f>O136*H136</f>
        <v>0</v>
      </c>
      <c r="Q136" s="227">
        <v>0.00034</v>
      </c>
      <c r="R136" s="227">
        <f>Q136*H136</f>
        <v>0.0034000000000000002</v>
      </c>
      <c r="S136" s="227">
        <v>0</v>
      </c>
      <c r="T136" s="228">
        <f>S136*H136</f>
        <v>0</v>
      </c>
      <c r="AR136" s="18" t="s">
        <v>298</v>
      </c>
      <c r="AT136" s="18" t="s">
        <v>199</v>
      </c>
      <c r="AU136" s="18" t="s">
        <v>80</v>
      </c>
      <c r="AY136" s="18" t="s">
        <v>197</v>
      </c>
      <c r="BE136" s="229">
        <f>IF(N136="základní",J136,0)</f>
        <v>0</v>
      </c>
      <c r="BF136" s="229">
        <f>IF(N136="snížená",J136,0)</f>
        <v>0</v>
      </c>
      <c r="BG136" s="229">
        <f>IF(N136="zákl. přenesená",J136,0)</f>
        <v>0</v>
      </c>
      <c r="BH136" s="229">
        <f>IF(N136="sníž. přenesená",J136,0)</f>
        <v>0</v>
      </c>
      <c r="BI136" s="229">
        <f>IF(N136="nulová",J136,0)</f>
        <v>0</v>
      </c>
      <c r="BJ136" s="18" t="s">
        <v>80</v>
      </c>
      <c r="BK136" s="229">
        <f>ROUND(I136*H136,2)</f>
        <v>0</v>
      </c>
      <c r="BL136" s="18" t="s">
        <v>298</v>
      </c>
      <c r="BM136" s="18" t="s">
        <v>1997</v>
      </c>
    </row>
    <row r="137" spans="2:47" s="1" customFormat="1" ht="12">
      <c r="B137" s="39"/>
      <c r="C137" s="40"/>
      <c r="D137" s="230" t="s">
        <v>262</v>
      </c>
      <c r="E137" s="40"/>
      <c r="F137" s="231" t="s">
        <v>1998</v>
      </c>
      <c r="G137" s="40"/>
      <c r="H137" s="40"/>
      <c r="I137" s="145"/>
      <c r="J137" s="40"/>
      <c r="K137" s="40"/>
      <c r="L137" s="44"/>
      <c r="M137" s="232"/>
      <c r="N137" s="80"/>
      <c r="O137" s="80"/>
      <c r="P137" s="80"/>
      <c r="Q137" s="80"/>
      <c r="R137" s="80"/>
      <c r="S137" s="80"/>
      <c r="T137" s="81"/>
      <c r="AT137" s="18" t="s">
        <v>262</v>
      </c>
      <c r="AU137" s="18" t="s">
        <v>80</v>
      </c>
    </row>
    <row r="138" spans="2:65" s="1" customFormat="1" ht="16.5" customHeight="1">
      <c r="B138" s="39"/>
      <c r="C138" s="218" t="s">
        <v>330</v>
      </c>
      <c r="D138" s="218" t="s">
        <v>199</v>
      </c>
      <c r="E138" s="219" t="s">
        <v>1999</v>
      </c>
      <c r="F138" s="220" t="s">
        <v>2000</v>
      </c>
      <c r="G138" s="221" t="s">
        <v>132</v>
      </c>
      <c r="H138" s="222">
        <v>3</v>
      </c>
      <c r="I138" s="223"/>
      <c r="J138" s="224">
        <f>ROUND(I138*H138,2)</f>
        <v>0</v>
      </c>
      <c r="K138" s="220" t="s">
        <v>21</v>
      </c>
      <c r="L138" s="44"/>
      <c r="M138" s="225" t="s">
        <v>21</v>
      </c>
      <c r="N138" s="226" t="s">
        <v>44</v>
      </c>
      <c r="O138" s="80"/>
      <c r="P138" s="227">
        <f>O138*H138</f>
        <v>0</v>
      </c>
      <c r="Q138" s="227">
        <v>0.00038</v>
      </c>
      <c r="R138" s="227">
        <f>Q138*H138</f>
        <v>0.00114</v>
      </c>
      <c r="S138" s="227">
        <v>0</v>
      </c>
      <c r="T138" s="228">
        <f>S138*H138</f>
        <v>0</v>
      </c>
      <c r="AR138" s="18" t="s">
        <v>298</v>
      </c>
      <c r="AT138" s="18" t="s">
        <v>199</v>
      </c>
      <c r="AU138" s="18" t="s">
        <v>80</v>
      </c>
      <c r="AY138" s="18" t="s">
        <v>197</v>
      </c>
      <c r="BE138" s="229">
        <f>IF(N138="základní",J138,0)</f>
        <v>0</v>
      </c>
      <c r="BF138" s="229">
        <f>IF(N138="snížená",J138,0)</f>
        <v>0</v>
      </c>
      <c r="BG138" s="229">
        <f>IF(N138="zákl. přenesená",J138,0)</f>
        <v>0</v>
      </c>
      <c r="BH138" s="229">
        <f>IF(N138="sníž. přenesená",J138,0)</f>
        <v>0</v>
      </c>
      <c r="BI138" s="229">
        <f>IF(N138="nulová",J138,0)</f>
        <v>0</v>
      </c>
      <c r="BJ138" s="18" t="s">
        <v>80</v>
      </c>
      <c r="BK138" s="229">
        <f>ROUND(I138*H138,2)</f>
        <v>0</v>
      </c>
      <c r="BL138" s="18" t="s">
        <v>298</v>
      </c>
      <c r="BM138" s="18" t="s">
        <v>2001</v>
      </c>
    </row>
    <row r="139" spans="2:47" s="1" customFormat="1" ht="12">
      <c r="B139" s="39"/>
      <c r="C139" s="40"/>
      <c r="D139" s="230" t="s">
        <v>262</v>
      </c>
      <c r="E139" s="40"/>
      <c r="F139" s="231" t="s">
        <v>2002</v>
      </c>
      <c r="G139" s="40"/>
      <c r="H139" s="40"/>
      <c r="I139" s="145"/>
      <c r="J139" s="40"/>
      <c r="K139" s="40"/>
      <c r="L139" s="44"/>
      <c r="M139" s="232"/>
      <c r="N139" s="80"/>
      <c r="O139" s="80"/>
      <c r="P139" s="80"/>
      <c r="Q139" s="80"/>
      <c r="R139" s="80"/>
      <c r="S139" s="80"/>
      <c r="T139" s="81"/>
      <c r="AT139" s="18" t="s">
        <v>262</v>
      </c>
      <c r="AU139" s="18" t="s">
        <v>80</v>
      </c>
    </row>
    <row r="140" spans="2:65" s="1" customFormat="1" ht="16.5" customHeight="1">
      <c r="B140" s="39"/>
      <c r="C140" s="218" t="s">
        <v>7</v>
      </c>
      <c r="D140" s="218" t="s">
        <v>199</v>
      </c>
      <c r="E140" s="219" t="s">
        <v>2003</v>
      </c>
      <c r="F140" s="220" t="s">
        <v>2004</v>
      </c>
      <c r="G140" s="221" t="s">
        <v>132</v>
      </c>
      <c r="H140" s="222">
        <v>25</v>
      </c>
      <c r="I140" s="223"/>
      <c r="J140" s="224">
        <f>ROUND(I140*H140,2)</f>
        <v>0</v>
      </c>
      <c r="K140" s="220" t="s">
        <v>21</v>
      </c>
      <c r="L140" s="44"/>
      <c r="M140" s="225" t="s">
        <v>21</v>
      </c>
      <c r="N140" s="226" t="s">
        <v>44</v>
      </c>
      <c r="O140" s="80"/>
      <c r="P140" s="227">
        <f>O140*H140</f>
        <v>0</v>
      </c>
      <c r="Q140" s="227">
        <v>0.00047</v>
      </c>
      <c r="R140" s="227">
        <f>Q140*H140</f>
        <v>0.01175</v>
      </c>
      <c r="S140" s="227">
        <v>0</v>
      </c>
      <c r="T140" s="228">
        <f>S140*H140</f>
        <v>0</v>
      </c>
      <c r="AR140" s="18" t="s">
        <v>298</v>
      </c>
      <c r="AT140" s="18" t="s">
        <v>199</v>
      </c>
      <c r="AU140" s="18" t="s">
        <v>80</v>
      </c>
      <c r="AY140" s="18" t="s">
        <v>197</v>
      </c>
      <c r="BE140" s="229">
        <f>IF(N140="základní",J140,0)</f>
        <v>0</v>
      </c>
      <c r="BF140" s="229">
        <f>IF(N140="snížená",J140,0)</f>
        <v>0</v>
      </c>
      <c r="BG140" s="229">
        <f>IF(N140="zákl. přenesená",J140,0)</f>
        <v>0</v>
      </c>
      <c r="BH140" s="229">
        <f>IF(N140="sníž. přenesená",J140,0)</f>
        <v>0</v>
      </c>
      <c r="BI140" s="229">
        <f>IF(N140="nulová",J140,0)</f>
        <v>0</v>
      </c>
      <c r="BJ140" s="18" t="s">
        <v>80</v>
      </c>
      <c r="BK140" s="229">
        <f>ROUND(I140*H140,2)</f>
        <v>0</v>
      </c>
      <c r="BL140" s="18" t="s">
        <v>298</v>
      </c>
      <c r="BM140" s="18" t="s">
        <v>2005</v>
      </c>
    </row>
    <row r="141" spans="2:47" s="1" customFormat="1" ht="12">
      <c r="B141" s="39"/>
      <c r="C141" s="40"/>
      <c r="D141" s="230" t="s">
        <v>262</v>
      </c>
      <c r="E141" s="40"/>
      <c r="F141" s="231" t="s">
        <v>2006</v>
      </c>
      <c r="G141" s="40"/>
      <c r="H141" s="40"/>
      <c r="I141" s="145"/>
      <c r="J141" s="40"/>
      <c r="K141" s="40"/>
      <c r="L141" s="44"/>
      <c r="M141" s="232"/>
      <c r="N141" s="80"/>
      <c r="O141" s="80"/>
      <c r="P141" s="80"/>
      <c r="Q141" s="80"/>
      <c r="R141" s="80"/>
      <c r="S141" s="80"/>
      <c r="T141" s="81"/>
      <c r="AT141" s="18" t="s">
        <v>262</v>
      </c>
      <c r="AU141" s="18" t="s">
        <v>80</v>
      </c>
    </row>
    <row r="142" spans="2:65" s="1" customFormat="1" ht="16.5" customHeight="1">
      <c r="B142" s="39"/>
      <c r="C142" s="218" t="s">
        <v>343</v>
      </c>
      <c r="D142" s="218" t="s">
        <v>199</v>
      </c>
      <c r="E142" s="219" t="s">
        <v>2007</v>
      </c>
      <c r="F142" s="220" t="s">
        <v>2008</v>
      </c>
      <c r="G142" s="221" t="s">
        <v>132</v>
      </c>
      <c r="H142" s="222">
        <v>55</v>
      </c>
      <c r="I142" s="223"/>
      <c r="J142" s="224">
        <f>ROUND(I142*H142,2)</f>
        <v>0</v>
      </c>
      <c r="K142" s="220" t="s">
        <v>21</v>
      </c>
      <c r="L142" s="44"/>
      <c r="M142" s="225" t="s">
        <v>21</v>
      </c>
      <c r="N142" s="226" t="s">
        <v>44</v>
      </c>
      <c r="O142" s="80"/>
      <c r="P142" s="227">
        <f>O142*H142</f>
        <v>0</v>
      </c>
      <c r="Q142" s="227">
        <v>0.00078</v>
      </c>
      <c r="R142" s="227">
        <f>Q142*H142</f>
        <v>0.0429</v>
      </c>
      <c r="S142" s="227">
        <v>0</v>
      </c>
      <c r="T142" s="228">
        <f>S142*H142</f>
        <v>0</v>
      </c>
      <c r="AR142" s="18" t="s">
        <v>298</v>
      </c>
      <c r="AT142" s="18" t="s">
        <v>199</v>
      </c>
      <c r="AU142" s="18" t="s">
        <v>80</v>
      </c>
      <c r="AY142" s="18" t="s">
        <v>197</v>
      </c>
      <c r="BE142" s="229">
        <f>IF(N142="základní",J142,0)</f>
        <v>0</v>
      </c>
      <c r="BF142" s="229">
        <f>IF(N142="snížená",J142,0)</f>
        <v>0</v>
      </c>
      <c r="BG142" s="229">
        <f>IF(N142="zákl. přenesená",J142,0)</f>
        <v>0</v>
      </c>
      <c r="BH142" s="229">
        <f>IF(N142="sníž. přenesená",J142,0)</f>
        <v>0</v>
      </c>
      <c r="BI142" s="229">
        <f>IF(N142="nulová",J142,0)</f>
        <v>0</v>
      </c>
      <c r="BJ142" s="18" t="s">
        <v>80</v>
      </c>
      <c r="BK142" s="229">
        <f>ROUND(I142*H142,2)</f>
        <v>0</v>
      </c>
      <c r="BL142" s="18" t="s">
        <v>298</v>
      </c>
      <c r="BM142" s="18" t="s">
        <v>2009</v>
      </c>
    </row>
    <row r="143" spans="2:47" s="1" customFormat="1" ht="12">
      <c r="B143" s="39"/>
      <c r="C143" s="40"/>
      <c r="D143" s="230" t="s">
        <v>262</v>
      </c>
      <c r="E143" s="40"/>
      <c r="F143" s="231" t="s">
        <v>2010</v>
      </c>
      <c r="G143" s="40"/>
      <c r="H143" s="40"/>
      <c r="I143" s="145"/>
      <c r="J143" s="40"/>
      <c r="K143" s="40"/>
      <c r="L143" s="44"/>
      <c r="M143" s="232"/>
      <c r="N143" s="80"/>
      <c r="O143" s="80"/>
      <c r="P143" s="80"/>
      <c r="Q143" s="80"/>
      <c r="R143" s="80"/>
      <c r="S143" s="80"/>
      <c r="T143" s="81"/>
      <c r="AT143" s="18" t="s">
        <v>262</v>
      </c>
      <c r="AU143" s="18" t="s">
        <v>80</v>
      </c>
    </row>
    <row r="144" spans="2:65" s="1" customFormat="1" ht="16.5" customHeight="1">
      <c r="B144" s="39"/>
      <c r="C144" s="218" t="s">
        <v>351</v>
      </c>
      <c r="D144" s="218" t="s">
        <v>199</v>
      </c>
      <c r="E144" s="219" t="s">
        <v>2011</v>
      </c>
      <c r="F144" s="220" t="s">
        <v>2012</v>
      </c>
      <c r="G144" s="221" t="s">
        <v>132</v>
      </c>
      <c r="H144" s="222">
        <v>27</v>
      </c>
      <c r="I144" s="223"/>
      <c r="J144" s="224">
        <f>ROUND(I144*H144,2)</f>
        <v>0</v>
      </c>
      <c r="K144" s="220" t="s">
        <v>21</v>
      </c>
      <c r="L144" s="44"/>
      <c r="M144" s="225" t="s">
        <v>21</v>
      </c>
      <c r="N144" s="226" t="s">
        <v>44</v>
      </c>
      <c r="O144" s="80"/>
      <c r="P144" s="227">
        <f>O144*H144</f>
        <v>0</v>
      </c>
      <c r="Q144" s="227">
        <v>0.00131</v>
      </c>
      <c r="R144" s="227">
        <f>Q144*H144</f>
        <v>0.03537</v>
      </c>
      <c r="S144" s="227">
        <v>0</v>
      </c>
      <c r="T144" s="228">
        <f>S144*H144</f>
        <v>0</v>
      </c>
      <c r="AR144" s="18" t="s">
        <v>298</v>
      </c>
      <c r="AT144" s="18" t="s">
        <v>199</v>
      </c>
      <c r="AU144" s="18" t="s">
        <v>80</v>
      </c>
      <c r="AY144" s="18" t="s">
        <v>197</v>
      </c>
      <c r="BE144" s="229">
        <f>IF(N144="základní",J144,0)</f>
        <v>0</v>
      </c>
      <c r="BF144" s="229">
        <f>IF(N144="snížená",J144,0)</f>
        <v>0</v>
      </c>
      <c r="BG144" s="229">
        <f>IF(N144="zákl. přenesená",J144,0)</f>
        <v>0</v>
      </c>
      <c r="BH144" s="229">
        <f>IF(N144="sníž. přenesená",J144,0)</f>
        <v>0</v>
      </c>
      <c r="BI144" s="229">
        <f>IF(N144="nulová",J144,0)</f>
        <v>0</v>
      </c>
      <c r="BJ144" s="18" t="s">
        <v>80</v>
      </c>
      <c r="BK144" s="229">
        <f>ROUND(I144*H144,2)</f>
        <v>0</v>
      </c>
      <c r="BL144" s="18" t="s">
        <v>298</v>
      </c>
      <c r="BM144" s="18" t="s">
        <v>2013</v>
      </c>
    </row>
    <row r="145" spans="2:47" s="1" customFormat="1" ht="12">
      <c r="B145" s="39"/>
      <c r="C145" s="40"/>
      <c r="D145" s="230" t="s">
        <v>262</v>
      </c>
      <c r="E145" s="40"/>
      <c r="F145" s="231" t="s">
        <v>1975</v>
      </c>
      <c r="G145" s="40"/>
      <c r="H145" s="40"/>
      <c r="I145" s="145"/>
      <c r="J145" s="40"/>
      <c r="K145" s="40"/>
      <c r="L145" s="44"/>
      <c r="M145" s="232"/>
      <c r="N145" s="80"/>
      <c r="O145" s="80"/>
      <c r="P145" s="80"/>
      <c r="Q145" s="80"/>
      <c r="R145" s="80"/>
      <c r="S145" s="80"/>
      <c r="T145" s="81"/>
      <c r="AT145" s="18" t="s">
        <v>262</v>
      </c>
      <c r="AU145" s="18" t="s">
        <v>80</v>
      </c>
    </row>
    <row r="146" spans="2:65" s="1" customFormat="1" ht="16.5" customHeight="1">
      <c r="B146" s="39"/>
      <c r="C146" s="218" t="s">
        <v>358</v>
      </c>
      <c r="D146" s="218" t="s">
        <v>199</v>
      </c>
      <c r="E146" s="219" t="s">
        <v>2014</v>
      </c>
      <c r="F146" s="220" t="s">
        <v>2015</v>
      </c>
      <c r="G146" s="221" t="s">
        <v>132</v>
      </c>
      <c r="H146" s="222">
        <v>12</v>
      </c>
      <c r="I146" s="223"/>
      <c r="J146" s="224">
        <f>ROUND(I146*H146,2)</f>
        <v>0</v>
      </c>
      <c r="K146" s="220" t="s">
        <v>21</v>
      </c>
      <c r="L146" s="44"/>
      <c r="M146" s="225" t="s">
        <v>21</v>
      </c>
      <c r="N146" s="226" t="s">
        <v>44</v>
      </c>
      <c r="O146" s="80"/>
      <c r="P146" s="227">
        <f>O146*H146</f>
        <v>0</v>
      </c>
      <c r="Q146" s="227">
        <v>0.00161</v>
      </c>
      <c r="R146" s="227">
        <f>Q146*H146</f>
        <v>0.01932</v>
      </c>
      <c r="S146" s="227">
        <v>0</v>
      </c>
      <c r="T146" s="228">
        <f>S146*H146</f>
        <v>0</v>
      </c>
      <c r="AR146" s="18" t="s">
        <v>298</v>
      </c>
      <c r="AT146" s="18" t="s">
        <v>199</v>
      </c>
      <c r="AU146" s="18" t="s">
        <v>80</v>
      </c>
      <c r="AY146" s="18" t="s">
        <v>197</v>
      </c>
      <c r="BE146" s="229">
        <f>IF(N146="základní",J146,0)</f>
        <v>0</v>
      </c>
      <c r="BF146" s="229">
        <f>IF(N146="snížená",J146,0)</f>
        <v>0</v>
      </c>
      <c r="BG146" s="229">
        <f>IF(N146="zákl. přenesená",J146,0)</f>
        <v>0</v>
      </c>
      <c r="BH146" s="229">
        <f>IF(N146="sníž. přenesená",J146,0)</f>
        <v>0</v>
      </c>
      <c r="BI146" s="229">
        <f>IF(N146="nulová",J146,0)</f>
        <v>0</v>
      </c>
      <c r="BJ146" s="18" t="s">
        <v>80</v>
      </c>
      <c r="BK146" s="229">
        <f>ROUND(I146*H146,2)</f>
        <v>0</v>
      </c>
      <c r="BL146" s="18" t="s">
        <v>298</v>
      </c>
      <c r="BM146" s="18" t="s">
        <v>2016</v>
      </c>
    </row>
    <row r="147" spans="2:47" s="1" customFormat="1" ht="12">
      <c r="B147" s="39"/>
      <c r="C147" s="40"/>
      <c r="D147" s="230" t="s">
        <v>262</v>
      </c>
      <c r="E147" s="40"/>
      <c r="F147" s="231" t="s">
        <v>2017</v>
      </c>
      <c r="G147" s="40"/>
      <c r="H147" s="40"/>
      <c r="I147" s="145"/>
      <c r="J147" s="40"/>
      <c r="K147" s="40"/>
      <c r="L147" s="44"/>
      <c r="M147" s="232"/>
      <c r="N147" s="80"/>
      <c r="O147" s="80"/>
      <c r="P147" s="80"/>
      <c r="Q147" s="80"/>
      <c r="R147" s="80"/>
      <c r="S147" s="80"/>
      <c r="T147" s="81"/>
      <c r="AT147" s="18" t="s">
        <v>262</v>
      </c>
      <c r="AU147" s="18" t="s">
        <v>80</v>
      </c>
    </row>
    <row r="148" spans="2:65" s="1" customFormat="1" ht="16.5" customHeight="1">
      <c r="B148" s="39"/>
      <c r="C148" s="218" t="s">
        <v>363</v>
      </c>
      <c r="D148" s="218" t="s">
        <v>199</v>
      </c>
      <c r="E148" s="219" t="s">
        <v>2018</v>
      </c>
      <c r="F148" s="220" t="s">
        <v>2019</v>
      </c>
      <c r="G148" s="221" t="s">
        <v>132</v>
      </c>
      <c r="H148" s="222">
        <v>18</v>
      </c>
      <c r="I148" s="223"/>
      <c r="J148" s="224">
        <f>ROUND(I148*H148,2)</f>
        <v>0</v>
      </c>
      <c r="K148" s="220" t="s">
        <v>21</v>
      </c>
      <c r="L148" s="44"/>
      <c r="M148" s="225" t="s">
        <v>21</v>
      </c>
      <c r="N148" s="226" t="s">
        <v>44</v>
      </c>
      <c r="O148" s="80"/>
      <c r="P148" s="227">
        <f>O148*H148</f>
        <v>0</v>
      </c>
      <c r="Q148" s="227">
        <v>0.0016</v>
      </c>
      <c r="R148" s="227">
        <f>Q148*H148</f>
        <v>0.028800000000000003</v>
      </c>
      <c r="S148" s="227">
        <v>0</v>
      </c>
      <c r="T148" s="228">
        <f>S148*H148</f>
        <v>0</v>
      </c>
      <c r="AR148" s="18" t="s">
        <v>298</v>
      </c>
      <c r="AT148" s="18" t="s">
        <v>199</v>
      </c>
      <c r="AU148" s="18" t="s">
        <v>80</v>
      </c>
      <c r="AY148" s="18" t="s">
        <v>197</v>
      </c>
      <c r="BE148" s="229">
        <f>IF(N148="základní",J148,0)</f>
        <v>0</v>
      </c>
      <c r="BF148" s="229">
        <f>IF(N148="snížená",J148,0)</f>
        <v>0</v>
      </c>
      <c r="BG148" s="229">
        <f>IF(N148="zákl. přenesená",J148,0)</f>
        <v>0</v>
      </c>
      <c r="BH148" s="229">
        <f>IF(N148="sníž. přenesená",J148,0)</f>
        <v>0</v>
      </c>
      <c r="BI148" s="229">
        <f>IF(N148="nulová",J148,0)</f>
        <v>0</v>
      </c>
      <c r="BJ148" s="18" t="s">
        <v>80</v>
      </c>
      <c r="BK148" s="229">
        <f>ROUND(I148*H148,2)</f>
        <v>0</v>
      </c>
      <c r="BL148" s="18" t="s">
        <v>298</v>
      </c>
      <c r="BM148" s="18" t="s">
        <v>2020</v>
      </c>
    </row>
    <row r="149" spans="2:47" s="1" customFormat="1" ht="12">
      <c r="B149" s="39"/>
      <c r="C149" s="40"/>
      <c r="D149" s="230" t="s">
        <v>262</v>
      </c>
      <c r="E149" s="40"/>
      <c r="F149" s="231" t="s">
        <v>2021</v>
      </c>
      <c r="G149" s="40"/>
      <c r="H149" s="40"/>
      <c r="I149" s="145"/>
      <c r="J149" s="40"/>
      <c r="K149" s="40"/>
      <c r="L149" s="44"/>
      <c r="M149" s="232"/>
      <c r="N149" s="80"/>
      <c r="O149" s="80"/>
      <c r="P149" s="80"/>
      <c r="Q149" s="80"/>
      <c r="R149" s="80"/>
      <c r="S149" s="80"/>
      <c r="T149" s="81"/>
      <c r="AT149" s="18" t="s">
        <v>262</v>
      </c>
      <c r="AU149" s="18" t="s">
        <v>80</v>
      </c>
    </row>
    <row r="150" spans="2:65" s="1" customFormat="1" ht="16.5" customHeight="1">
      <c r="B150" s="39"/>
      <c r="C150" s="218" t="s">
        <v>370</v>
      </c>
      <c r="D150" s="218" t="s">
        <v>199</v>
      </c>
      <c r="E150" s="219" t="s">
        <v>2022</v>
      </c>
      <c r="F150" s="220" t="s">
        <v>2023</v>
      </c>
      <c r="G150" s="221" t="s">
        <v>132</v>
      </c>
      <c r="H150" s="222">
        <v>81</v>
      </c>
      <c r="I150" s="223"/>
      <c r="J150" s="224">
        <f>ROUND(I150*H150,2)</f>
        <v>0</v>
      </c>
      <c r="K150" s="220" t="s">
        <v>21</v>
      </c>
      <c r="L150" s="44"/>
      <c r="M150" s="225" t="s">
        <v>21</v>
      </c>
      <c r="N150" s="226" t="s">
        <v>44</v>
      </c>
      <c r="O150" s="80"/>
      <c r="P150" s="227">
        <f>O150*H150</f>
        <v>0</v>
      </c>
      <c r="Q150" s="227">
        <v>0.0021</v>
      </c>
      <c r="R150" s="227">
        <f>Q150*H150</f>
        <v>0.1701</v>
      </c>
      <c r="S150" s="227">
        <v>0</v>
      </c>
      <c r="T150" s="228">
        <f>S150*H150</f>
        <v>0</v>
      </c>
      <c r="AR150" s="18" t="s">
        <v>298</v>
      </c>
      <c r="AT150" s="18" t="s">
        <v>199</v>
      </c>
      <c r="AU150" s="18" t="s">
        <v>80</v>
      </c>
      <c r="AY150" s="18" t="s">
        <v>197</v>
      </c>
      <c r="BE150" s="229">
        <f>IF(N150="základní",J150,0)</f>
        <v>0</v>
      </c>
      <c r="BF150" s="229">
        <f>IF(N150="snížená",J150,0)</f>
        <v>0</v>
      </c>
      <c r="BG150" s="229">
        <f>IF(N150="zákl. přenesená",J150,0)</f>
        <v>0</v>
      </c>
      <c r="BH150" s="229">
        <f>IF(N150="sníž. přenesená",J150,0)</f>
        <v>0</v>
      </c>
      <c r="BI150" s="229">
        <f>IF(N150="nulová",J150,0)</f>
        <v>0</v>
      </c>
      <c r="BJ150" s="18" t="s">
        <v>80</v>
      </c>
      <c r="BK150" s="229">
        <f>ROUND(I150*H150,2)</f>
        <v>0</v>
      </c>
      <c r="BL150" s="18" t="s">
        <v>298</v>
      </c>
      <c r="BM150" s="18" t="s">
        <v>2024</v>
      </c>
    </row>
    <row r="151" spans="2:47" s="1" customFormat="1" ht="12">
      <c r="B151" s="39"/>
      <c r="C151" s="40"/>
      <c r="D151" s="230" t="s">
        <v>262</v>
      </c>
      <c r="E151" s="40"/>
      <c r="F151" s="231" t="s">
        <v>2025</v>
      </c>
      <c r="G151" s="40"/>
      <c r="H151" s="40"/>
      <c r="I151" s="145"/>
      <c r="J151" s="40"/>
      <c r="K151" s="40"/>
      <c r="L151" s="44"/>
      <c r="M151" s="232"/>
      <c r="N151" s="80"/>
      <c r="O151" s="80"/>
      <c r="P151" s="80"/>
      <c r="Q151" s="80"/>
      <c r="R151" s="80"/>
      <c r="S151" s="80"/>
      <c r="T151" s="81"/>
      <c r="AT151" s="18" t="s">
        <v>262</v>
      </c>
      <c r="AU151" s="18" t="s">
        <v>80</v>
      </c>
    </row>
    <row r="152" spans="2:65" s="1" customFormat="1" ht="16.5" customHeight="1">
      <c r="B152" s="39"/>
      <c r="C152" s="218" t="s">
        <v>376</v>
      </c>
      <c r="D152" s="218" t="s">
        <v>199</v>
      </c>
      <c r="E152" s="219" t="s">
        <v>2026</v>
      </c>
      <c r="F152" s="220" t="s">
        <v>2027</v>
      </c>
      <c r="G152" s="221" t="s">
        <v>132</v>
      </c>
      <c r="H152" s="222">
        <v>74</v>
      </c>
      <c r="I152" s="223"/>
      <c r="J152" s="224">
        <f>ROUND(I152*H152,2)</f>
        <v>0</v>
      </c>
      <c r="K152" s="220" t="s">
        <v>21</v>
      </c>
      <c r="L152" s="44"/>
      <c r="M152" s="225" t="s">
        <v>21</v>
      </c>
      <c r="N152" s="226" t="s">
        <v>44</v>
      </c>
      <c r="O152" s="80"/>
      <c r="P152" s="227">
        <f>O152*H152</f>
        <v>0</v>
      </c>
      <c r="Q152" s="227">
        <v>0.00252</v>
      </c>
      <c r="R152" s="227">
        <f>Q152*H152</f>
        <v>0.18648</v>
      </c>
      <c r="S152" s="227">
        <v>0</v>
      </c>
      <c r="T152" s="228">
        <f>S152*H152</f>
        <v>0</v>
      </c>
      <c r="AR152" s="18" t="s">
        <v>298</v>
      </c>
      <c r="AT152" s="18" t="s">
        <v>199</v>
      </c>
      <c r="AU152" s="18" t="s">
        <v>80</v>
      </c>
      <c r="AY152" s="18" t="s">
        <v>197</v>
      </c>
      <c r="BE152" s="229">
        <f>IF(N152="základní",J152,0)</f>
        <v>0</v>
      </c>
      <c r="BF152" s="229">
        <f>IF(N152="snížená",J152,0)</f>
        <v>0</v>
      </c>
      <c r="BG152" s="229">
        <f>IF(N152="zákl. přenesená",J152,0)</f>
        <v>0</v>
      </c>
      <c r="BH152" s="229">
        <f>IF(N152="sníž. přenesená",J152,0)</f>
        <v>0</v>
      </c>
      <c r="BI152" s="229">
        <f>IF(N152="nulová",J152,0)</f>
        <v>0</v>
      </c>
      <c r="BJ152" s="18" t="s">
        <v>80</v>
      </c>
      <c r="BK152" s="229">
        <f>ROUND(I152*H152,2)</f>
        <v>0</v>
      </c>
      <c r="BL152" s="18" t="s">
        <v>298</v>
      </c>
      <c r="BM152" s="18" t="s">
        <v>2028</v>
      </c>
    </row>
    <row r="153" spans="2:47" s="1" customFormat="1" ht="12">
      <c r="B153" s="39"/>
      <c r="C153" s="40"/>
      <c r="D153" s="230" t="s">
        <v>262</v>
      </c>
      <c r="E153" s="40"/>
      <c r="F153" s="231" t="s">
        <v>2029</v>
      </c>
      <c r="G153" s="40"/>
      <c r="H153" s="40"/>
      <c r="I153" s="145"/>
      <c r="J153" s="40"/>
      <c r="K153" s="40"/>
      <c r="L153" s="44"/>
      <c r="M153" s="232"/>
      <c r="N153" s="80"/>
      <c r="O153" s="80"/>
      <c r="P153" s="80"/>
      <c r="Q153" s="80"/>
      <c r="R153" s="80"/>
      <c r="S153" s="80"/>
      <c r="T153" s="81"/>
      <c r="AT153" s="18" t="s">
        <v>262</v>
      </c>
      <c r="AU153" s="18" t="s">
        <v>80</v>
      </c>
    </row>
    <row r="154" spans="2:65" s="1" customFormat="1" ht="16.5" customHeight="1">
      <c r="B154" s="39"/>
      <c r="C154" s="218" t="s">
        <v>385</v>
      </c>
      <c r="D154" s="218" t="s">
        <v>199</v>
      </c>
      <c r="E154" s="219" t="s">
        <v>2030</v>
      </c>
      <c r="F154" s="220" t="s">
        <v>2031</v>
      </c>
      <c r="G154" s="221" t="s">
        <v>132</v>
      </c>
      <c r="H154" s="222">
        <v>22</v>
      </c>
      <c r="I154" s="223"/>
      <c r="J154" s="224">
        <f>ROUND(I154*H154,2)</f>
        <v>0</v>
      </c>
      <c r="K154" s="220" t="s">
        <v>21</v>
      </c>
      <c r="L154" s="44"/>
      <c r="M154" s="225" t="s">
        <v>21</v>
      </c>
      <c r="N154" s="226" t="s">
        <v>44</v>
      </c>
      <c r="O154" s="80"/>
      <c r="P154" s="227">
        <f>O154*H154</f>
        <v>0</v>
      </c>
      <c r="Q154" s="227">
        <v>0.00357</v>
      </c>
      <c r="R154" s="227">
        <f>Q154*H154</f>
        <v>0.07854</v>
      </c>
      <c r="S154" s="227">
        <v>0</v>
      </c>
      <c r="T154" s="228">
        <f>S154*H154</f>
        <v>0</v>
      </c>
      <c r="AR154" s="18" t="s">
        <v>298</v>
      </c>
      <c r="AT154" s="18" t="s">
        <v>199</v>
      </c>
      <c r="AU154" s="18" t="s">
        <v>80</v>
      </c>
      <c r="AY154" s="18" t="s">
        <v>197</v>
      </c>
      <c r="BE154" s="229">
        <f>IF(N154="základní",J154,0)</f>
        <v>0</v>
      </c>
      <c r="BF154" s="229">
        <f>IF(N154="snížená",J154,0)</f>
        <v>0</v>
      </c>
      <c r="BG154" s="229">
        <f>IF(N154="zákl. přenesená",J154,0)</f>
        <v>0</v>
      </c>
      <c r="BH154" s="229">
        <f>IF(N154="sníž. přenesená",J154,0)</f>
        <v>0</v>
      </c>
      <c r="BI154" s="229">
        <f>IF(N154="nulová",J154,0)</f>
        <v>0</v>
      </c>
      <c r="BJ154" s="18" t="s">
        <v>80</v>
      </c>
      <c r="BK154" s="229">
        <f>ROUND(I154*H154,2)</f>
        <v>0</v>
      </c>
      <c r="BL154" s="18" t="s">
        <v>298</v>
      </c>
      <c r="BM154" s="18" t="s">
        <v>2032</v>
      </c>
    </row>
    <row r="155" spans="2:47" s="1" customFormat="1" ht="12">
      <c r="B155" s="39"/>
      <c r="C155" s="40"/>
      <c r="D155" s="230" t="s">
        <v>262</v>
      </c>
      <c r="E155" s="40"/>
      <c r="F155" s="231" t="s">
        <v>2033</v>
      </c>
      <c r="G155" s="40"/>
      <c r="H155" s="40"/>
      <c r="I155" s="145"/>
      <c r="J155" s="40"/>
      <c r="K155" s="40"/>
      <c r="L155" s="44"/>
      <c r="M155" s="232"/>
      <c r="N155" s="80"/>
      <c r="O155" s="80"/>
      <c r="P155" s="80"/>
      <c r="Q155" s="80"/>
      <c r="R155" s="80"/>
      <c r="S155" s="80"/>
      <c r="T155" s="81"/>
      <c r="AT155" s="18" t="s">
        <v>262</v>
      </c>
      <c r="AU155" s="18" t="s">
        <v>80</v>
      </c>
    </row>
    <row r="156" spans="2:65" s="1" customFormat="1" ht="16.5" customHeight="1">
      <c r="B156" s="39"/>
      <c r="C156" s="218" t="s">
        <v>394</v>
      </c>
      <c r="D156" s="218" t="s">
        <v>199</v>
      </c>
      <c r="E156" s="219" t="s">
        <v>2034</v>
      </c>
      <c r="F156" s="220" t="s">
        <v>2035</v>
      </c>
      <c r="G156" s="221" t="s">
        <v>301</v>
      </c>
      <c r="H156" s="222">
        <v>4</v>
      </c>
      <c r="I156" s="223"/>
      <c r="J156" s="224">
        <f>ROUND(I156*H156,2)</f>
        <v>0</v>
      </c>
      <c r="K156" s="220" t="s">
        <v>21</v>
      </c>
      <c r="L156" s="44"/>
      <c r="M156" s="225" t="s">
        <v>21</v>
      </c>
      <c r="N156" s="226" t="s">
        <v>44</v>
      </c>
      <c r="O156" s="80"/>
      <c r="P156" s="227">
        <f>O156*H156</f>
        <v>0</v>
      </c>
      <c r="Q156" s="227">
        <v>0</v>
      </c>
      <c r="R156" s="227">
        <f>Q156*H156</f>
        <v>0</v>
      </c>
      <c r="S156" s="227">
        <v>0</v>
      </c>
      <c r="T156" s="228">
        <f>S156*H156</f>
        <v>0</v>
      </c>
      <c r="AR156" s="18" t="s">
        <v>298</v>
      </c>
      <c r="AT156" s="18" t="s">
        <v>199</v>
      </c>
      <c r="AU156" s="18" t="s">
        <v>80</v>
      </c>
      <c r="AY156" s="18" t="s">
        <v>197</v>
      </c>
      <c r="BE156" s="229">
        <f>IF(N156="základní",J156,0)</f>
        <v>0</v>
      </c>
      <c r="BF156" s="229">
        <f>IF(N156="snížená",J156,0)</f>
        <v>0</v>
      </c>
      <c r="BG156" s="229">
        <f>IF(N156="zákl. přenesená",J156,0)</f>
        <v>0</v>
      </c>
      <c r="BH156" s="229">
        <f>IF(N156="sníž. přenesená",J156,0)</f>
        <v>0</v>
      </c>
      <c r="BI156" s="229">
        <f>IF(N156="nulová",J156,0)</f>
        <v>0</v>
      </c>
      <c r="BJ156" s="18" t="s">
        <v>80</v>
      </c>
      <c r="BK156" s="229">
        <f>ROUND(I156*H156,2)</f>
        <v>0</v>
      </c>
      <c r="BL156" s="18" t="s">
        <v>298</v>
      </c>
      <c r="BM156" s="18" t="s">
        <v>2036</v>
      </c>
    </row>
    <row r="157" spans="2:47" s="1" customFormat="1" ht="12">
      <c r="B157" s="39"/>
      <c r="C157" s="40"/>
      <c r="D157" s="230" t="s">
        <v>262</v>
      </c>
      <c r="E157" s="40"/>
      <c r="F157" s="231" t="s">
        <v>2037</v>
      </c>
      <c r="G157" s="40"/>
      <c r="H157" s="40"/>
      <c r="I157" s="145"/>
      <c r="J157" s="40"/>
      <c r="K157" s="40"/>
      <c r="L157" s="44"/>
      <c r="M157" s="232"/>
      <c r="N157" s="80"/>
      <c r="O157" s="80"/>
      <c r="P157" s="80"/>
      <c r="Q157" s="80"/>
      <c r="R157" s="80"/>
      <c r="S157" s="80"/>
      <c r="T157" s="81"/>
      <c r="AT157" s="18" t="s">
        <v>262</v>
      </c>
      <c r="AU157" s="18" t="s">
        <v>80</v>
      </c>
    </row>
    <row r="158" spans="2:65" s="1" customFormat="1" ht="16.5" customHeight="1">
      <c r="B158" s="39"/>
      <c r="C158" s="218" t="s">
        <v>402</v>
      </c>
      <c r="D158" s="218" t="s">
        <v>199</v>
      </c>
      <c r="E158" s="219" t="s">
        <v>2038</v>
      </c>
      <c r="F158" s="220" t="s">
        <v>2039</v>
      </c>
      <c r="G158" s="221" t="s">
        <v>301</v>
      </c>
      <c r="H158" s="222">
        <v>7</v>
      </c>
      <c r="I158" s="223"/>
      <c r="J158" s="224">
        <f>ROUND(I158*H158,2)</f>
        <v>0</v>
      </c>
      <c r="K158" s="220" t="s">
        <v>21</v>
      </c>
      <c r="L158" s="44"/>
      <c r="M158" s="225" t="s">
        <v>21</v>
      </c>
      <c r="N158" s="226" t="s">
        <v>44</v>
      </c>
      <c r="O158" s="80"/>
      <c r="P158" s="227">
        <f>O158*H158</f>
        <v>0</v>
      </c>
      <c r="Q158" s="227">
        <v>0</v>
      </c>
      <c r="R158" s="227">
        <f>Q158*H158</f>
        <v>0</v>
      </c>
      <c r="S158" s="227">
        <v>0</v>
      </c>
      <c r="T158" s="228">
        <f>S158*H158</f>
        <v>0</v>
      </c>
      <c r="AR158" s="18" t="s">
        <v>298</v>
      </c>
      <c r="AT158" s="18" t="s">
        <v>199</v>
      </c>
      <c r="AU158" s="18" t="s">
        <v>80</v>
      </c>
      <c r="AY158" s="18" t="s">
        <v>197</v>
      </c>
      <c r="BE158" s="229">
        <f>IF(N158="základní",J158,0)</f>
        <v>0</v>
      </c>
      <c r="BF158" s="229">
        <f>IF(N158="snížená",J158,0)</f>
        <v>0</v>
      </c>
      <c r="BG158" s="229">
        <f>IF(N158="zákl. přenesená",J158,0)</f>
        <v>0</v>
      </c>
      <c r="BH158" s="229">
        <f>IF(N158="sníž. přenesená",J158,0)</f>
        <v>0</v>
      </c>
      <c r="BI158" s="229">
        <f>IF(N158="nulová",J158,0)</f>
        <v>0</v>
      </c>
      <c r="BJ158" s="18" t="s">
        <v>80</v>
      </c>
      <c r="BK158" s="229">
        <f>ROUND(I158*H158,2)</f>
        <v>0</v>
      </c>
      <c r="BL158" s="18" t="s">
        <v>298</v>
      </c>
      <c r="BM158" s="18" t="s">
        <v>2040</v>
      </c>
    </row>
    <row r="159" spans="2:47" s="1" customFormat="1" ht="12">
      <c r="B159" s="39"/>
      <c r="C159" s="40"/>
      <c r="D159" s="230" t="s">
        <v>262</v>
      </c>
      <c r="E159" s="40"/>
      <c r="F159" s="231" t="s">
        <v>2041</v>
      </c>
      <c r="G159" s="40"/>
      <c r="H159" s="40"/>
      <c r="I159" s="145"/>
      <c r="J159" s="40"/>
      <c r="K159" s="40"/>
      <c r="L159" s="44"/>
      <c r="M159" s="232"/>
      <c r="N159" s="80"/>
      <c r="O159" s="80"/>
      <c r="P159" s="80"/>
      <c r="Q159" s="80"/>
      <c r="R159" s="80"/>
      <c r="S159" s="80"/>
      <c r="T159" s="81"/>
      <c r="AT159" s="18" t="s">
        <v>262</v>
      </c>
      <c r="AU159" s="18" t="s">
        <v>80</v>
      </c>
    </row>
    <row r="160" spans="2:65" s="1" customFormat="1" ht="16.5" customHeight="1">
      <c r="B160" s="39"/>
      <c r="C160" s="218" t="s">
        <v>410</v>
      </c>
      <c r="D160" s="218" t="s">
        <v>199</v>
      </c>
      <c r="E160" s="219" t="s">
        <v>2042</v>
      </c>
      <c r="F160" s="220" t="s">
        <v>2043</v>
      </c>
      <c r="G160" s="221" t="s">
        <v>301</v>
      </c>
      <c r="H160" s="222">
        <v>1</v>
      </c>
      <c r="I160" s="223"/>
      <c r="J160" s="224">
        <f>ROUND(I160*H160,2)</f>
        <v>0</v>
      </c>
      <c r="K160" s="220" t="s">
        <v>21</v>
      </c>
      <c r="L160" s="44"/>
      <c r="M160" s="225" t="s">
        <v>21</v>
      </c>
      <c r="N160" s="226" t="s">
        <v>44</v>
      </c>
      <c r="O160" s="80"/>
      <c r="P160" s="227">
        <f>O160*H160</f>
        <v>0</v>
      </c>
      <c r="Q160" s="227">
        <v>0</v>
      </c>
      <c r="R160" s="227">
        <f>Q160*H160</f>
        <v>0</v>
      </c>
      <c r="S160" s="227">
        <v>0</v>
      </c>
      <c r="T160" s="228">
        <f>S160*H160</f>
        <v>0</v>
      </c>
      <c r="AR160" s="18" t="s">
        <v>298</v>
      </c>
      <c r="AT160" s="18" t="s">
        <v>199</v>
      </c>
      <c r="AU160" s="18" t="s">
        <v>80</v>
      </c>
      <c r="AY160" s="18" t="s">
        <v>197</v>
      </c>
      <c r="BE160" s="229">
        <f>IF(N160="základní",J160,0)</f>
        <v>0</v>
      </c>
      <c r="BF160" s="229">
        <f>IF(N160="snížená",J160,0)</f>
        <v>0</v>
      </c>
      <c r="BG160" s="229">
        <f>IF(N160="zákl. přenesená",J160,0)</f>
        <v>0</v>
      </c>
      <c r="BH160" s="229">
        <f>IF(N160="sníž. přenesená",J160,0)</f>
        <v>0</v>
      </c>
      <c r="BI160" s="229">
        <f>IF(N160="nulová",J160,0)</f>
        <v>0</v>
      </c>
      <c r="BJ160" s="18" t="s">
        <v>80</v>
      </c>
      <c r="BK160" s="229">
        <f>ROUND(I160*H160,2)</f>
        <v>0</v>
      </c>
      <c r="BL160" s="18" t="s">
        <v>298</v>
      </c>
      <c r="BM160" s="18" t="s">
        <v>2044</v>
      </c>
    </row>
    <row r="161" spans="2:47" s="1" customFormat="1" ht="12">
      <c r="B161" s="39"/>
      <c r="C161" s="40"/>
      <c r="D161" s="230" t="s">
        <v>262</v>
      </c>
      <c r="E161" s="40"/>
      <c r="F161" s="231" t="s">
        <v>2045</v>
      </c>
      <c r="G161" s="40"/>
      <c r="H161" s="40"/>
      <c r="I161" s="145"/>
      <c r="J161" s="40"/>
      <c r="K161" s="40"/>
      <c r="L161" s="44"/>
      <c r="M161" s="232"/>
      <c r="N161" s="80"/>
      <c r="O161" s="80"/>
      <c r="P161" s="80"/>
      <c r="Q161" s="80"/>
      <c r="R161" s="80"/>
      <c r="S161" s="80"/>
      <c r="T161" s="81"/>
      <c r="AT161" s="18" t="s">
        <v>262</v>
      </c>
      <c r="AU161" s="18" t="s">
        <v>80</v>
      </c>
    </row>
    <row r="162" spans="2:65" s="1" customFormat="1" ht="16.5" customHeight="1">
      <c r="B162" s="39"/>
      <c r="C162" s="218" t="s">
        <v>415</v>
      </c>
      <c r="D162" s="218" t="s">
        <v>199</v>
      </c>
      <c r="E162" s="219" t="s">
        <v>2046</v>
      </c>
      <c r="F162" s="220" t="s">
        <v>2047</v>
      </c>
      <c r="G162" s="221" t="s">
        <v>301</v>
      </c>
      <c r="H162" s="222">
        <v>5</v>
      </c>
      <c r="I162" s="223"/>
      <c r="J162" s="224">
        <f>ROUND(I162*H162,2)</f>
        <v>0</v>
      </c>
      <c r="K162" s="220" t="s">
        <v>21</v>
      </c>
      <c r="L162" s="44"/>
      <c r="M162" s="225" t="s">
        <v>21</v>
      </c>
      <c r="N162" s="226" t="s">
        <v>44</v>
      </c>
      <c r="O162" s="80"/>
      <c r="P162" s="227">
        <f>O162*H162</f>
        <v>0</v>
      </c>
      <c r="Q162" s="227">
        <v>0.00197</v>
      </c>
      <c r="R162" s="227">
        <f>Q162*H162</f>
        <v>0.00985</v>
      </c>
      <c r="S162" s="227">
        <v>0</v>
      </c>
      <c r="T162" s="228">
        <f>S162*H162</f>
        <v>0</v>
      </c>
      <c r="AR162" s="18" t="s">
        <v>298</v>
      </c>
      <c r="AT162" s="18" t="s">
        <v>199</v>
      </c>
      <c r="AU162" s="18" t="s">
        <v>80</v>
      </c>
      <c r="AY162" s="18" t="s">
        <v>197</v>
      </c>
      <c r="BE162" s="229">
        <f>IF(N162="základní",J162,0)</f>
        <v>0</v>
      </c>
      <c r="BF162" s="229">
        <f>IF(N162="snížená",J162,0)</f>
        <v>0</v>
      </c>
      <c r="BG162" s="229">
        <f>IF(N162="zákl. přenesená",J162,0)</f>
        <v>0</v>
      </c>
      <c r="BH162" s="229">
        <f>IF(N162="sníž. přenesená",J162,0)</f>
        <v>0</v>
      </c>
      <c r="BI162" s="229">
        <f>IF(N162="nulová",J162,0)</f>
        <v>0</v>
      </c>
      <c r="BJ162" s="18" t="s">
        <v>80</v>
      </c>
      <c r="BK162" s="229">
        <f>ROUND(I162*H162,2)</f>
        <v>0</v>
      </c>
      <c r="BL162" s="18" t="s">
        <v>298</v>
      </c>
      <c r="BM162" s="18" t="s">
        <v>2048</v>
      </c>
    </row>
    <row r="163" spans="2:47" s="1" customFormat="1" ht="12">
      <c r="B163" s="39"/>
      <c r="C163" s="40"/>
      <c r="D163" s="230" t="s">
        <v>262</v>
      </c>
      <c r="E163" s="40"/>
      <c r="F163" s="231" t="s">
        <v>2049</v>
      </c>
      <c r="G163" s="40"/>
      <c r="H163" s="40"/>
      <c r="I163" s="145"/>
      <c r="J163" s="40"/>
      <c r="K163" s="40"/>
      <c r="L163" s="44"/>
      <c r="M163" s="232"/>
      <c r="N163" s="80"/>
      <c r="O163" s="80"/>
      <c r="P163" s="80"/>
      <c r="Q163" s="80"/>
      <c r="R163" s="80"/>
      <c r="S163" s="80"/>
      <c r="T163" s="81"/>
      <c r="AT163" s="18" t="s">
        <v>262</v>
      </c>
      <c r="AU163" s="18" t="s">
        <v>80</v>
      </c>
    </row>
    <row r="164" spans="2:65" s="1" customFormat="1" ht="16.5" customHeight="1">
      <c r="B164" s="39"/>
      <c r="C164" s="218" t="s">
        <v>419</v>
      </c>
      <c r="D164" s="218" t="s">
        <v>199</v>
      </c>
      <c r="E164" s="219" t="s">
        <v>2050</v>
      </c>
      <c r="F164" s="220" t="s">
        <v>2051</v>
      </c>
      <c r="G164" s="221" t="s">
        <v>301</v>
      </c>
      <c r="H164" s="222">
        <v>1</v>
      </c>
      <c r="I164" s="223"/>
      <c r="J164" s="224">
        <f>ROUND(I164*H164,2)</f>
        <v>0</v>
      </c>
      <c r="K164" s="220" t="s">
        <v>21</v>
      </c>
      <c r="L164" s="44"/>
      <c r="M164" s="225" t="s">
        <v>21</v>
      </c>
      <c r="N164" s="226" t="s">
        <v>44</v>
      </c>
      <c r="O164" s="80"/>
      <c r="P164" s="227">
        <f>O164*H164</f>
        <v>0</v>
      </c>
      <c r="Q164" s="227">
        <v>0.00049</v>
      </c>
      <c r="R164" s="227">
        <f>Q164*H164</f>
        <v>0.00049</v>
      </c>
      <c r="S164" s="227">
        <v>0</v>
      </c>
      <c r="T164" s="228">
        <f>S164*H164</f>
        <v>0</v>
      </c>
      <c r="AR164" s="18" t="s">
        <v>298</v>
      </c>
      <c r="AT164" s="18" t="s">
        <v>199</v>
      </c>
      <c r="AU164" s="18" t="s">
        <v>80</v>
      </c>
      <c r="AY164" s="18" t="s">
        <v>197</v>
      </c>
      <c r="BE164" s="229">
        <f>IF(N164="základní",J164,0)</f>
        <v>0</v>
      </c>
      <c r="BF164" s="229">
        <f>IF(N164="snížená",J164,0)</f>
        <v>0</v>
      </c>
      <c r="BG164" s="229">
        <f>IF(N164="zákl. přenesená",J164,0)</f>
        <v>0</v>
      </c>
      <c r="BH164" s="229">
        <f>IF(N164="sníž. přenesená",J164,0)</f>
        <v>0</v>
      </c>
      <c r="BI164" s="229">
        <f>IF(N164="nulová",J164,0)</f>
        <v>0</v>
      </c>
      <c r="BJ164" s="18" t="s">
        <v>80</v>
      </c>
      <c r="BK164" s="229">
        <f>ROUND(I164*H164,2)</f>
        <v>0</v>
      </c>
      <c r="BL164" s="18" t="s">
        <v>298</v>
      </c>
      <c r="BM164" s="18" t="s">
        <v>2052</v>
      </c>
    </row>
    <row r="165" spans="2:47" s="1" customFormat="1" ht="12">
      <c r="B165" s="39"/>
      <c r="C165" s="40"/>
      <c r="D165" s="230" t="s">
        <v>205</v>
      </c>
      <c r="E165" s="40"/>
      <c r="F165" s="231" t="s">
        <v>2053</v>
      </c>
      <c r="G165" s="40"/>
      <c r="H165" s="40"/>
      <c r="I165" s="145"/>
      <c r="J165" s="40"/>
      <c r="K165" s="40"/>
      <c r="L165" s="44"/>
      <c r="M165" s="232"/>
      <c r="N165" s="80"/>
      <c r="O165" s="80"/>
      <c r="P165" s="80"/>
      <c r="Q165" s="80"/>
      <c r="R165" s="80"/>
      <c r="S165" s="80"/>
      <c r="T165" s="81"/>
      <c r="AT165" s="18" t="s">
        <v>205</v>
      </c>
      <c r="AU165" s="18" t="s">
        <v>80</v>
      </c>
    </row>
    <row r="166" spans="2:47" s="1" customFormat="1" ht="12">
      <c r="B166" s="39"/>
      <c r="C166" s="40"/>
      <c r="D166" s="230" t="s">
        <v>262</v>
      </c>
      <c r="E166" s="40"/>
      <c r="F166" s="231" t="s">
        <v>2054</v>
      </c>
      <c r="G166" s="40"/>
      <c r="H166" s="40"/>
      <c r="I166" s="145"/>
      <c r="J166" s="40"/>
      <c r="K166" s="40"/>
      <c r="L166" s="44"/>
      <c r="M166" s="232"/>
      <c r="N166" s="80"/>
      <c r="O166" s="80"/>
      <c r="P166" s="80"/>
      <c r="Q166" s="80"/>
      <c r="R166" s="80"/>
      <c r="S166" s="80"/>
      <c r="T166" s="81"/>
      <c r="AT166" s="18" t="s">
        <v>262</v>
      </c>
      <c r="AU166" s="18" t="s">
        <v>80</v>
      </c>
    </row>
    <row r="167" spans="2:65" s="1" customFormat="1" ht="16.5" customHeight="1">
      <c r="B167" s="39"/>
      <c r="C167" s="218" t="s">
        <v>425</v>
      </c>
      <c r="D167" s="218" t="s">
        <v>199</v>
      </c>
      <c r="E167" s="219" t="s">
        <v>2050</v>
      </c>
      <c r="F167" s="220" t="s">
        <v>2051</v>
      </c>
      <c r="G167" s="221" t="s">
        <v>301</v>
      </c>
      <c r="H167" s="222">
        <v>1</v>
      </c>
      <c r="I167" s="223"/>
      <c r="J167" s="224">
        <f>ROUND(I167*H167,2)</f>
        <v>0</v>
      </c>
      <c r="K167" s="220" t="s">
        <v>21</v>
      </c>
      <c r="L167" s="44"/>
      <c r="M167" s="225" t="s">
        <v>21</v>
      </c>
      <c r="N167" s="226" t="s">
        <v>44</v>
      </c>
      <c r="O167" s="80"/>
      <c r="P167" s="227">
        <f>O167*H167</f>
        <v>0</v>
      </c>
      <c r="Q167" s="227">
        <v>0.00049</v>
      </c>
      <c r="R167" s="227">
        <f>Q167*H167</f>
        <v>0.00049</v>
      </c>
      <c r="S167" s="227">
        <v>0</v>
      </c>
      <c r="T167" s="228">
        <f>S167*H167</f>
        <v>0</v>
      </c>
      <c r="AR167" s="18" t="s">
        <v>298</v>
      </c>
      <c r="AT167" s="18" t="s">
        <v>199</v>
      </c>
      <c r="AU167" s="18" t="s">
        <v>80</v>
      </c>
      <c r="AY167" s="18" t="s">
        <v>197</v>
      </c>
      <c r="BE167" s="229">
        <f>IF(N167="základní",J167,0)</f>
        <v>0</v>
      </c>
      <c r="BF167" s="229">
        <f>IF(N167="snížená",J167,0)</f>
        <v>0</v>
      </c>
      <c r="BG167" s="229">
        <f>IF(N167="zákl. přenesená",J167,0)</f>
        <v>0</v>
      </c>
      <c r="BH167" s="229">
        <f>IF(N167="sníž. přenesená",J167,0)</f>
        <v>0</v>
      </c>
      <c r="BI167" s="229">
        <f>IF(N167="nulová",J167,0)</f>
        <v>0</v>
      </c>
      <c r="BJ167" s="18" t="s">
        <v>80</v>
      </c>
      <c r="BK167" s="229">
        <f>ROUND(I167*H167,2)</f>
        <v>0</v>
      </c>
      <c r="BL167" s="18" t="s">
        <v>298</v>
      </c>
      <c r="BM167" s="18" t="s">
        <v>2055</v>
      </c>
    </row>
    <row r="168" spans="2:47" s="1" customFormat="1" ht="12">
      <c r="B168" s="39"/>
      <c r="C168" s="40"/>
      <c r="D168" s="230" t="s">
        <v>205</v>
      </c>
      <c r="E168" s="40"/>
      <c r="F168" s="231" t="s">
        <v>2053</v>
      </c>
      <c r="G168" s="40"/>
      <c r="H168" s="40"/>
      <c r="I168" s="145"/>
      <c r="J168" s="40"/>
      <c r="K168" s="40"/>
      <c r="L168" s="44"/>
      <c r="M168" s="232"/>
      <c r="N168" s="80"/>
      <c r="O168" s="80"/>
      <c r="P168" s="80"/>
      <c r="Q168" s="80"/>
      <c r="R168" s="80"/>
      <c r="S168" s="80"/>
      <c r="T168" s="81"/>
      <c r="AT168" s="18" t="s">
        <v>205</v>
      </c>
      <c r="AU168" s="18" t="s">
        <v>80</v>
      </c>
    </row>
    <row r="169" spans="2:47" s="1" customFormat="1" ht="12">
      <c r="B169" s="39"/>
      <c r="C169" s="40"/>
      <c r="D169" s="230" t="s">
        <v>262</v>
      </c>
      <c r="E169" s="40"/>
      <c r="F169" s="231" t="s">
        <v>2056</v>
      </c>
      <c r="G169" s="40"/>
      <c r="H169" s="40"/>
      <c r="I169" s="145"/>
      <c r="J169" s="40"/>
      <c r="K169" s="40"/>
      <c r="L169" s="44"/>
      <c r="M169" s="232"/>
      <c r="N169" s="80"/>
      <c r="O169" s="80"/>
      <c r="P169" s="80"/>
      <c r="Q169" s="80"/>
      <c r="R169" s="80"/>
      <c r="S169" s="80"/>
      <c r="T169" s="81"/>
      <c r="AT169" s="18" t="s">
        <v>262</v>
      </c>
      <c r="AU169" s="18" t="s">
        <v>80</v>
      </c>
    </row>
    <row r="170" spans="2:65" s="1" customFormat="1" ht="16.5" customHeight="1">
      <c r="B170" s="39"/>
      <c r="C170" s="218" t="s">
        <v>436</v>
      </c>
      <c r="D170" s="218" t="s">
        <v>199</v>
      </c>
      <c r="E170" s="219" t="s">
        <v>2057</v>
      </c>
      <c r="F170" s="220" t="s">
        <v>2058</v>
      </c>
      <c r="G170" s="221" t="s">
        <v>132</v>
      </c>
      <c r="H170" s="222">
        <v>199</v>
      </c>
      <c r="I170" s="223"/>
      <c r="J170" s="224">
        <f>ROUND(I170*H170,2)</f>
        <v>0</v>
      </c>
      <c r="K170" s="220" t="s">
        <v>21</v>
      </c>
      <c r="L170" s="44"/>
      <c r="M170" s="225" t="s">
        <v>21</v>
      </c>
      <c r="N170" s="226" t="s">
        <v>44</v>
      </c>
      <c r="O170" s="80"/>
      <c r="P170" s="227">
        <f>O170*H170</f>
        <v>0</v>
      </c>
      <c r="Q170" s="227">
        <v>0</v>
      </c>
      <c r="R170" s="227">
        <f>Q170*H170</f>
        <v>0</v>
      </c>
      <c r="S170" s="227">
        <v>0</v>
      </c>
      <c r="T170" s="228">
        <f>S170*H170</f>
        <v>0</v>
      </c>
      <c r="AR170" s="18" t="s">
        <v>298</v>
      </c>
      <c r="AT170" s="18" t="s">
        <v>199</v>
      </c>
      <c r="AU170" s="18" t="s">
        <v>80</v>
      </c>
      <c r="AY170" s="18" t="s">
        <v>197</v>
      </c>
      <c r="BE170" s="229">
        <f>IF(N170="základní",J170,0)</f>
        <v>0</v>
      </c>
      <c r="BF170" s="229">
        <f>IF(N170="snížená",J170,0)</f>
        <v>0</v>
      </c>
      <c r="BG170" s="229">
        <f>IF(N170="zákl. přenesená",J170,0)</f>
        <v>0</v>
      </c>
      <c r="BH170" s="229">
        <f>IF(N170="sníž. přenesená",J170,0)</f>
        <v>0</v>
      </c>
      <c r="BI170" s="229">
        <f>IF(N170="nulová",J170,0)</f>
        <v>0</v>
      </c>
      <c r="BJ170" s="18" t="s">
        <v>80</v>
      </c>
      <c r="BK170" s="229">
        <f>ROUND(I170*H170,2)</f>
        <v>0</v>
      </c>
      <c r="BL170" s="18" t="s">
        <v>298</v>
      </c>
      <c r="BM170" s="18" t="s">
        <v>2059</v>
      </c>
    </row>
    <row r="171" spans="2:65" s="1" customFormat="1" ht="16.5" customHeight="1">
      <c r="B171" s="39"/>
      <c r="C171" s="218" t="s">
        <v>445</v>
      </c>
      <c r="D171" s="218" t="s">
        <v>199</v>
      </c>
      <c r="E171" s="219" t="s">
        <v>2060</v>
      </c>
      <c r="F171" s="220" t="s">
        <v>2061</v>
      </c>
      <c r="G171" s="221" t="s">
        <v>259</v>
      </c>
      <c r="H171" s="222">
        <v>1.68</v>
      </c>
      <c r="I171" s="223"/>
      <c r="J171" s="224">
        <f>ROUND(I171*H171,2)</f>
        <v>0</v>
      </c>
      <c r="K171" s="220" t="s">
        <v>21</v>
      </c>
      <c r="L171" s="44"/>
      <c r="M171" s="225" t="s">
        <v>21</v>
      </c>
      <c r="N171" s="226" t="s">
        <v>44</v>
      </c>
      <c r="O171" s="80"/>
      <c r="P171" s="227">
        <f>O171*H171</f>
        <v>0</v>
      </c>
      <c r="Q171" s="227">
        <v>0</v>
      </c>
      <c r="R171" s="227">
        <f>Q171*H171</f>
        <v>0</v>
      </c>
      <c r="S171" s="227">
        <v>0</v>
      </c>
      <c r="T171" s="228">
        <f>S171*H171</f>
        <v>0</v>
      </c>
      <c r="AR171" s="18" t="s">
        <v>298</v>
      </c>
      <c r="AT171" s="18" t="s">
        <v>199</v>
      </c>
      <c r="AU171" s="18" t="s">
        <v>80</v>
      </c>
      <c r="AY171" s="18" t="s">
        <v>197</v>
      </c>
      <c r="BE171" s="229">
        <f>IF(N171="základní",J171,0)</f>
        <v>0</v>
      </c>
      <c r="BF171" s="229">
        <f>IF(N171="snížená",J171,0)</f>
        <v>0</v>
      </c>
      <c r="BG171" s="229">
        <f>IF(N171="zákl. přenesená",J171,0)</f>
        <v>0</v>
      </c>
      <c r="BH171" s="229">
        <f>IF(N171="sníž. přenesená",J171,0)</f>
        <v>0</v>
      </c>
      <c r="BI171" s="229">
        <f>IF(N171="nulová",J171,0)</f>
        <v>0</v>
      </c>
      <c r="BJ171" s="18" t="s">
        <v>80</v>
      </c>
      <c r="BK171" s="229">
        <f>ROUND(I171*H171,2)</f>
        <v>0</v>
      </c>
      <c r="BL171" s="18" t="s">
        <v>298</v>
      </c>
      <c r="BM171" s="18" t="s">
        <v>2062</v>
      </c>
    </row>
    <row r="172" spans="2:47" s="1" customFormat="1" ht="12">
      <c r="B172" s="39"/>
      <c r="C172" s="40"/>
      <c r="D172" s="230" t="s">
        <v>205</v>
      </c>
      <c r="E172" s="40"/>
      <c r="F172" s="231" t="s">
        <v>2063</v>
      </c>
      <c r="G172" s="40"/>
      <c r="H172" s="40"/>
      <c r="I172" s="145"/>
      <c r="J172" s="40"/>
      <c r="K172" s="40"/>
      <c r="L172" s="44"/>
      <c r="M172" s="232"/>
      <c r="N172" s="80"/>
      <c r="O172" s="80"/>
      <c r="P172" s="80"/>
      <c r="Q172" s="80"/>
      <c r="R172" s="80"/>
      <c r="S172" s="80"/>
      <c r="T172" s="81"/>
      <c r="AT172" s="18" t="s">
        <v>205</v>
      </c>
      <c r="AU172" s="18" t="s">
        <v>80</v>
      </c>
    </row>
    <row r="173" spans="2:65" s="1" customFormat="1" ht="16.5" customHeight="1">
      <c r="B173" s="39"/>
      <c r="C173" s="218" t="s">
        <v>452</v>
      </c>
      <c r="D173" s="218" t="s">
        <v>199</v>
      </c>
      <c r="E173" s="219" t="s">
        <v>2064</v>
      </c>
      <c r="F173" s="220" t="s">
        <v>2065</v>
      </c>
      <c r="G173" s="221" t="s">
        <v>1254</v>
      </c>
      <c r="H173" s="286"/>
      <c r="I173" s="223"/>
      <c r="J173" s="224">
        <f>ROUND(I173*H173,2)</f>
        <v>0</v>
      </c>
      <c r="K173" s="220" t="s">
        <v>21</v>
      </c>
      <c r="L173" s="44"/>
      <c r="M173" s="225" t="s">
        <v>21</v>
      </c>
      <c r="N173" s="226" t="s">
        <v>44</v>
      </c>
      <c r="O173" s="80"/>
      <c r="P173" s="227">
        <f>O173*H173</f>
        <v>0</v>
      </c>
      <c r="Q173" s="227">
        <v>0</v>
      </c>
      <c r="R173" s="227">
        <f>Q173*H173</f>
        <v>0</v>
      </c>
      <c r="S173" s="227">
        <v>0</v>
      </c>
      <c r="T173" s="228">
        <f>S173*H173</f>
        <v>0</v>
      </c>
      <c r="AR173" s="18" t="s">
        <v>298</v>
      </c>
      <c r="AT173" s="18" t="s">
        <v>199</v>
      </c>
      <c r="AU173" s="18" t="s">
        <v>80</v>
      </c>
      <c r="AY173" s="18" t="s">
        <v>197</v>
      </c>
      <c r="BE173" s="229">
        <f>IF(N173="základní",J173,0)</f>
        <v>0</v>
      </c>
      <c r="BF173" s="229">
        <f>IF(N173="snížená",J173,0)</f>
        <v>0</v>
      </c>
      <c r="BG173" s="229">
        <f>IF(N173="zákl. přenesená",J173,0)</f>
        <v>0</v>
      </c>
      <c r="BH173" s="229">
        <f>IF(N173="sníž. přenesená",J173,0)</f>
        <v>0</v>
      </c>
      <c r="BI173" s="229">
        <f>IF(N173="nulová",J173,0)</f>
        <v>0</v>
      </c>
      <c r="BJ173" s="18" t="s">
        <v>80</v>
      </c>
      <c r="BK173" s="229">
        <f>ROUND(I173*H173,2)</f>
        <v>0</v>
      </c>
      <c r="BL173" s="18" t="s">
        <v>298</v>
      </c>
      <c r="BM173" s="18" t="s">
        <v>2066</v>
      </c>
    </row>
    <row r="174" spans="2:63" s="11" customFormat="1" ht="25.9" customHeight="1">
      <c r="B174" s="202"/>
      <c r="C174" s="203"/>
      <c r="D174" s="204" t="s">
        <v>72</v>
      </c>
      <c r="E174" s="205" t="s">
        <v>2067</v>
      </c>
      <c r="F174" s="205" t="s">
        <v>2068</v>
      </c>
      <c r="G174" s="203"/>
      <c r="H174" s="203"/>
      <c r="I174" s="206"/>
      <c r="J174" s="207">
        <f>BK174</f>
        <v>0</v>
      </c>
      <c r="K174" s="203"/>
      <c r="L174" s="208"/>
      <c r="M174" s="209"/>
      <c r="N174" s="210"/>
      <c r="O174" s="210"/>
      <c r="P174" s="211">
        <f>SUM(P175:P243)</f>
        <v>0</v>
      </c>
      <c r="Q174" s="210"/>
      <c r="R174" s="211">
        <f>SUM(R175:R243)</f>
        <v>5.839389999999998</v>
      </c>
      <c r="S174" s="210"/>
      <c r="T174" s="212">
        <f>SUM(T175:T243)</f>
        <v>0</v>
      </c>
      <c r="AR174" s="213" t="s">
        <v>82</v>
      </c>
      <c r="AT174" s="214" t="s">
        <v>72</v>
      </c>
      <c r="AU174" s="214" t="s">
        <v>73</v>
      </c>
      <c r="AY174" s="213" t="s">
        <v>197</v>
      </c>
      <c r="BK174" s="215">
        <f>SUM(BK175:BK243)</f>
        <v>0</v>
      </c>
    </row>
    <row r="175" spans="2:65" s="1" customFormat="1" ht="16.5" customHeight="1">
      <c r="B175" s="39"/>
      <c r="C175" s="218" t="s">
        <v>457</v>
      </c>
      <c r="D175" s="218" t="s">
        <v>199</v>
      </c>
      <c r="E175" s="219" t="s">
        <v>2069</v>
      </c>
      <c r="F175" s="220" t="s">
        <v>2070</v>
      </c>
      <c r="G175" s="221" t="s">
        <v>707</v>
      </c>
      <c r="H175" s="222">
        <v>50</v>
      </c>
      <c r="I175" s="223"/>
      <c r="J175" s="224">
        <f>ROUND(I175*H175,2)</f>
        <v>0</v>
      </c>
      <c r="K175" s="220" t="s">
        <v>21</v>
      </c>
      <c r="L175" s="44"/>
      <c r="M175" s="225" t="s">
        <v>21</v>
      </c>
      <c r="N175" s="226" t="s">
        <v>44</v>
      </c>
      <c r="O175" s="80"/>
      <c r="P175" s="227">
        <f>O175*H175</f>
        <v>0</v>
      </c>
      <c r="Q175" s="227">
        <v>0</v>
      </c>
      <c r="R175" s="227">
        <f>Q175*H175</f>
        <v>0</v>
      </c>
      <c r="S175" s="227">
        <v>0</v>
      </c>
      <c r="T175" s="228">
        <f>S175*H175</f>
        <v>0</v>
      </c>
      <c r="AR175" s="18" t="s">
        <v>298</v>
      </c>
      <c r="AT175" s="18" t="s">
        <v>199</v>
      </c>
      <c r="AU175" s="18" t="s">
        <v>80</v>
      </c>
      <c r="AY175" s="18" t="s">
        <v>197</v>
      </c>
      <c r="BE175" s="229">
        <f>IF(N175="základní",J175,0)</f>
        <v>0</v>
      </c>
      <c r="BF175" s="229">
        <f>IF(N175="snížená",J175,0)</f>
        <v>0</v>
      </c>
      <c r="BG175" s="229">
        <f>IF(N175="zákl. přenesená",J175,0)</f>
        <v>0</v>
      </c>
      <c r="BH175" s="229">
        <f>IF(N175="sníž. přenesená",J175,0)</f>
        <v>0</v>
      </c>
      <c r="BI175" s="229">
        <f>IF(N175="nulová",J175,0)</f>
        <v>0</v>
      </c>
      <c r="BJ175" s="18" t="s">
        <v>80</v>
      </c>
      <c r="BK175" s="229">
        <f>ROUND(I175*H175,2)</f>
        <v>0</v>
      </c>
      <c r="BL175" s="18" t="s">
        <v>298</v>
      </c>
      <c r="BM175" s="18" t="s">
        <v>2071</v>
      </c>
    </row>
    <row r="176" spans="2:65" s="1" customFormat="1" ht="16.5" customHeight="1">
      <c r="B176" s="39"/>
      <c r="C176" s="218" t="s">
        <v>493</v>
      </c>
      <c r="D176" s="218" t="s">
        <v>199</v>
      </c>
      <c r="E176" s="219" t="s">
        <v>2069</v>
      </c>
      <c r="F176" s="220" t="s">
        <v>2070</v>
      </c>
      <c r="G176" s="221" t="s">
        <v>707</v>
      </c>
      <c r="H176" s="222">
        <v>30</v>
      </c>
      <c r="I176" s="223"/>
      <c r="J176" s="224">
        <f>ROUND(I176*H176,2)</f>
        <v>0</v>
      </c>
      <c r="K176" s="220" t="s">
        <v>21</v>
      </c>
      <c r="L176" s="44"/>
      <c r="M176" s="225" t="s">
        <v>21</v>
      </c>
      <c r="N176" s="226" t="s">
        <v>44</v>
      </c>
      <c r="O176" s="80"/>
      <c r="P176" s="227">
        <f>O176*H176</f>
        <v>0</v>
      </c>
      <c r="Q176" s="227">
        <v>0</v>
      </c>
      <c r="R176" s="227">
        <f>Q176*H176</f>
        <v>0</v>
      </c>
      <c r="S176" s="227">
        <v>0</v>
      </c>
      <c r="T176" s="228">
        <f>S176*H176</f>
        <v>0</v>
      </c>
      <c r="AR176" s="18" t="s">
        <v>298</v>
      </c>
      <c r="AT176" s="18" t="s">
        <v>199</v>
      </c>
      <c r="AU176" s="18" t="s">
        <v>80</v>
      </c>
      <c r="AY176" s="18" t="s">
        <v>197</v>
      </c>
      <c r="BE176" s="229">
        <f>IF(N176="základní",J176,0)</f>
        <v>0</v>
      </c>
      <c r="BF176" s="229">
        <f>IF(N176="snížená",J176,0)</f>
        <v>0</v>
      </c>
      <c r="BG176" s="229">
        <f>IF(N176="zákl. přenesená",J176,0)</f>
        <v>0</v>
      </c>
      <c r="BH176" s="229">
        <f>IF(N176="sníž. přenesená",J176,0)</f>
        <v>0</v>
      </c>
      <c r="BI176" s="229">
        <f>IF(N176="nulová",J176,0)</f>
        <v>0</v>
      </c>
      <c r="BJ176" s="18" t="s">
        <v>80</v>
      </c>
      <c r="BK176" s="229">
        <f>ROUND(I176*H176,2)</f>
        <v>0</v>
      </c>
      <c r="BL176" s="18" t="s">
        <v>298</v>
      </c>
      <c r="BM176" s="18" t="s">
        <v>2072</v>
      </c>
    </row>
    <row r="177" spans="2:47" s="1" customFormat="1" ht="12">
      <c r="B177" s="39"/>
      <c r="C177" s="40"/>
      <c r="D177" s="230" t="s">
        <v>262</v>
      </c>
      <c r="E177" s="40"/>
      <c r="F177" s="231" t="s">
        <v>2073</v>
      </c>
      <c r="G177" s="40"/>
      <c r="H177" s="40"/>
      <c r="I177" s="145"/>
      <c r="J177" s="40"/>
      <c r="K177" s="40"/>
      <c r="L177" s="44"/>
      <c r="M177" s="232"/>
      <c r="N177" s="80"/>
      <c r="O177" s="80"/>
      <c r="P177" s="80"/>
      <c r="Q177" s="80"/>
      <c r="R177" s="80"/>
      <c r="S177" s="80"/>
      <c r="T177" s="81"/>
      <c r="AT177" s="18" t="s">
        <v>262</v>
      </c>
      <c r="AU177" s="18" t="s">
        <v>80</v>
      </c>
    </row>
    <row r="178" spans="2:65" s="1" customFormat="1" ht="16.5" customHeight="1">
      <c r="B178" s="39"/>
      <c r="C178" s="218" t="s">
        <v>499</v>
      </c>
      <c r="D178" s="218" t="s">
        <v>199</v>
      </c>
      <c r="E178" s="219" t="s">
        <v>2074</v>
      </c>
      <c r="F178" s="220" t="s">
        <v>2075</v>
      </c>
      <c r="G178" s="221" t="s">
        <v>132</v>
      </c>
      <c r="H178" s="222">
        <v>2</v>
      </c>
      <c r="I178" s="223"/>
      <c r="J178" s="224">
        <f>ROUND(I178*H178,2)</f>
        <v>0</v>
      </c>
      <c r="K178" s="220" t="s">
        <v>21</v>
      </c>
      <c r="L178" s="44"/>
      <c r="M178" s="225" t="s">
        <v>21</v>
      </c>
      <c r="N178" s="226" t="s">
        <v>44</v>
      </c>
      <c r="O178" s="80"/>
      <c r="P178" s="227">
        <f>O178*H178</f>
        <v>0</v>
      </c>
      <c r="Q178" s="227">
        <v>0.0159</v>
      </c>
      <c r="R178" s="227">
        <f>Q178*H178</f>
        <v>0.0318</v>
      </c>
      <c r="S178" s="227">
        <v>0</v>
      </c>
      <c r="T178" s="228">
        <f>S178*H178</f>
        <v>0</v>
      </c>
      <c r="AR178" s="18" t="s">
        <v>298</v>
      </c>
      <c r="AT178" s="18" t="s">
        <v>199</v>
      </c>
      <c r="AU178" s="18" t="s">
        <v>80</v>
      </c>
      <c r="AY178" s="18" t="s">
        <v>197</v>
      </c>
      <c r="BE178" s="229">
        <f>IF(N178="základní",J178,0)</f>
        <v>0</v>
      </c>
      <c r="BF178" s="229">
        <f>IF(N178="snížená",J178,0)</f>
        <v>0</v>
      </c>
      <c r="BG178" s="229">
        <f>IF(N178="zákl. přenesená",J178,0)</f>
        <v>0</v>
      </c>
      <c r="BH178" s="229">
        <f>IF(N178="sníž. přenesená",J178,0)</f>
        <v>0</v>
      </c>
      <c r="BI178" s="229">
        <f>IF(N178="nulová",J178,0)</f>
        <v>0</v>
      </c>
      <c r="BJ178" s="18" t="s">
        <v>80</v>
      </c>
      <c r="BK178" s="229">
        <f>ROUND(I178*H178,2)</f>
        <v>0</v>
      </c>
      <c r="BL178" s="18" t="s">
        <v>298</v>
      </c>
      <c r="BM178" s="18" t="s">
        <v>2076</v>
      </c>
    </row>
    <row r="179" spans="2:47" s="1" customFormat="1" ht="12">
      <c r="B179" s="39"/>
      <c r="C179" s="40"/>
      <c r="D179" s="230" t="s">
        <v>262</v>
      </c>
      <c r="E179" s="40"/>
      <c r="F179" s="231" t="s">
        <v>2077</v>
      </c>
      <c r="G179" s="40"/>
      <c r="H179" s="40"/>
      <c r="I179" s="145"/>
      <c r="J179" s="40"/>
      <c r="K179" s="40"/>
      <c r="L179" s="44"/>
      <c r="M179" s="232"/>
      <c r="N179" s="80"/>
      <c r="O179" s="80"/>
      <c r="P179" s="80"/>
      <c r="Q179" s="80"/>
      <c r="R179" s="80"/>
      <c r="S179" s="80"/>
      <c r="T179" s="81"/>
      <c r="AT179" s="18" t="s">
        <v>262</v>
      </c>
      <c r="AU179" s="18" t="s">
        <v>80</v>
      </c>
    </row>
    <row r="180" spans="2:65" s="1" customFormat="1" ht="16.5" customHeight="1">
      <c r="B180" s="39"/>
      <c r="C180" s="218" t="s">
        <v>507</v>
      </c>
      <c r="D180" s="218" t="s">
        <v>199</v>
      </c>
      <c r="E180" s="219" t="s">
        <v>2078</v>
      </c>
      <c r="F180" s="220" t="s">
        <v>2079</v>
      </c>
      <c r="G180" s="221" t="s">
        <v>132</v>
      </c>
      <c r="H180" s="222">
        <v>5</v>
      </c>
      <c r="I180" s="223"/>
      <c r="J180" s="224">
        <f>ROUND(I180*H180,2)</f>
        <v>0</v>
      </c>
      <c r="K180" s="220" t="s">
        <v>21</v>
      </c>
      <c r="L180" s="44"/>
      <c r="M180" s="225" t="s">
        <v>21</v>
      </c>
      <c r="N180" s="226" t="s">
        <v>44</v>
      </c>
      <c r="O180" s="80"/>
      <c r="P180" s="227">
        <f>O180*H180</f>
        <v>0</v>
      </c>
      <c r="Q180" s="227">
        <v>0.01387</v>
      </c>
      <c r="R180" s="227">
        <f>Q180*H180</f>
        <v>0.06935</v>
      </c>
      <c r="S180" s="227">
        <v>0</v>
      </c>
      <c r="T180" s="228">
        <f>S180*H180</f>
        <v>0</v>
      </c>
      <c r="AR180" s="18" t="s">
        <v>298</v>
      </c>
      <c r="AT180" s="18" t="s">
        <v>199</v>
      </c>
      <c r="AU180" s="18" t="s">
        <v>80</v>
      </c>
      <c r="AY180" s="18" t="s">
        <v>197</v>
      </c>
      <c r="BE180" s="229">
        <f>IF(N180="základní",J180,0)</f>
        <v>0</v>
      </c>
      <c r="BF180" s="229">
        <f>IF(N180="snížená",J180,0)</f>
        <v>0</v>
      </c>
      <c r="BG180" s="229">
        <f>IF(N180="zákl. přenesená",J180,0)</f>
        <v>0</v>
      </c>
      <c r="BH180" s="229">
        <f>IF(N180="sníž. přenesená",J180,0)</f>
        <v>0</v>
      </c>
      <c r="BI180" s="229">
        <f>IF(N180="nulová",J180,0)</f>
        <v>0</v>
      </c>
      <c r="BJ180" s="18" t="s">
        <v>80</v>
      </c>
      <c r="BK180" s="229">
        <f>ROUND(I180*H180,2)</f>
        <v>0</v>
      </c>
      <c r="BL180" s="18" t="s">
        <v>298</v>
      </c>
      <c r="BM180" s="18" t="s">
        <v>2080</v>
      </c>
    </row>
    <row r="181" spans="2:47" s="1" customFormat="1" ht="12">
      <c r="B181" s="39"/>
      <c r="C181" s="40"/>
      <c r="D181" s="230" t="s">
        <v>262</v>
      </c>
      <c r="E181" s="40"/>
      <c r="F181" s="231" t="s">
        <v>2081</v>
      </c>
      <c r="G181" s="40"/>
      <c r="H181" s="40"/>
      <c r="I181" s="145"/>
      <c r="J181" s="40"/>
      <c r="K181" s="40"/>
      <c r="L181" s="44"/>
      <c r="M181" s="232"/>
      <c r="N181" s="80"/>
      <c r="O181" s="80"/>
      <c r="P181" s="80"/>
      <c r="Q181" s="80"/>
      <c r="R181" s="80"/>
      <c r="S181" s="80"/>
      <c r="T181" s="81"/>
      <c r="AT181" s="18" t="s">
        <v>262</v>
      </c>
      <c r="AU181" s="18" t="s">
        <v>80</v>
      </c>
    </row>
    <row r="182" spans="2:65" s="1" customFormat="1" ht="16.5" customHeight="1">
      <c r="B182" s="39"/>
      <c r="C182" s="218" t="s">
        <v>513</v>
      </c>
      <c r="D182" s="218" t="s">
        <v>199</v>
      </c>
      <c r="E182" s="219" t="s">
        <v>2082</v>
      </c>
      <c r="F182" s="220" t="s">
        <v>2083</v>
      </c>
      <c r="G182" s="221" t="s">
        <v>132</v>
      </c>
      <c r="H182" s="222">
        <v>76</v>
      </c>
      <c r="I182" s="223"/>
      <c r="J182" s="224">
        <f>ROUND(I182*H182,2)</f>
        <v>0</v>
      </c>
      <c r="K182" s="220" t="s">
        <v>21</v>
      </c>
      <c r="L182" s="44"/>
      <c r="M182" s="225" t="s">
        <v>21</v>
      </c>
      <c r="N182" s="226" t="s">
        <v>44</v>
      </c>
      <c r="O182" s="80"/>
      <c r="P182" s="227">
        <f>O182*H182</f>
        <v>0</v>
      </c>
      <c r="Q182" s="227">
        <v>0.01608</v>
      </c>
      <c r="R182" s="227">
        <f>Q182*H182</f>
        <v>1.22208</v>
      </c>
      <c r="S182" s="227">
        <v>0</v>
      </c>
      <c r="T182" s="228">
        <f>S182*H182</f>
        <v>0</v>
      </c>
      <c r="AR182" s="18" t="s">
        <v>298</v>
      </c>
      <c r="AT182" s="18" t="s">
        <v>199</v>
      </c>
      <c r="AU182" s="18" t="s">
        <v>80</v>
      </c>
      <c r="AY182" s="18" t="s">
        <v>197</v>
      </c>
      <c r="BE182" s="229">
        <f>IF(N182="základní",J182,0)</f>
        <v>0</v>
      </c>
      <c r="BF182" s="229">
        <f>IF(N182="snížená",J182,0)</f>
        <v>0</v>
      </c>
      <c r="BG182" s="229">
        <f>IF(N182="zákl. přenesená",J182,0)</f>
        <v>0</v>
      </c>
      <c r="BH182" s="229">
        <f>IF(N182="sníž. přenesená",J182,0)</f>
        <v>0</v>
      </c>
      <c r="BI182" s="229">
        <f>IF(N182="nulová",J182,0)</f>
        <v>0</v>
      </c>
      <c r="BJ182" s="18" t="s">
        <v>80</v>
      </c>
      <c r="BK182" s="229">
        <f>ROUND(I182*H182,2)</f>
        <v>0</v>
      </c>
      <c r="BL182" s="18" t="s">
        <v>298</v>
      </c>
      <c r="BM182" s="18" t="s">
        <v>2084</v>
      </c>
    </row>
    <row r="183" spans="2:47" s="1" customFormat="1" ht="12">
      <c r="B183" s="39"/>
      <c r="C183" s="40"/>
      <c r="D183" s="230" t="s">
        <v>262</v>
      </c>
      <c r="E183" s="40"/>
      <c r="F183" s="231" t="s">
        <v>2085</v>
      </c>
      <c r="G183" s="40"/>
      <c r="H183" s="40"/>
      <c r="I183" s="145"/>
      <c r="J183" s="40"/>
      <c r="K183" s="40"/>
      <c r="L183" s="44"/>
      <c r="M183" s="232"/>
      <c r="N183" s="80"/>
      <c r="O183" s="80"/>
      <c r="P183" s="80"/>
      <c r="Q183" s="80"/>
      <c r="R183" s="80"/>
      <c r="S183" s="80"/>
      <c r="T183" s="81"/>
      <c r="AT183" s="18" t="s">
        <v>262</v>
      </c>
      <c r="AU183" s="18" t="s">
        <v>80</v>
      </c>
    </row>
    <row r="184" spans="2:65" s="1" customFormat="1" ht="16.5" customHeight="1">
      <c r="B184" s="39"/>
      <c r="C184" s="218" t="s">
        <v>524</v>
      </c>
      <c r="D184" s="218" t="s">
        <v>199</v>
      </c>
      <c r="E184" s="219" t="s">
        <v>2086</v>
      </c>
      <c r="F184" s="220" t="s">
        <v>2087</v>
      </c>
      <c r="G184" s="221" t="s">
        <v>132</v>
      </c>
      <c r="H184" s="222">
        <v>320</v>
      </c>
      <c r="I184" s="223"/>
      <c r="J184" s="224">
        <f>ROUND(I184*H184,2)</f>
        <v>0</v>
      </c>
      <c r="K184" s="220" t="s">
        <v>21</v>
      </c>
      <c r="L184" s="44"/>
      <c r="M184" s="225" t="s">
        <v>21</v>
      </c>
      <c r="N184" s="226" t="s">
        <v>44</v>
      </c>
      <c r="O184" s="80"/>
      <c r="P184" s="227">
        <f>O184*H184</f>
        <v>0</v>
      </c>
      <c r="Q184" s="227">
        <v>0.00213</v>
      </c>
      <c r="R184" s="227">
        <f>Q184*H184</f>
        <v>0.6816</v>
      </c>
      <c r="S184" s="227">
        <v>0</v>
      </c>
      <c r="T184" s="228">
        <f>S184*H184</f>
        <v>0</v>
      </c>
      <c r="AR184" s="18" t="s">
        <v>298</v>
      </c>
      <c r="AT184" s="18" t="s">
        <v>199</v>
      </c>
      <c r="AU184" s="18" t="s">
        <v>80</v>
      </c>
      <c r="AY184" s="18" t="s">
        <v>197</v>
      </c>
      <c r="BE184" s="229">
        <f>IF(N184="základní",J184,0)</f>
        <v>0</v>
      </c>
      <c r="BF184" s="229">
        <f>IF(N184="snížená",J184,0)</f>
        <v>0</v>
      </c>
      <c r="BG184" s="229">
        <f>IF(N184="zákl. přenesená",J184,0)</f>
        <v>0</v>
      </c>
      <c r="BH184" s="229">
        <f>IF(N184="sníž. přenesená",J184,0)</f>
        <v>0</v>
      </c>
      <c r="BI184" s="229">
        <f>IF(N184="nulová",J184,0)</f>
        <v>0</v>
      </c>
      <c r="BJ184" s="18" t="s">
        <v>80</v>
      </c>
      <c r="BK184" s="229">
        <f>ROUND(I184*H184,2)</f>
        <v>0</v>
      </c>
      <c r="BL184" s="18" t="s">
        <v>298</v>
      </c>
      <c r="BM184" s="18" t="s">
        <v>2088</v>
      </c>
    </row>
    <row r="185" spans="2:65" s="1" customFormat="1" ht="16.5" customHeight="1">
      <c r="B185" s="39"/>
      <c r="C185" s="218" t="s">
        <v>533</v>
      </c>
      <c r="D185" s="218" t="s">
        <v>199</v>
      </c>
      <c r="E185" s="219" t="s">
        <v>2089</v>
      </c>
      <c r="F185" s="220" t="s">
        <v>2090</v>
      </c>
      <c r="G185" s="221" t="s">
        <v>132</v>
      </c>
      <c r="H185" s="222">
        <v>110</v>
      </c>
      <c r="I185" s="223"/>
      <c r="J185" s="224">
        <f>ROUND(I185*H185,2)</f>
        <v>0</v>
      </c>
      <c r="K185" s="220" t="s">
        <v>21</v>
      </c>
      <c r="L185" s="44"/>
      <c r="M185" s="225" t="s">
        <v>21</v>
      </c>
      <c r="N185" s="226" t="s">
        <v>44</v>
      </c>
      <c r="O185" s="80"/>
      <c r="P185" s="227">
        <f>O185*H185</f>
        <v>0</v>
      </c>
      <c r="Q185" s="227">
        <v>0.00497</v>
      </c>
      <c r="R185" s="227">
        <f>Q185*H185</f>
        <v>0.5467</v>
      </c>
      <c r="S185" s="227">
        <v>0</v>
      </c>
      <c r="T185" s="228">
        <f>S185*H185</f>
        <v>0</v>
      </c>
      <c r="AR185" s="18" t="s">
        <v>298</v>
      </c>
      <c r="AT185" s="18" t="s">
        <v>199</v>
      </c>
      <c r="AU185" s="18" t="s">
        <v>80</v>
      </c>
      <c r="AY185" s="18" t="s">
        <v>197</v>
      </c>
      <c r="BE185" s="229">
        <f>IF(N185="základní",J185,0)</f>
        <v>0</v>
      </c>
      <c r="BF185" s="229">
        <f>IF(N185="snížená",J185,0)</f>
        <v>0</v>
      </c>
      <c r="BG185" s="229">
        <f>IF(N185="zákl. přenesená",J185,0)</f>
        <v>0</v>
      </c>
      <c r="BH185" s="229">
        <f>IF(N185="sníž. přenesená",J185,0)</f>
        <v>0</v>
      </c>
      <c r="BI185" s="229">
        <f>IF(N185="nulová",J185,0)</f>
        <v>0</v>
      </c>
      <c r="BJ185" s="18" t="s">
        <v>80</v>
      </c>
      <c r="BK185" s="229">
        <f>ROUND(I185*H185,2)</f>
        <v>0</v>
      </c>
      <c r="BL185" s="18" t="s">
        <v>298</v>
      </c>
      <c r="BM185" s="18" t="s">
        <v>2091</v>
      </c>
    </row>
    <row r="186" spans="2:65" s="1" customFormat="1" ht="16.5" customHeight="1">
      <c r="B186" s="39"/>
      <c r="C186" s="218" t="s">
        <v>539</v>
      </c>
      <c r="D186" s="218" t="s">
        <v>199</v>
      </c>
      <c r="E186" s="219" t="s">
        <v>2092</v>
      </c>
      <c r="F186" s="220" t="s">
        <v>2093</v>
      </c>
      <c r="G186" s="221" t="s">
        <v>301</v>
      </c>
      <c r="H186" s="222">
        <v>90</v>
      </c>
      <c r="I186" s="223"/>
      <c r="J186" s="224">
        <f>ROUND(I186*H186,2)</f>
        <v>0</v>
      </c>
      <c r="K186" s="220" t="s">
        <v>21</v>
      </c>
      <c r="L186" s="44"/>
      <c r="M186" s="225" t="s">
        <v>21</v>
      </c>
      <c r="N186" s="226" t="s">
        <v>44</v>
      </c>
      <c r="O186" s="80"/>
      <c r="P186" s="227">
        <f>O186*H186</f>
        <v>0</v>
      </c>
      <c r="Q186" s="227">
        <v>0</v>
      </c>
      <c r="R186" s="227">
        <f>Q186*H186</f>
        <v>0</v>
      </c>
      <c r="S186" s="227">
        <v>0</v>
      </c>
      <c r="T186" s="228">
        <f>S186*H186</f>
        <v>0</v>
      </c>
      <c r="AR186" s="18" t="s">
        <v>298</v>
      </c>
      <c r="AT186" s="18" t="s">
        <v>199</v>
      </c>
      <c r="AU186" s="18" t="s">
        <v>80</v>
      </c>
      <c r="AY186" s="18" t="s">
        <v>197</v>
      </c>
      <c r="BE186" s="229">
        <f>IF(N186="základní",J186,0)</f>
        <v>0</v>
      </c>
      <c r="BF186" s="229">
        <f>IF(N186="snížená",J186,0)</f>
        <v>0</v>
      </c>
      <c r="BG186" s="229">
        <f>IF(N186="zákl. přenesená",J186,0)</f>
        <v>0</v>
      </c>
      <c r="BH186" s="229">
        <f>IF(N186="sníž. přenesená",J186,0)</f>
        <v>0</v>
      </c>
      <c r="BI186" s="229">
        <f>IF(N186="nulová",J186,0)</f>
        <v>0</v>
      </c>
      <c r="BJ186" s="18" t="s">
        <v>80</v>
      </c>
      <c r="BK186" s="229">
        <f>ROUND(I186*H186,2)</f>
        <v>0</v>
      </c>
      <c r="BL186" s="18" t="s">
        <v>298</v>
      </c>
      <c r="BM186" s="18" t="s">
        <v>2094</v>
      </c>
    </row>
    <row r="187" spans="2:65" s="1" customFormat="1" ht="16.5" customHeight="1">
      <c r="B187" s="39"/>
      <c r="C187" s="218" t="s">
        <v>545</v>
      </c>
      <c r="D187" s="218" t="s">
        <v>199</v>
      </c>
      <c r="E187" s="219" t="s">
        <v>2095</v>
      </c>
      <c r="F187" s="220" t="s">
        <v>2096</v>
      </c>
      <c r="G187" s="221" t="s">
        <v>301</v>
      </c>
      <c r="H187" s="222">
        <v>2</v>
      </c>
      <c r="I187" s="223"/>
      <c r="J187" s="224">
        <f>ROUND(I187*H187,2)</f>
        <v>0</v>
      </c>
      <c r="K187" s="220" t="s">
        <v>21</v>
      </c>
      <c r="L187" s="44"/>
      <c r="M187" s="225" t="s">
        <v>21</v>
      </c>
      <c r="N187" s="226" t="s">
        <v>44</v>
      </c>
      <c r="O187" s="80"/>
      <c r="P187" s="227">
        <f>O187*H187</f>
        <v>0</v>
      </c>
      <c r="Q187" s="227">
        <v>0.00147</v>
      </c>
      <c r="R187" s="227">
        <f>Q187*H187</f>
        <v>0.00294</v>
      </c>
      <c r="S187" s="227">
        <v>0</v>
      </c>
      <c r="T187" s="228">
        <f>S187*H187</f>
        <v>0</v>
      </c>
      <c r="AR187" s="18" t="s">
        <v>298</v>
      </c>
      <c r="AT187" s="18" t="s">
        <v>199</v>
      </c>
      <c r="AU187" s="18" t="s">
        <v>80</v>
      </c>
      <c r="AY187" s="18" t="s">
        <v>197</v>
      </c>
      <c r="BE187" s="229">
        <f>IF(N187="základní",J187,0)</f>
        <v>0</v>
      </c>
      <c r="BF187" s="229">
        <f>IF(N187="snížená",J187,0)</f>
        <v>0</v>
      </c>
      <c r="BG187" s="229">
        <f>IF(N187="zákl. přenesená",J187,0)</f>
        <v>0</v>
      </c>
      <c r="BH187" s="229">
        <f>IF(N187="sníž. přenesená",J187,0)</f>
        <v>0</v>
      </c>
      <c r="BI187" s="229">
        <f>IF(N187="nulová",J187,0)</f>
        <v>0</v>
      </c>
      <c r="BJ187" s="18" t="s">
        <v>80</v>
      </c>
      <c r="BK187" s="229">
        <f>ROUND(I187*H187,2)</f>
        <v>0</v>
      </c>
      <c r="BL187" s="18" t="s">
        <v>298</v>
      </c>
      <c r="BM187" s="18" t="s">
        <v>2097</v>
      </c>
    </row>
    <row r="188" spans="2:47" s="1" customFormat="1" ht="12">
      <c r="B188" s="39"/>
      <c r="C188" s="40"/>
      <c r="D188" s="230" t="s">
        <v>262</v>
      </c>
      <c r="E188" s="40"/>
      <c r="F188" s="231" t="s">
        <v>2073</v>
      </c>
      <c r="G188" s="40"/>
      <c r="H188" s="40"/>
      <c r="I188" s="145"/>
      <c r="J188" s="40"/>
      <c r="K188" s="40"/>
      <c r="L188" s="44"/>
      <c r="M188" s="232"/>
      <c r="N188" s="80"/>
      <c r="O188" s="80"/>
      <c r="P188" s="80"/>
      <c r="Q188" s="80"/>
      <c r="R188" s="80"/>
      <c r="S188" s="80"/>
      <c r="T188" s="81"/>
      <c r="AT188" s="18" t="s">
        <v>262</v>
      </c>
      <c r="AU188" s="18" t="s">
        <v>80</v>
      </c>
    </row>
    <row r="189" spans="2:65" s="1" customFormat="1" ht="16.5" customHeight="1">
      <c r="B189" s="39"/>
      <c r="C189" s="218" t="s">
        <v>551</v>
      </c>
      <c r="D189" s="218" t="s">
        <v>199</v>
      </c>
      <c r="E189" s="219" t="s">
        <v>2098</v>
      </c>
      <c r="F189" s="220" t="s">
        <v>2099</v>
      </c>
      <c r="G189" s="221" t="s">
        <v>132</v>
      </c>
      <c r="H189" s="222">
        <v>104</v>
      </c>
      <c r="I189" s="223"/>
      <c r="J189" s="224">
        <f>ROUND(I189*H189,2)</f>
        <v>0</v>
      </c>
      <c r="K189" s="220" t="s">
        <v>21</v>
      </c>
      <c r="L189" s="44"/>
      <c r="M189" s="225" t="s">
        <v>21</v>
      </c>
      <c r="N189" s="226" t="s">
        <v>44</v>
      </c>
      <c r="O189" s="80"/>
      <c r="P189" s="227">
        <f>O189*H189</f>
        <v>0</v>
      </c>
      <c r="Q189" s="227">
        <v>0.00399</v>
      </c>
      <c r="R189" s="227">
        <f>Q189*H189</f>
        <v>0.41495999999999994</v>
      </c>
      <c r="S189" s="227">
        <v>0</v>
      </c>
      <c r="T189" s="228">
        <f>S189*H189</f>
        <v>0</v>
      </c>
      <c r="AR189" s="18" t="s">
        <v>298</v>
      </c>
      <c r="AT189" s="18" t="s">
        <v>199</v>
      </c>
      <c r="AU189" s="18" t="s">
        <v>80</v>
      </c>
      <c r="AY189" s="18" t="s">
        <v>197</v>
      </c>
      <c r="BE189" s="229">
        <f>IF(N189="základní",J189,0)</f>
        <v>0</v>
      </c>
      <c r="BF189" s="229">
        <f>IF(N189="snížená",J189,0)</f>
        <v>0</v>
      </c>
      <c r="BG189" s="229">
        <f>IF(N189="zákl. přenesená",J189,0)</f>
        <v>0</v>
      </c>
      <c r="BH189" s="229">
        <f>IF(N189="sníž. přenesená",J189,0)</f>
        <v>0</v>
      </c>
      <c r="BI189" s="229">
        <f>IF(N189="nulová",J189,0)</f>
        <v>0</v>
      </c>
      <c r="BJ189" s="18" t="s">
        <v>80</v>
      </c>
      <c r="BK189" s="229">
        <f>ROUND(I189*H189,2)</f>
        <v>0</v>
      </c>
      <c r="BL189" s="18" t="s">
        <v>298</v>
      </c>
      <c r="BM189" s="18" t="s">
        <v>2100</v>
      </c>
    </row>
    <row r="190" spans="2:47" s="1" customFormat="1" ht="12">
      <c r="B190" s="39"/>
      <c r="C190" s="40"/>
      <c r="D190" s="230" t="s">
        <v>262</v>
      </c>
      <c r="E190" s="40"/>
      <c r="F190" s="231" t="s">
        <v>2101</v>
      </c>
      <c r="G190" s="40"/>
      <c r="H190" s="40"/>
      <c r="I190" s="145"/>
      <c r="J190" s="40"/>
      <c r="K190" s="40"/>
      <c r="L190" s="44"/>
      <c r="M190" s="232"/>
      <c r="N190" s="80"/>
      <c r="O190" s="80"/>
      <c r="P190" s="80"/>
      <c r="Q190" s="80"/>
      <c r="R190" s="80"/>
      <c r="S190" s="80"/>
      <c r="T190" s="81"/>
      <c r="AT190" s="18" t="s">
        <v>262</v>
      </c>
      <c r="AU190" s="18" t="s">
        <v>80</v>
      </c>
    </row>
    <row r="191" spans="2:65" s="1" customFormat="1" ht="16.5" customHeight="1">
      <c r="B191" s="39"/>
      <c r="C191" s="218" t="s">
        <v>555</v>
      </c>
      <c r="D191" s="218" t="s">
        <v>199</v>
      </c>
      <c r="E191" s="219" t="s">
        <v>2102</v>
      </c>
      <c r="F191" s="220" t="s">
        <v>2103</v>
      </c>
      <c r="G191" s="221" t="s">
        <v>132</v>
      </c>
      <c r="H191" s="222">
        <v>213</v>
      </c>
      <c r="I191" s="223"/>
      <c r="J191" s="224">
        <f>ROUND(I191*H191,2)</f>
        <v>0</v>
      </c>
      <c r="K191" s="220" t="s">
        <v>21</v>
      </c>
      <c r="L191" s="44"/>
      <c r="M191" s="225" t="s">
        <v>21</v>
      </c>
      <c r="N191" s="226" t="s">
        <v>44</v>
      </c>
      <c r="O191" s="80"/>
      <c r="P191" s="227">
        <f>O191*H191</f>
        <v>0</v>
      </c>
      <c r="Q191" s="227">
        <v>0.00518</v>
      </c>
      <c r="R191" s="227">
        <f>Q191*H191</f>
        <v>1.10334</v>
      </c>
      <c r="S191" s="227">
        <v>0</v>
      </c>
      <c r="T191" s="228">
        <f>S191*H191</f>
        <v>0</v>
      </c>
      <c r="AR191" s="18" t="s">
        <v>298</v>
      </c>
      <c r="AT191" s="18" t="s">
        <v>199</v>
      </c>
      <c r="AU191" s="18" t="s">
        <v>80</v>
      </c>
      <c r="AY191" s="18" t="s">
        <v>197</v>
      </c>
      <c r="BE191" s="229">
        <f>IF(N191="základní",J191,0)</f>
        <v>0</v>
      </c>
      <c r="BF191" s="229">
        <f>IF(N191="snížená",J191,0)</f>
        <v>0</v>
      </c>
      <c r="BG191" s="229">
        <f>IF(N191="zákl. přenesená",J191,0)</f>
        <v>0</v>
      </c>
      <c r="BH191" s="229">
        <f>IF(N191="sníž. přenesená",J191,0)</f>
        <v>0</v>
      </c>
      <c r="BI191" s="229">
        <f>IF(N191="nulová",J191,0)</f>
        <v>0</v>
      </c>
      <c r="BJ191" s="18" t="s">
        <v>80</v>
      </c>
      <c r="BK191" s="229">
        <f>ROUND(I191*H191,2)</f>
        <v>0</v>
      </c>
      <c r="BL191" s="18" t="s">
        <v>298</v>
      </c>
      <c r="BM191" s="18" t="s">
        <v>2104</v>
      </c>
    </row>
    <row r="192" spans="2:47" s="1" customFormat="1" ht="12">
      <c r="B192" s="39"/>
      <c r="C192" s="40"/>
      <c r="D192" s="230" t="s">
        <v>262</v>
      </c>
      <c r="E192" s="40"/>
      <c r="F192" s="231" t="s">
        <v>2105</v>
      </c>
      <c r="G192" s="40"/>
      <c r="H192" s="40"/>
      <c r="I192" s="145"/>
      <c r="J192" s="40"/>
      <c r="K192" s="40"/>
      <c r="L192" s="44"/>
      <c r="M192" s="232"/>
      <c r="N192" s="80"/>
      <c r="O192" s="80"/>
      <c r="P192" s="80"/>
      <c r="Q192" s="80"/>
      <c r="R192" s="80"/>
      <c r="S192" s="80"/>
      <c r="T192" s="81"/>
      <c r="AT192" s="18" t="s">
        <v>262</v>
      </c>
      <c r="AU192" s="18" t="s">
        <v>80</v>
      </c>
    </row>
    <row r="193" spans="2:65" s="1" customFormat="1" ht="16.5" customHeight="1">
      <c r="B193" s="39"/>
      <c r="C193" s="218" t="s">
        <v>562</v>
      </c>
      <c r="D193" s="218" t="s">
        <v>199</v>
      </c>
      <c r="E193" s="219" t="s">
        <v>2106</v>
      </c>
      <c r="F193" s="220" t="s">
        <v>2107</v>
      </c>
      <c r="G193" s="221" t="s">
        <v>132</v>
      </c>
      <c r="H193" s="222">
        <v>138</v>
      </c>
      <c r="I193" s="223"/>
      <c r="J193" s="224">
        <f>ROUND(I193*H193,2)</f>
        <v>0</v>
      </c>
      <c r="K193" s="220" t="s">
        <v>21</v>
      </c>
      <c r="L193" s="44"/>
      <c r="M193" s="225" t="s">
        <v>21</v>
      </c>
      <c r="N193" s="226" t="s">
        <v>44</v>
      </c>
      <c r="O193" s="80"/>
      <c r="P193" s="227">
        <f>O193*H193</f>
        <v>0</v>
      </c>
      <c r="Q193" s="227">
        <v>0.00535</v>
      </c>
      <c r="R193" s="227">
        <f>Q193*H193</f>
        <v>0.7383</v>
      </c>
      <c r="S193" s="227">
        <v>0</v>
      </c>
      <c r="T193" s="228">
        <f>S193*H193</f>
        <v>0</v>
      </c>
      <c r="AR193" s="18" t="s">
        <v>298</v>
      </c>
      <c r="AT193" s="18" t="s">
        <v>199</v>
      </c>
      <c r="AU193" s="18" t="s">
        <v>80</v>
      </c>
      <c r="AY193" s="18" t="s">
        <v>197</v>
      </c>
      <c r="BE193" s="229">
        <f>IF(N193="základní",J193,0)</f>
        <v>0</v>
      </c>
      <c r="BF193" s="229">
        <f>IF(N193="snížená",J193,0)</f>
        <v>0</v>
      </c>
      <c r="BG193" s="229">
        <f>IF(N193="zákl. přenesená",J193,0)</f>
        <v>0</v>
      </c>
      <c r="BH193" s="229">
        <f>IF(N193="sníž. přenesená",J193,0)</f>
        <v>0</v>
      </c>
      <c r="BI193" s="229">
        <f>IF(N193="nulová",J193,0)</f>
        <v>0</v>
      </c>
      <c r="BJ193" s="18" t="s">
        <v>80</v>
      </c>
      <c r="BK193" s="229">
        <f>ROUND(I193*H193,2)</f>
        <v>0</v>
      </c>
      <c r="BL193" s="18" t="s">
        <v>298</v>
      </c>
      <c r="BM193" s="18" t="s">
        <v>2108</v>
      </c>
    </row>
    <row r="194" spans="2:47" s="1" customFormat="1" ht="12">
      <c r="B194" s="39"/>
      <c r="C194" s="40"/>
      <c r="D194" s="230" t="s">
        <v>262</v>
      </c>
      <c r="E194" s="40"/>
      <c r="F194" s="231" t="s">
        <v>2109</v>
      </c>
      <c r="G194" s="40"/>
      <c r="H194" s="40"/>
      <c r="I194" s="145"/>
      <c r="J194" s="40"/>
      <c r="K194" s="40"/>
      <c r="L194" s="44"/>
      <c r="M194" s="232"/>
      <c r="N194" s="80"/>
      <c r="O194" s="80"/>
      <c r="P194" s="80"/>
      <c r="Q194" s="80"/>
      <c r="R194" s="80"/>
      <c r="S194" s="80"/>
      <c r="T194" s="81"/>
      <c r="AT194" s="18" t="s">
        <v>262</v>
      </c>
      <c r="AU194" s="18" t="s">
        <v>80</v>
      </c>
    </row>
    <row r="195" spans="2:65" s="1" customFormat="1" ht="16.5" customHeight="1">
      <c r="B195" s="39"/>
      <c r="C195" s="218" t="s">
        <v>350</v>
      </c>
      <c r="D195" s="218" t="s">
        <v>199</v>
      </c>
      <c r="E195" s="219" t="s">
        <v>2110</v>
      </c>
      <c r="F195" s="220" t="s">
        <v>2111</v>
      </c>
      <c r="G195" s="221" t="s">
        <v>132</v>
      </c>
      <c r="H195" s="222">
        <v>62</v>
      </c>
      <c r="I195" s="223"/>
      <c r="J195" s="224">
        <f>ROUND(I195*H195,2)</f>
        <v>0</v>
      </c>
      <c r="K195" s="220" t="s">
        <v>21</v>
      </c>
      <c r="L195" s="44"/>
      <c r="M195" s="225" t="s">
        <v>21</v>
      </c>
      <c r="N195" s="226" t="s">
        <v>44</v>
      </c>
      <c r="O195" s="80"/>
      <c r="P195" s="227">
        <f>O195*H195</f>
        <v>0</v>
      </c>
      <c r="Q195" s="227">
        <v>0.00563</v>
      </c>
      <c r="R195" s="227">
        <f>Q195*H195</f>
        <v>0.34906</v>
      </c>
      <c r="S195" s="227">
        <v>0</v>
      </c>
      <c r="T195" s="228">
        <f>S195*H195</f>
        <v>0</v>
      </c>
      <c r="AR195" s="18" t="s">
        <v>298</v>
      </c>
      <c r="AT195" s="18" t="s">
        <v>199</v>
      </c>
      <c r="AU195" s="18" t="s">
        <v>80</v>
      </c>
      <c r="AY195" s="18" t="s">
        <v>197</v>
      </c>
      <c r="BE195" s="229">
        <f>IF(N195="základní",J195,0)</f>
        <v>0</v>
      </c>
      <c r="BF195" s="229">
        <f>IF(N195="snížená",J195,0)</f>
        <v>0</v>
      </c>
      <c r="BG195" s="229">
        <f>IF(N195="zákl. přenesená",J195,0)</f>
        <v>0</v>
      </c>
      <c r="BH195" s="229">
        <f>IF(N195="sníž. přenesená",J195,0)</f>
        <v>0</v>
      </c>
      <c r="BI195" s="229">
        <f>IF(N195="nulová",J195,0)</f>
        <v>0</v>
      </c>
      <c r="BJ195" s="18" t="s">
        <v>80</v>
      </c>
      <c r="BK195" s="229">
        <f>ROUND(I195*H195,2)</f>
        <v>0</v>
      </c>
      <c r="BL195" s="18" t="s">
        <v>298</v>
      </c>
      <c r="BM195" s="18" t="s">
        <v>2112</v>
      </c>
    </row>
    <row r="196" spans="2:47" s="1" customFormat="1" ht="12">
      <c r="B196" s="39"/>
      <c r="C196" s="40"/>
      <c r="D196" s="230" t="s">
        <v>262</v>
      </c>
      <c r="E196" s="40"/>
      <c r="F196" s="231" t="s">
        <v>2113</v>
      </c>
      <c r="G196" s="40"/>
      <c r="H196" s="40"/>
      <c r="I196" s="145"/>
      <c r="J196" s="40"/>
      <c r="K196" s="40"/>
      <c r="L196" s="44"/>
      <c r="M196" s="232"/>
      <c r="N196" s="80"/>
      <c r="O196" s="80"/>
      <c r="P196" s="80"/>
      <c r="Q196" s="80"/>
      <c r="R196" s="80"/>
      <c r="S196" s="80"/>
      <c r="T196" s="81"/>
      <c r="AT196" s="18" t="s">
        <v>262</v>
      </c>
      <c r="AU196" s="18" t="s">
        <v>80</v>
      </c>
    </row>
    <row r="197" spans="2:65" s="1" customFormat="1" ht="16.5" customHeight="1">
      <c r="B197" s="39"/>
      <c r="C197" s="218" t="s">
        <v>576</v>
      </c>
      <c r="D197" s="218" t="s">
        <v>199</v>
      </c>
      <c r="E197" s="219" t="s">
        <v>2114</v>
      </c>
      <c r="F197" s="220" t="s">
        <v>2115</v>
      </c>
      <c r="G197" s="221" t="s">
        <v>132</v>
      </c>
      <c r="H197" s="222">
        <v>71</v>
      </c>
      <c r="I197" s="223"/>
      <c r="J197" s="224">
        <f>ROUND(I197*H197,2)</f>
        <v>0</v>
      </c>
      <c r="K197" s="220" t="s">
        <v>21</v>
      </c>
      <c r="L197" s="44"/>
      <c r="M197" s="225" t="s">
        <v>21</v>
      </c>
      <c r="N197" s="226" t="s">
        <v>44</v>
      </c>
      <c r="O197" s="80"/>
      <c r="P197" s="227">
        <f>O197*H197</f>
        <v>0</v>
      </c>
      <c r="Q197" s="227">
        <v>0.00594</v>
      </c>
      <c r="R197" s="227">
        <f>Q197*H197</f>
        <v>0.42174</v>
      </c>
      <c r="S197" s="227">
        <v>0</v>
      </c>
      <c r="T197" s="228">
        <f>S197*H197</f>
        <v>0</v>
      </c>
      <c r="AR197" s="18" t="s">
        <v>298</v>
      </c>
      <c r="AT197" s="18" t="s">
        <v>199</v>
      </c>
      <c r="AU197" s="18" t="s">
        <v>80</v>
      </c>
      <c r="AY197" s="18" t="s">
        <v>197</v>
      </c>
      <c r="BE197" s="229">
        <f>IF(N197="základní",J197,0)</f>
        <v>0</v>
      </c>
      <c r="BF197" s="229">
        <f>IF(N197="snížená",J197,0)</f>
        <v>0</v>
      </c>
      <c r="BG197" s="229">
        <f>IF(N197="zákl. přenesená",J197,0)</f>
        <v>0</v>
      </c>
      <c r="BH197" s="229">
        <f>IF(N197="sníž. přenesená",J197,0)</f>
        <v>0</v>
      </c>
      <c r="BI197" s="229">
        <f>IF(N197="nulová",J197,0)</f>
        <v>0</v>
      </c>
      <c r="BJ197" s="18" t="s">
        <v>80</v>
      </c>
      <c r="BK197" s="229">
        <f>ROUND(I197*H197,2)</f>
        <v>0</v>
      </c>
      <c r="BL197" s="18" t="s">
        <v>298</v>
      </c>
      <c r="BM197" s="18" t="s">
        <v>2116</v>
      </c>
    </row>
    <row r="198" spans="2:47" s="1" customFormat="1" ht="12">
      <c r="B198" s="39"/>
      <c r="C198" s="40"/>
      <c r="D198" s="230" t="s">
        <v>262</v>
      </c>
      <c r="E198" s="40"/>
      <c r="F198" s="231" t="s">
        <v>2117</v>
      </c>
      <c r="G198" s="40"/>
      <c r="H198" s="40"/>
      <c r="I198" s="145"/>
      <c r="J198" s="40"/>
      <c r="K198" s="40"/>
      <c r="L198" s="44"/>
      <c r="M198" s="232"/>
      <c r="N198" s="80"/>
      <c r="O198" s="80"/>
      <c r="P198" s="80"/>
      <c r="Q198" s="80"/>
      <c r="R198" s="80"/>
      <c r="S198" s="80"/>
      <c r="T198" s="81"/>
      <c r="AT198" s="18" t="s">
        <v>262</v>
      </c>
      <c r="AU198" s="18" t="s">
        <v>80</v>
      </c>
    </row>
    <row r="199" spans="2:65" s="1" customFormat="1" ht="16.5" customHeight="1">
      <c r="B199" s="39"/>
      <c r="C199" s="218" t="s">
        <v>581</v>
      </c>
      <c r="D199" s="218" t="s">
        <v>199</v>
      </c>
      <c r="E199" s="219" t="s">
        <v>2118</v>
      </c>
      <c r="F199" s="220" t="s">
        <v>2119</v>
      </c>
      <c r="G199" s="221" t="s">
        <v>301</v>
      </c>
      <c r="H199" s="222">
        <v>30</v>
      </c>
      <c r="I199" s="223"/>
      <c r="J199" s="224">
        <f>ROUND(I199*H199,2)</f>
        <v>0</v>
      </c>
      <c r="K199" s="220" t="s">
        <v>21</v>
      </c>
      <c r="L199" s="44"/>
      <c r="M199" s="225" t="s">
        <v>21</v>
      </c>
      <c r="N199" s="226" t="s">
        <v>44</v>
      </c>
      <c r="O199" s="80"/>
      <c r="P199" s="227">
        <f>O199*H199</f>
        <v>0</v>
      </c>
      <c r="Q199" s="227">
        <v>0</v>
      </c>
      <c r="R199" s="227">
        <f>Q199*H199</f>
        <v>0</v>
      </c>
      <c r="S199" s="227">
        <v>0</v>
      </c>
      <c r="T199" s="228">
        <f>S199*H199</f>
        <v>0</v>
      </c>
      <c r="AR199" s="18" t="s">
        <v>298</v>
      </c>
      <c r="AT199" s="18" t="s">
        <v>199</v>
      </c>
      <c r="AU199" s="18" t="s">
        <v>80</v>
      </c>
      <c r="AY199" s="18" t="s">
        <v>197</v>
      </c>
      <c r="BE199" s="229">
        <f>IF(N199="základní",J199,0)</f>
        <v>0</v>
      </c>
      <c r="BF199" s="229">
        <f>IF(N199="snížená",J199,0)</f>
        <v>0</v>
      </c>
      <c r="BG199" s="229">
        <f>IF(N199="zákl. přenesená",J199,0)</f>
        <v>0</v>
      </c>
      <c r="BH199" s="229">
        <f>IF(N199="sníž. přenesená",J199,0)</f>
        <v>0</v>
      </c>
      <c r="BI199" s="229">
        <f>IF(N199="nulová",J199,0)</f>
        <v>0</v>
      </c>
      <c r="BJ199" s="18" t="s">
        <v>80</v>
      </c>
      <c r="BK199" s="229">
        <f>ROUND(I199*H199,2)</f>
        <v>0</v>
      </c>
      <c r="BL199" s="18" t="s">
        <v>298</v>
      </c>
      <c r="BM199" s="18" t="s">
        <v>2120</v>
      </c>
    </row>
    <row r="200" spans="2:47" s="1" customFormat="1" ht="12">
      <c r="B200" s="39"/>
      <c r="C200" s="40"/>
      <c r="D200" s="230" t="s">
        <v>262</v>
      </c>
      <c r="E200" s="40"/>
      <c r="F200" s="231" t="s">
        <v>2121</v>
      </c>
      <c r="G200" s="40"/>
      <c r="H200" s="40"/>
      <c r="I200" s="145"/>
      <c r="J200" s="40"/>
      <c r="K200" s="40"/>
      <c r="L200" s="44"/>
      <c r="M200" s="232"/>
      <c r="N200" s="80"/>
      <c r="O200" s="80"/>
      <c r="P200" s="80"/>
      <c r="Q200" s="80"/>
      <c r="R200" s="80"/>
      <c r="S200" s="80"/>
      <c r="T200" s="81"/>
      <c r="AT200" s="18" t="s">
        <v>262</v>
      </c>
      <c r="AU200" s="18" t="s">
        <v>80</v>
      </c>
    </row>
    <row r="201" spans="2:65" s="1" customFormat="1" ht="16.5" customHeight="1">
      <c r="B201" s="39"/>
      <c r="C201" s="218" t="s">
        <v>586</v>
      </c>
      <c r="D201" s="218" t="s">
        <v>199</v>
      </c>
      <c r="E201" s="219" t="s">
        <v>2122</v>
      </c>
      <c r="F201" s="220" t="s">
        <v>2123</v>
      </c>
      <c r="G201" s="221" t="s">
        <v>301</v>
      </c>
      <c r="H201" s="222">
        <v>11</v>
      </c>
      <c r="I201" s="223"/>
      <c r="J201" s="224">
        <f>ROUND(I201*H201,2)</f>
        <v>0</v>
      </c>
      <c r="K201" s="220" t="s">
        <v>21</v>
      </c>
      <c r="L201" s="44"/>
      <c r="M201" s="225" t="s">
        <v>21</v>
      </c>
      <c r="N201" s="226" t="s">
        <v>44</v>
      </c>
      <c r="O201" s="80"/>
      <c r="P201" s="227">
        <f>O201*H201</f>
        <v>0</v>
      </c>
      <c r="Q201" s="227">
        <v>0</v>
      </c>
      <c r="R201" s="227">
        <f>Q201*H201</f>
        <v>0</v>
      </c>
      <c r="S201" s="227">
        <v>0</v>
      </c>
      <c r="T201" s="228">
        <f>S201*H201</f>
        <v>0</v>
      </c>
      <c r="AR201" s="18" t="s">
        <v>298</v>
      </c>
      <c r="AT201" s="18" t="s">
        <v>199</v>
      </c>
      <c r="AU201" s="18" t="s">
        <v>80</v>
      </c>
      <c r="AY201" s="18" t="s">
        <v>197</v>
      </c>
      <c r="BE201" s="229">
        <f>IF(N201="základní",J201,0)</f>
        <v>0</v>
      </c>
      <c r="BF201" s="229">
        <f>IF(N201="snížená",J201,0)</f>
        <v>0</v>
      </c>
      <c r="BG201" s="229">
        <f>IF(N201="zákl. přenesená",J201,0)</f>
        <v>0</v>
      </c>
      <c r="BH201" s="229">
        <f>IF(N201="sníž. přenesená",J201,0)</f>
        <v>0</v>
      </c>
      <c r="BI201" s="229">
        <f>IF(N201="nulová",J201,0)</f>
        <v>0</v>
      </c>
      <c r="BJ201" s="18" t="s">
        <v>80</v>
      </c>
      <c r="BK201" s="229">
        <f>ROUND(I201*H201,2)</f>
        <v>0</v>
      </c>
      <c r="BL201" s="18" t="s">
        <v>298</v>
      </c>
      <c r="BM201" s="18" t="s">
        <v>2124</v>
      </c>
    </row>
    <row r="202" spans="2:47" s="1" customFormat="1" ht="12">
      <c r="B202" s="39"/>
      <c r="C202" s="40"/>
      <c r="D202" s="230" t="s">
        <v>262</v>
      </c>
      <c r="E202" s="40"/>
      <c r="F202" s="231" t="s">
        <v>2125</v>
      </c>
      <c r="G202" s="40"/>
      <c r="H202" s="40"/>
      <c r="I202" s="145"/>
      <c r="J202" s="40"/>
      <c r="K202" s="40"/>
      <c r="L202" s="44"/>
      <c r="M202" s="232"/>
      <c r="N202" s="80"/>
      <c r="O202" s="80"/>
      <c r="P202" s="80"/>
      <c r="Q202" s="80"/>
      <c r="R202" s="80"/>
      <c r="S202" s="80"/>
      <c r="T202" s="81"/>
      <c r="AT202" s="18" t="s">
        <v>262</v>
      </c>
      <c r="AU202" s="18" t="s">
        <v>80</v>
      </c>
    </row>
    <row r="203" spans="2:65" s="1" customFormat="1" ht="16.5" customHeight="1">
      <c r="B203" s="39"/>
      <c r="C203" s="218" t="s">
        <v>595</v>
      </c>
      <c r="D203" s="218" t="s">
        <v>199</v>
      </c>
      <c r="E203" s="219" t="s">
        <v>2126</v>
      </c>
      <c r="F203" s="220" t="s">
        <v>2127</v>
      </c>
      <c r="G203" s="221" t="s">
        <v>2128</v>
      </c>
      <c r="H203" s="222">
        <v>1</v>
      </c>
      <c r="I203" s="223"/>
      <c r="J203" s="224">
        <f>ROUND(I203*H203,2)</f>
        <v>0</v>
      </c>
      <c r="K203" s="220" t="s">
        <v>21</v>
      </c>
      <c r="L203" s="44"/>
      <c r="M203" s="225" t="s">
        <v>21</v>
      </c>
      <c r="N203" s="226" t="s">
        <v>44</v>
      </c>
      <c r="O203" s="80"/>
      <c r="P203" s="227">
        <f>O203*H203</f>
        <v>0</v>
      </c>
      <c r="Q203" s="227">
        <v>0.01371</v>
      </c>
      <c r="R203" s="227">
        <f>Q203*H203</f>
        <v>0.01371</v>
      </c>
      <c r="S203" s="227">
        <v>0</v>
      </c>
      <c r="T203" s="228">
        <f>S203*H203</f>
        <v>0</v>
      </c>
      <c r="AR203" s="18" t="s">
        <v>298</v>
      </c>
      <c r="AT203" s="18" t="s">
        <v>199</v>
      </c>
      <c r="AU203" s="18" t="s">
        <v>80</v>
      </c>
      <c r="AY203" s="18" t="s">
        <v>197</v>
      </c>
      <c r="BE203" s="229">
        <f>IF(N203="základní",J203,0)</f>
        <v>0</v>
      </c>
      <c r="BF203" s="229">
        <f>IF(N203="snížená",J203,0)</f>
        <v>0</v>
      </c>
      <c r="BG203" s="229">
        <f>IF(N203="zákl. přenesená",J203,0)</f>
        <v>0</v>
      </c>
      <c r="BH203" s="229">
        <f>IF(N203="sníž. přenesená",J203,0)</f>
        <v>0</v>
      </c>
      <c r="BI203" s="229">
        <f>IF(N203="nulová",J203,0)</f>
        <v>0</v>
      </c>
      <c r="BJ203" s="18" t="s">
        <v>80</v>
      </c>
      <c r="BK203" s="229">
        <f>ROUND(I203*H203,2)</f>
        <v>0</v>
      </c>
      <c r="BL203" s="18" t="s">
        <v>298</v>
      </c>
      <c r="BM203" s="18" t="s">
        <v>2129</v>
      </c>
    </row>
    <row r="204" spans="2:47" s="1" customFormat="1" ht="12">
      <c r="B204" s="39"/>
      <c r="C204" s="40"/>
      <c r="D204" s="230" t="s">
        <v>262</v>
      </c>
      <c r="E204" s="40"/>
      <c r="F204" s="231" t="s">
        <v>2130</v>
      </c>
      <c r="G204" s="40"/>
      <c r="H204" s="40"/>
      <c r="I204" s="145"/>
      <c r="J204" s="40"/>
      <c r="K204" s="40"/>
      <c r="L204" s="44"/>
      <c r="M204" s="232"/>
      <c r="N204" s="80"/>
      <c r="O204" s="80"/>
      <c r="P204" s="80"/>
      <c r="Q204" s="80"/>
      <c r="R204" s="80"/>
      <c r="S204" s="80"/>
      <c r="T204" s="81"/>
      <c r="AT204" s="18" t="s">
        <v>262</v>
      </c>
      <c r="AU204" s="18" t="s">
        <v>80</v>
      </c>
    </row>
    <row r="205" spans="2:65" s="1" customFormat="1" ht="16.5" customHeight="1">
      <c r="B205" s="39"/>
      <c r="C205" s="218" t="s">
        <v>601</v>
      </c>
      <c r="D205" s="218" t="s">
        <v>199</v>
      </c>
      <c r="E205" s="219" t="s">
        <v>2131</v>
      </c>
      <c r="F205" s="220" t="s">
        <v>2132</v>
      </c>
      <c r="G205" s="221" t="s">
        <v>2128</v>
      </c>
      <c r="H205" s="222">
        <v>1</v>
      </c>
      <c r="I205" s="223"/>
      <c r="J205" s="224">
        <f>ROUND(I205*H205,2)</f>
        <v>0</v>
      </c>
      <c r="K205" s="220" t="s">
        <v>21</v>
      </c>
      <c r="L205" s="44"/>
      <c r="M205" s="225" t="s">
        <v>21</v>
      </c>
      <c r="N205" s="226" t="s">
        <v>44</v>
      </c>
      <c r="O205" s="80"/>
      <c r="P205" s="227">
        <f>O205*H205</f>
        <v>0</v>
      </c>
      <c r="Q205" s="227">
        <v>0.01764</v>
      </c>
      <c r="R205" s="227">
        <f>Q205*H205</f>
        <v>0.01764</v>
      </c>
      <c r="S205" s="227">
        <v>0</v>
      </c>
      <c r="T205" s="228">
        <f>S205*H205</f>
        <v>0</v>
      </c>
      <c r="AR205" s="18" t="s">
        <v>298</v>
      </c>
      <c r="AT205" s="18" t="s">
        <v>199</v>
      </c>
      <c r="AU205" s="18" t="s">
        <v>80</v>
      </c>
      <c r="AY205" s="18" t="s">
        <v>197</v>
      </c>
      <c r="BE205" s="229">
        <f>IF(N205="základní",J205,0)</f>
        <v>0</v>
      </c>
      <c r="BF205" s="229">
        <f>IF(N205="snížená",J205,0)</f>
        <v>0</v>
      </c>
      <c r="BG205" s="229">
        <f>IF(N205="zákl. přenesená",J205,0)</f>
        <v>0</v>
      </c>
      <c r="BH205" s="229">
        <f>IF(N205="sníž. přenesená",J205,0)</f>
        <v>0</v>
      </c>
      <c r="BI205" s="229">
        <f>IF(N205="nulová",J205,0)</f>
        <v>0</v>
      </c>
      <c r="BJ205" s="18" t="s">
        <v>80</v>
      </c>
      <c r="BK205" s="229">
        <f>ROUND(I205*H205,2)</f>
        <v>0</v>
      </c>
      <c r="BL205" s="18" t="s">
        <v>298</v>
      </c>
      <c r="BM205" s="18" t="s">
        <v>2133</v>
      </c>
    </row>
    <row r="206" spans="2:47" s="1" customFormat="1" ht="12">
      <c r="B206" s="39"/>
      <c r="C206" s="40"/>
      <c r="D206" s="230" t="s">
        <v>262</v>
      </c>
      <c r="E206" s="40"/>
      <c r="F206" s="231" t="s">
        <v>2134</v>
      </c>
      <c r="G206" s="40"/>
      <c r="H206" s="40"/>
      <c r="I206" s="145"/>
      <c r="J206" s="40"/>
      <c r="K206" s="40"/>
      <c r="L206" s="44"/>
      <c r="M206" s="232"/>
      <c r="N206" s="80"/>
      <c r="O206" s="80"/>
      <c r="P206" s="80"/>
      <c r="Q206" s="80"/>
      <c r="R206" s="80"/>
      <c r="S206" s="80"/>
      <c r="T206" s="81"/>
      <c r="AT206" s="18" t="s">
        <v>262</v>
      </c>
      <c r="AU206" s="18" t="s">
        <v>80</v>
      </c>
    </row>
    <row r="207" spans="2:65" s="1" customFormat="1" ht="16.5" customHeight="1">
      <c r="B207" s="39"/>
      <c r="C207" s="218" t="s">
        <v>608</v>
      </c>
      <c r="D207" s="218" t="s">
        <v>199</v>
      </c>
      <c r="E207" s="219" t="s">
        <v>2135</v>
      </c>
      <c r="F207" s="220" t="s">
        <v>2136</v>
      </c>
      <c r="G207" s="221" t="s">
        <v>301</v>
      </c>
      <c r="H207" s="222">
        <v>19</v>
      </c>
      <c r="I207" s="223"/>
      <c r="J207" s="224">
        <f>ROUND(I207*H207,2)</f>
        <v>0</v>
      </c>
      <c r="K207" s="220" t="s">
        <v>21</v>
      </c>
      <c r="L207" s="44"/>
      <c r="M207" s="225" t="s">
        <v>21</v>
      </c>
      <c r="N207" s="226" t="s">
        <v>44</v>
      </c>
      <c r="O207" s="80"/>
      <c r="P207" s="227">
        <f>O207*H207</f>
        <v>0</v>
      </c>
      <c r="Q207" s="227">
        <v>0</v>
      </c>
      <c r="R207" s="227">
        <f>Q207*H207</f>
        <v>0</v>
      </c>
      <c r="S207" s="227">
        <v>0</v>
      </c>
      <c r="T207" s="228">
        <f>S207*H207</f>
        <v>0</v>
      </c>
      <c r="AR207" s="18" t="s">
        <v>298</v>
      </c>
      <c r="AT207" s="18" t="s">
        <v>199</v>
      </c>
      <c r="AU207" s="18" t="s">
        <v>80</v>
      </c>
      <c r="AY207" s="18" t="s">
        <v>197</v>
      </c>
      <c r="BE207" s="229">
        <f>IF(N207="základní",J207,0)</f>
        <v>0</v>
      </c>
      <c r="BF207" s="229">
        <f>IF(N207="snížená",J207,0)</f>
        <v>0</v>
      </c>
      <c r="BG207" s="229">
        <f>IF(N207="zákl. přenesená",J207,0)</f>
        <v>0</v>
      </c>
      <c r="BH207" s="229">
        <f>IF(N207="sníž. přenesená",J207,0)</f>
        <v>0</v>
      </c>
      <c r="BI207" s="229">
        <f>IF(N207="nulová",J207,0)</f>
        <v>0</v>
      </c>
      <c r="BJ207" s="18" t="s">
        <v>80</v>
      </c>
      <c r="BK207" s="229">
        <f>ROUND(I207*H207,2)</f>
        <v>0</v>
      </c>
      <c r="BL207" s="18" t="s">
        <v>298</v>
      </c>
      <c r="BM207" s="18" t="s">
        <v>2137</v>
      </c>
    </row>
    <row r="208" spans="2:47" s="1" customFormat="1" ht="12">
      <c r="B208" s="39"/>
      <c r="C208" s="40"/>
      <c r="D208" s="230" t="s">
        <v>262</v>
      </c>
      <c r="E208" s="40"/>
      <c r="F208" s="231" t="s">
        <v>2138</v>
      </c>
      <c r="G208" s="40"/>
      <c r="H208" s="40"/>
      <c r="I208" s="145"/>
      <c r="J208" s="40"/>
      <c r="K208" s="40"/>
      <c r="L208" s="44"/>
      <c r="M208" s="232"/>
      <c r="N208" s="80"/>
      <c r="O208" s="80"/>
      <c r="P208" s="80"/>
      <c r="Q208" s="80"/>
      <c r="R208" s="80"/>
      <c r="S208" s="80"/>
      <c r="T208" s="81"/>
      <c r="AT208" s="18" t="s">
        <v>262</v>
      </c>
      <c r="AU208" s="18" t="s">
        <v>80</v>
      </c>
    </row>
    <row r="209" spans="2:65" s="1" customFormat="1" ht="16.5" customHeight="1">
      <c r="B209" s="39"/>
      <c r="C209" s="218" t="s">
        <v>613</v>
      </c>
      <c r="D209" s="218" t="s">
        <v>199</v>
      </c>
      <c r="E209" s="219" t="s">
        <v>2139</v>
      </c>
      <c r="F209" s="220" t="s">
        <v>2140</v>
      </c>
      <c r="G209" s="221" t="s">
        <v>301</v>
      </c>
      <c r="H209" s="222">
        <v>2</v>
      </c>
      <c r="I209" s="223"/>
      <c r="J209" s="224">
        <f>ROUND(I209*H209,2)</f>
        <v>0</v>
      </c>
      <c r="K209" s="220" t="s">
        <v>21</v>
      </c>
      <c r="L209" s="44"/>
      <c r="M209" s="225" t="s">
        <v>21</v>
      </c>
      <c r="N209" s="226" t="s">
        <v>44</v>
      </c>
      <c r="O209" s="80"/>
      <c r="P209" s="227">
        <f>O209*H209</f>
        <v>0</v>
      </c>
      <c r="Q209" s="227">
        <v>0</v>
      </c>
      <c r="R209" s="227">
        <f>Q209*H209</f>
        <v>0</v>
      </c>
      <c r="S209" s="227">
        <v>0</v>
      </c>
      <c r="T209" s="228">
        <f>S209*H209</f>
        <v>0</v>
      </c>
      <c r="AR209" s="18" t="s">
        <v>298</v>
      </c>
      <c r="AT209" s="18" t="s">
        <v>199</v>
      </c>
      <c r="AU209" s="18" t="s">
        <v>80</v>
      </c>
      <c r="AY209" s="18" t="s">
        <v>197</v>
      </c>
      <c r="BE209" s="229">
        <f>IF(N209="základní",J209,0)</f>
        <v>0</v>
      </c>
      <c r="BF209" s="229">
        <f>IF(N209="snížená",J209,0)</f>
        <v>0</v>
      </c>
      <c r="BG209" s="229">
        <f>IF(N209="zákl. přenesená",J209,0)</f>
        <v>0</v>
      </c>
      <c r="BH209" s="229">
        <f>IF(N209="sníž. přenesená",J209,0)</f>
        <v>0</v>
      </c>
      <c r="BI209" s="229">
        <f>IF(N209="nulová",J209,0)</f>
        <v>0</v>
      </c>
      <c r="BJ209" s="18" t="s">
        <v>80</v>
      </c>
      <c r="BK209" s="229">
        <f>ROUND(I209*H209,2)</f>
        <v>0</v>
      </c>
      <c r="BL209" s="18" t="s">
        <v>298</v>
      </c>
      <c r="BM209" s="18" t="s">
        <v>2141</v>
      </c>
    </row>
    <row r="210" spans="2:47" s="1" customFormat="1" ht="12">
      <c r="B210" s="39"/>
      <c r="C210" s="40"/>
      <c r="D210" s="230" t="s">
        <v>262</v>
      </c>
      <c r="E210" s="40"/>
      <c r="F210" s="231" t="s">
        <v>2142</v>
      </c>
      <c r="G210" s="40"/>
      <c r="H210" s="40"/>
      <c r="I210" s="145"/>
      <c r="J210" s="40"/>
      <c r="K210" s="40"/>
      <c r="L210" s="44"/>
      <c r="M210" s="232"/>
      <c r="N210" s="80"/>
      <c r="O210" s="80"/>
      <c r="P210" s="80"/>
      <c r="Q210" s="80"/>
      <c r="R210" s="80"/>
      <c r="S210" s="80"/>
      <c r="T210" s="81"/>
      <c r="AT210" s="18" t="s">
        <v>262</v>
      </c>
      <c r="AU210" s="18" t="s">
        <v>80</v>
      </c>
    </row>
    <row r="211" spans="2:65" s="1" customFormat="1" ht="16.5" customHeight="1">
      <c r="B211" s="39"/>
      <c r="C211" s="218" t="s">
        <v>619</v>
      </c>
      <c r="D211" s="218" t="s">
        <v>199</v>
      </c>
      <c r="E211" s="219" t="s">
        <v>2143</v>
      </c>
      <c r="F211" s="220" t="s">
        <v>2144</v>
      </c>
      <c r="G211" s="221" t="s">
        <v>707</v>
      </c>
      <c r="H211" s="222">
        <v>3</v>
      </c>
      <c r="I211" s="223"/>
      <c r="J211" s="224">
        <f>ROUND(I211*H211,2)</f>
        <v>0</v>
      </c>
      <c r="K211" s="220" t="s">
        <v>21</v>
      </c>
      <c r="L211" s="44"/>
      <c r="M211" s="225" t="s">
        <v>21</v>
      </c>
      <c r="N211" s="226" t="s">
        <v>44</v>
      </c>
      <c r="O211" s="80"/>
      <c r="P211" s="227">
        <f>O211*H211</f>
        <v>0</v>
      </c>
      <c r="Q211" s="227">
        <v>0</v>
      </c>
      <c r="R211" s="227">
        <f>Q211*H211</f>
        <v>0</v>
      </c>
      <c r="S211" s="227">
        <v>0</v>
      </c>
      <c r="T211" s="228">
        <f>S211*H211</f>
        <v>0</v>
      </c>
      <c r="AR211" s="18" t="s">
        <v>298</v>
      </c>
      <c r="AT211" s="18" t="s">
        <v>199</v>
      </c>
      <c r="AU211" s="18" t="s">
        <v>80</v>
      </c>
      <c r="AY211" s="18" t="s">
        <v>197</v>
      </c>
      <c r="BE211" s="229">
        <f>IF(N211="základní",J211,0)</f>
        <v>0</v>
      </c>
      <c r="BF211" s="229">
        <f>IF(N211="snížená",J211,0)</f>
        <v>0</v>
      </c>
      <c r="BG211" s="229">
        <f>IF(N211="zákl. přenesená",J211,0)</f>
        <v>0</v>
      </c>
      <c r="BH211" s="229">
        <f>IF(N211="sníž. přenesená",J211,0)</f>
        <v>0</v>
      </c>
      <c r="BI211" s="229">
        <f>IF(N211="nulová",J211,0)</f>
        <v>0</v>
      </c>
      <c r="BJ211" s="18" t="s">
        <v>80</v>
      </c>
      <c r="BK211" s="229">
        <f>ROUND(I211*H211,2)</f>
        <v>0</v>
      </c>
      <c r="BL211" s="18" t="s">
        <v>298</v>
      </c>
      <c r="BM211" s="18" t="s">
        <v>2145</v>
      </c>
    </row>
    <row r="212" spans="2:65" s="1" customFormat="1" ht="16.5" customHeight="1">
      <c r="B212" s="39"/>
      <c r="C212" s="218" t="s">
        <v>626</v>
      </c>
      <c r="D212" s="218" t="s">
        <v>199</v>
      </c>
      <c r="E212" s="219" t="s">
        <v>2146</v>
      </c>
      <c r="F212" s="220" t="s">
        <v>2147</v>
      </c>
      <c r="G212" s="221" t="s">
        <v>707</v>
      </c>
      <c r="H212" s="222">
        <v>15</v>
      </c>
      <c r="I212" s="223"/>
      <c r="J212" s="224">
        <f>ROUND(I212*H212,2)</f>
        <v>0</v>
      </c>
      <c r="K212" s="220" t="s">
        <v>21</v>
      </c>
      <c r="L212" s="44"/>
      <c r="M212" s="225" t="s">
        <v>21</v>
      </c>
      <c r="N212" s="226" t="s">
        <v>44</v>
      </c>
      <c r="O212" s="80"/>
      <c r="P212" s="227">
        <f>O212*H212</f>
        <v>0</v>
      </c>
      <c r="Q212" s="227">
        <v>0</v>
      </c>
      <c r="R212" s="227">
        <f>Q212*H212</f>
        <v>0</v>
      </c>
      <c r="S212" s="227">
        <v>0</v>
      </c>
      <c r="T212" s="228">
        <f>S212*H212</f>
        <v>0</v>
      </c>
      <c r="AR212" s="18" t="s">
        <v>298</v>
      </c>
      <c r="AT212" s="18" t="s">
        <v>199</v>
      </c>
      <c r="AU212" s="18" t="s">
        <v>80</v>
      </c>
      <c r="AY212" s="18" t="s">
        <v>197</v>
      </c>
      <c r="BE212" s="229">
        <f>IF(N212="základní",J212,0)</f>
        <v>0</v>
      </c>
      <c r="BF212" s="229">
        <f>IF(N212="snížená",J212,0)</f>
        <v>0</v>
      </c>
      <c r="BG212" s="229">
        <f>IF(N212="zákl. přenesená",J212,0)</f>
        <v>0</v>
      </c>
      <c r="BH212" s="229">
        <f>IF(N212="sníž. přenesená",J212,0)</f>
        <v>0</v>
      </c>
      <c r="BI212" s="229">
        <f>IF(N212="nulová",J212,0)</f>
        <v>0</v>
      </c>
      <c r="BJ212" s="18" t="s">
        <v>80</v>
      </c>
      <c r="BK212" s="229">
        <f>ROUND(I212*H212,2)</f>
        <v>0</v>
      </c>
      <c r="BL212" s="18" t="s">
        <v>298</v>
      </c>
      <c r="BM212" s="18" t="s">
        <v>2148</v>
      </c>
    </row>
    <row r="213" spans="2:47" s="1" customFormat="1" ht="12">
      <c r="B213" s="39"/>
      <c r="C213" s="40"/>
      <c r="D213" s="230" t="s">
        <v>262</v>
      </c>
      <c r="E213" s="40"/>
      <c r="F213" s="231" t="s">
        <v>2149</v>
      </c>
      <c r="G213" s="40"/>
      <c r="H213" s="40"/>
      <c r="I213" s="145"/>
      <c r="J213" s="40"/>
      <c r="K213" s="40"/>
      <c r="L213" s="44"/>
      <c r="M213" s="232"/>
      <c r="N213" s="80"/>
      <c r="O213" s="80"/>
      <c r="P213" s="80"/>
      <c r="Q213" s="80"/>
      <c r="R213" s="80"/>
      <c r="S213" s="80"/>
      <c r="T213" s="81"/>
      <c r="AT213" s="18" t="s">
        <v>262</v>
      </c>
      <c r="AU213" s="18" t="s">
        <v>80</v>
      </c>
    </row>
    <row r="214" spans="2:65" s="1" customFormat="1" ht="16.5" customHeight="1">
      <c r="B214" s="39"/>
      <c r="C214" s="218" t="s">
        <v>635</v>
      </c>
      <c r="D214" s="218" t="s">
        <v>199</v>
      </c>
      <c r="E214" s="219" t="s">
        <v>2150</v>
      </c>
      <c r="F214" s="220" t="s">
        <v>2151</v>
      </c>
      <c r="G214" s="221" t="s">
        <v>2128</v>
      </c>
      <c r="H214" s="222">
        <v>4</v>
      </c>
      <c r="I214" s="223"/>
      <c r="J214" s="224">
        <f>ROUND(I214*H214,2)</f>
        <v>0</v>
      </c>
      <c r="K214" s="220" t="s">
        <v>21</v>
      </c>
      <c r="L214" s="44"/>
      <c r="M214" s="225" t="s">
        <v>21</v>
      </c>
      <c r="N214" s="226" t="s">
        <v>44</v>
      </c>
      <c r="O214" s="80"/>
      <c r="P214" s="227">
        <f>O214*H214</f>
        <v>0</v>
      </c>
      <c r="Q214" s="227">
        <v>0.00039</v>
      </c>
      <c r="R214" s="227">
        <f>Q214*H214</f>
        <v>0.00156</v>
      </c>
      <c r="S214" s="227">
        <v>0</v>
      </c>
      <c r="T214" s="228">
        <f>S214*H214</f>
        <v>0</v>
      </c>
      <c r="AR214" s="18" t="s">
        <v>298</v>
      </c>
      <c r="AT214" s="18" t="s">
        <v>199</v>
      </c>
      <c r="AU214" s="18" t="s">
        <v>80</v>
      </c>
      <c r="AY214" s="18" t="s">
        <v>197</v>
      </c>
      <c r="BE214" s="229">
        <f>IF(N214="základní",J214,0)</f>
        <v>0</v>
      </c>
      <c r="BF214" s="229">
        <f>IF(N214="snížená",J214,0)</f>
        <v>0</v>
      </c>
      <c r="BG214" s="229">
        <f>IF(N214="zákl. přenesená",J214,0)</f>
        <v>0</v>
      </c>
      <c r="BH214" s="229">
        <f>IF(N214="sníž. přenesená",J214,0)</f>
        <v>0</v>
      </c>
      <c r="BI214" s="229">
        <f>IF(N214="nulová",J214,0)</f>
        <v>0</v>
      </c>
      <c r="BJ214" s="18" t="s">
        <v>80</v>
      </c>
      <c r="BK214" s="229">
        <f>ROUND(I214*H214,2)</f>
        <v>0</v>
      </c>
      <c r="BL214" s="18" t="s">
        <v>298</v>
      </c>
      <c r="BM214" s="18" t="s">
        <v>2152</v>
      </c>
    </row>
    <row r="215" spans="2:65" s="1" customFormat="1" ht="16.5" customHeight="1">
      <c r="B215" s="39"/>
      <c r="C215" s="218" t="s">
        <v>645</v>
      </c>
      <c r="D215" s="218" t="s">
        <v>199</v>
      </c>
      <c r="E215" s="219" t="s">
        <v>2153</v>
      </c>
      <c r="F215" s="220" t="s">
        <v>2154</v>
      </c>
      <c r="G215" s="221" t="s">
        <v>301</v>
      </c>
      <c r="H215" s="222">
        <v>19</v>
      </c>
      <c r="I215" s="223"/>
      <c r="J215" s="224">
        <f>ROUND(I215*H215,2)</f>
        <v>0</v>
      </c>
      <c r="K215" s="220" t="s">
        <v>21</v>
      </c>
      <c r="L215" s="44"/>
      <c r="M215" s="225" t="s">
        <v>21</v>
      </c>
      <c r="N215" s="226" t="s">
        <v>44</v>
      </c>
      <c r="O215" s="80"/>
      <c r="P215" s="227">
        <f>O215*H215</f>
        <v>0</v>
      </c>
      <c r="Q215" s="227">
        <v>0.00063</v>
      </c>
      <c r="R215" s="227">
        <f>Q215*H215</f>
        <v>0.01197</v>
      </c>
      <c r="S215" s="227">
        <v>0</v>
      </c>
      <c r="T215" s="228">
        <f>S215*H215</f>
        <v>0</v>
      </c>
      <c r="AR215" s="18" t="s">
        <v>298</v>
      </c>
      <c r="AT215" s="18" t="s">
        <v>199</v>
      </c>
      <c r="AU215" s="18" t="s">
        <v>80</v>
      </c>
      <c r="AY215" s="18" t="s">
        <v>197</v>
      </c>
      <c r="BE215" s="229">
        <f>IF(N215="základní",J215,0)</f>
        <v>0</v>
      </c>
      <c r="BF215" s="229">
        <f>IF(N215="snížená",J215,0)</f>
        <v>0</v>
      </c>
      <c r="BG215" s="229">
        <f>IF(N215="zákl. přenesená",J215,0)</f>
        <v>0</v>
      </c>
      <c r="BH215" s="229">
        <f>IF(N215="sníž. přenesená",J215,0)</f>
        <v>0</v>
      </c>
      <c r="BI215" s="229">
        <f>IF(N215="nulová",J215,0)</f>
        <v>0</v>
      </c>
      <c r="BJ215" s="18" t="s">
        <v>80</v>
      </c>
      <c r="BK215" s="229">
        <f>ROUND(I215*H215,2)</f>
        <v>0</v>
      </c>
      <c r="BL215" s="18" t="s">
        <v>298</v>
      </c>
      <c r="BM215" s="18" t="s">
        <v>2155</v>
      </c>
    </row>
    <row r="216" spans="2:47" s="1" customFormat="1" ht="12">
      <c r="B216" s="39"/>
      <c r="C216" s="40"/>
      <c r="D216" s="230" t="s">
        <v>262</v>
      </c>
      <c r="E216" s="40"/>
      <c r="F216" s="231" t="s">
        <v>2156</v>
      </c>
      <c r="G216" s="40"/>
      <c r="H216" s="40"/>
      <c r="I216" s="145"/>
      <c r="J216" s="40"/>
      <c r="K216" s="40"/>
      <c r="L216" s="44"/>
      <c r="M216" s="232"/>
      <c r="N216" s="80"/>
      <c r="O216" s="80"/>
      <c r="P216" s="80"/>
      <c r="Q216" s="80"/>
      <c r="R216" s="80"/>
      <c r="S216" s="80"/>
      <c r="T216" s="81"/>
      <c r="AT216" s="18" t="s">
        <v>262</v>
      </c>
      <c r="AU216" s="18" t="s">
        <v>80</v>
      </c>
    </row>
    <row r="217" spans="2:65" s="1" customFormat="1" ht="16.5" customHeight="1">
      <c r="B217" s="39"/>
      <c r="C217" s="218" t="s">
        <v>651</v>
      </c>
      <c r="D217" s="218" t="s">
        <v>199</v>
      </c>
      <c r="E217" s="219" t="s">
        <v>2157</v>
      </c>
      <c r="F217" s="220" t="s">
        <v>2158</v>
      </c>
      <c r="G217" s="221" t="s">
        <v>301</v>
      </c>
      <c r="H217" s="222">
        <v>1</v>
      </c>
      <c r="I217" s="223"/>
      <c r="J217" s="224">
        <f>ROUND(I217*H217,2)</f>
        <v>0</v>
      </c>
      <c r="K217" s="220" t="s">
        <v>21</v>
      </c>
      <c r="L217" s="44"/>
      <c r="M217" s="225" t="s">
        <v>21</v>
      </c>
      <c r="N217" s="226" t="s">
        <v>44</v>
      </c>
      <c r="O217" s="80"/>
      <c r="P217" s="227">
        <f>O217*H217</f>
        <v>0</v>
      </c>
      <c r="Q217" s="227">
        <v>0</v>
      </c>
      <c r="R217" s="227">
        <f>Q217*H217</f>
        <v>0</v>
      </c>
      <c r="S217" s="227">
        <v>0</v>
      </c>
      <c r="T217" s="228">
        <f>S217*H217</f>
        <v>0</v>
      </c>
      <c r="AR217" s="18" t="s">
        <v>298</v>
      </c>
      <c r="AT217" s="18" t="s">
        <v>199</v>
      </c>
      <c r="AU217" s="18" t="s">
        <v>80</v>
      </c>
      <c r="AY217" s="18" t="s">
        <v>197</v>
      </c>
      <c r="BE217" s="229">
        <f>IF(N217="základní",J217,0)</f>
        <v>0</v>
      </c>
      <c r="BF217" s="229">
        <f>IF(N217="snížená",J217,0)</f>
        <v>0</v>
      </c>
      <c r="BG217" s="229">
        <f>IF(N217="zákl. přenesená",J217,0)</f>
        <v>0</v>
      </c>
      <c r="BH217" s="229">
        <f>IF(N217="sníž. přenesená",J217,0)</f>
        <v>0</v>
      </c>
      <c r="BI217" s="229">
        <f>IF(N217="nulová",J217,0)</f>
        <v>0</v>
      </c>
      <c r="BJ217" s="18" t="s">
        <v>80</v>
      </c>
      <c r="BK217" s="229">
        <f>ROUND(I217*H217,2)</f>
        <v>0</v>
      </c>
      <c r="BL217" s="18" t="s">
        <v>298</v>
      </c>
      <c r="BM217" s="18" t="s">
        <v>2159</v>
      </c>
    </row>
    <row r="218" spans="2:65" s="1" customFormat="1" ht="16.5" customHeight="1">
      <c r="B218" s="39"/>
      <c r="C218" s="218" t="s">
        <v>657</v>
      </c>
      <c r="D218" s="218" t="s">
        <v>199</v>
      </c>
      <c r="E218" s="219" t="s">
        <v>2160</v>
      </c>
      <c r="F218" s="220" t="s">
        <v>2161</v>
      </c>
      <c r="G218" s="221" t="s">
        <v>301</v>
      </c>
      <c r="H218" s="222">
        <v>15</v>
      </c>
      <c r="I218" s="223"/>
      <c r="J218" s="224">
        <f>ROUND(I218*H218,2)</f>
        <v>0</v>
      </c>
      <c r="K218" s="220" t="s">
        <v>21</v>
      </c>
      <c r="L218" s="44"/>
      <c r="M218" s="225" t="s">
        <v>21</v>
      </c>
      <c r="N218" s="226" t="s">
        <v>44</v>
      </c>
      <c r="O218" s="80"/>
      <c r="P218" s="227">
        <f>O218*H218</f>
        <v>0</v>
      </c>
      <c r="Q218" s="227">
        <v>0.00018</v>
      </c>
      <c r="R218" s="227">
        <f>Q218*H218</f>
        <v>0.0027</v>
      </c>
      <c r="S218" s="227">
        <v>0</v>
      </c>
      <c r="T218" s="228">
        <f>S218*H218</f>
        <v>0</v>
      </c>
      <c r="AR218" s="18" t="s">
        <v>298</v>
      </c>
      <c r="AT218" s="18" t="s">
        <v>199</v>
      </c>
      <c r="AU218" s="18" t="s">
        <v>80</v>
      </c>
      <c r="AY218" s="18" t="s">
        <v>197</v>
      </c>
      <c r="BE218" s="229">
        <f>IF(N218="základní",J218,0)</f>
        <v>0</v>
      </c>
      <c r="BF218" s="229">
        <f>IF(N218="snížená",J218,0)</f>
        <v>0</v>
      </c>
      <c r="BG218" s="229">
        <f>IF(N218="zákl. přenesená",J218,0)</f>
        <v>0</v>
      </c>
      <c r="BH218" s="229">
        <f>IF(N218="sníž. přenesená",J218,0)</f>
        <v>0</v>
      </c>
      <c r="BI218" s="229">
        <f>IF(N218="nulová",J218,0)</f>
        <v>0</v>
      </c>
      <c r="BJ218" s="18" t="s">
        <v>80</v>
      </c>
      <c r="BK218" s="229">
        <f>ROUND(I218*H218,2)</f>
        <v>0</v>
      </c>
      <c r="BL218" s="18" t="s">
        <v>298</v>
      </c>
      <c r="BM218" s="18" t="s">
        <v>2162</v>
      </c>
    </row>
    <row r="219" spans="2:47" s="1" customFormat="1" ht="12">
      <c r="B219" s="39"/>
      <c r="C219" s="40"/>
      <c r="D219" s="230" t="s">
        <v>262</v>
      </c>
      <c r="E219" s="40"/>
      <c r="F219" s="231" t="s">
        <v>2163</v>
      </c>
      <c r="G219" s="40"/>
      <c r="H219" s="40"/>
      <c r="I219" s="145"/>
      <c r="J219" s="40"/>
      <c r="K219" s="40"/>
      <c r="L219" s="44"/>
      <c r="M219" s="232"/>
      <c r="N219" s="80"/>
      <c r="O219" s="80"/>
      <c r="P219" s="80"/>
      <c r="Q219" s="80"/>
      <c r="R219" s="80"/>
      <c r="S219" s="80"/>
      <c r="T219" s="81"/>
      <c r="AT219" s="18" t="s">
        <v>262</v>
      </c>
      <c r="AU219" s="18" t="s">
        <v>80</v>
      </c>
    </row>
    <row r="220" spans="2:65" s="1" customFormat="1" ht="16.5" customHeight="1">
      <c r="B220" s="39"/>
      <c r="C220" s="218" t="s">
        <v>664</v>
      </c>
      <c r="D220" s="218" t="s">
        <v>199</v>
      </c>
      <c r="E220" s="219" t="s">
        <v>2164</v>
      </c>
      <c r="F220" s="220" t="s">
        <v>2165</v>
      </c>
      <c r="G220" s="221" t="s">
        <v>301</v>
      </c>
      <c r="H220" s="222">
        <v>19</v>
      </c>
      <c r="I220" s="223"/>
      <c r="J220" s="224">
        <f>ROUND(I220*H220,2)</f>
        <v>0</v>
      </c>
      <c r="K220" s="220" t="s">
        <v>21</v>
      </c>
      <c r="L220" s="44"/>
      <c r="M220" s="225" t="s">
        <v>21</v>
      </c>
      <c r="N220" s="226" t="s">
        <v>44</v>
      </c>
      <c r="O220" s="80"/>
      <c r="P220" s="227">
        <f>O220*H220</f>
        <v>0</v>
      </c>
      <c r="Q220" s="227">
        <v>0.00031</v>
      </c>
      <c r="R220" s="227">
        <f>Q220*H220</f>
        <v>0.00589</v>
      </c>
      <c r="S220" s="227">
        <v>0</v>
      </c>
      <c r="T220" s="228">
        <f>S220*H220</f>
        <v>0</v>
      </c>
      <c r="AR220" s="18" t="s">
        <v>298</v>
      </c>
      <c r="AT220" s="18" t="s">
        <v>199</v>
      </c>
      <c r="AU220" s="18" t="s">
        <v>80</v>
      </c>
      <c r="AY220" s="18" t="s">
        <v>197</v>
      </c>
      <c r="BE220" s="229">
        <f>IF(N220="základní",J220,0)</f>
        <v>0</v>
      </c>
      <c r="BF220" s="229">
        <f>IF(N220="snížená",J220,0)</f>
        <v>0</v>
      </c>
      <c r="BG220" s="229">
        <f>IF(N220="zákl. přenesená",J220,0)</f>
        <v>0</v>
      </c>
      <c r="BH220" s="229">
        <f>IF(N220="sníž. přenesená",J220,0)</f>
        <v>0</v>
      </c>
      <c r="BI220" s="229">
        <f>IF(N220="nulová",J220,0)</f>
        <v>0</v>
      </c>
      <c r="BJ220" s="18" t="s">
        <v>80</v>
      </c>
      <c r="BK220" s="229">
        <f>ROUND(I220*H220,2)</f>
        <v>0</v>
      </c>
      <c r="BL220" s="18" t="s">
        <v>298</v>
      </c>
      <c r="BM220" s="18" t="s">
        <v>2166</v>
      </c>
    </row>
    <row r="221" spans="2:47" s="1" customFormat="1" ht="12">
      <c r="B221" s="39"/>
      <c r="C221" s="40"/>
      <c r="D221" s="230" t="s">
        <v>262</v>
      </c>
      <c r="E221" s="40"/>
      <c r="F221" s="231" t="s">
        <v>2167</v>
      </c>
      <c r="G221" s="40"/>
      <c r="H221" s="40"/>
      <c r="I221" s="145"/>
      <c r="J221" s="40"/>
      <c r="K221" s="40"/>
      <c r="L221" s="44"/>
      <c r="M221" s="232"/>
      <c r="N221" s="80"/>
      <c r="O221" s="80"/>
      <c r="P221" s="80"/>
      <c r="Q221" s="80"/>
      <c r="R221" s="80"/>
      <c r="S221" s="80"/>
      <c r="T221" s="81"/>
      <c r="AT221" s="18" t="s">
        <v>262</v>
      </c>
      <c r="AU221" s="18" t="s">
        <v>80</v>
      </c>
    </row>
    <row r="222" spans="2:65" s="1" customFormat="1" ht="16.5" customHeight="1">
      <c r="B222" s="39"/>
      <c r="C222" s="218" t="s">
        <v>672</v>
      </c>
      <c r="D222" s="218" t="s">
        <v>199</v>
      </c>
      <c r="E222" s="219" t="s">
        <v>2168</v>
      </c>
      <c r="F222" s="220" t="s">
        <v>2169</v>
      </c>
      <c r="G222" s="221" t="s">
        <v>301</v>
      </c>
      <c r="H222" s="222">
        <v>8</v>
      </c>
      <c r="I222" s="223"/>
      <c r="J222" s="224">
        <f>ROUND(I222*H222,2)</f>
        <v>0</v>
      </c>
      <c r="K222" s="220" t="s">
        <v>21</v>
      </c>
      <c r="L222" s="44"/>
      <c r="M222" s="225" t="s">
        <v>21</v>
      </c>
      <c r="N222" s="226" t="s">
        <v>44</v>
      </c>
      <c r="O222" s="80"/>
      <c r="P222" s="227">
        <f>O222*H222</f>
        <v>0</v>
      </c>
      <c r="Q222" s="227">
        <v>0.00048</v>
      </c>
      <c r="R222" s="227">
        <f>Q222*H222</f>
        <v>0.00384</v>
      </c>
      <c r="S222" s="227">
        <v>0</v>
      </c>
      <c r="T222" s="228">
        <f>S222*H222</f>
        <v>0</v>
      </c>
      <c r="AR222" s="18" t="s">
        <v>298</v>
      </c>
      <c r="AT222" s="18" t="s">
        <v>199</v>
      </c>
      <c r="AU222" s="18" t="s">
        <v>80</v>
      </c>
      <c r="AY222" s="18" t="s">
        <v>197</v>
      </c>
      <c r="BE222" s="229">
        <f>IF(N222="základní",J222,0)</f>
        <v>0</v>
      </c>
      <c r="BF222" s="229">
        <f>IF(N222="snížená",J222,0)</f>
        <v>0</v>
      </c>
      <c r="BG222" s="229">
        <f>IF(N222="zákl. přenesená",J222,0)</f>
        <v>0</v>
      </c>
      <c r="BH222" s="229">
        <f>IF(N222="sníž. přenesená",J222,0)</f>
        <v>0</v>
      </c>
      <c r="BI222" s="229">
        <f>IF(N222="nulová",J222,0)</f>
        <v>0</v>
      </c>
      <c r="BJ222" s="18" t="s">
        <v>80</v>
      </c>
      <c r="BK222" s="229">
        <f>ROUND(I222*H222,2)</f>
        <v>0</v>
      </c>
      <c r="BL222" s="18" t="s">
        <v>298</v>
      </c>
      <c r="BM222" s="18" t="s">
        <v>2170</v>
      </c>
    </row>
    <row r="223" spans="2:47" s="1" customFormat="1" ht="12">
      <c r="B223" s="39"/>
      <c r="C223" s="40"/>
      <c r="D223" s="230" t="s">
        <v>262</v>
      </c>
      <c r="E223" s="40"/>
      <c r="F223" s="231" t="s">
        <v>2171</v>
      </c>
      <c r="G223" s="40"/>
      <c r="H223" s="40"/>
      <c r="I223" s="145"/>
      <c r="J223" s="40"/>
      <c r="K223" s="40"/>
      <c r="L223" s="44"/>
      <c r="M223" s="232"/>
      <c r="N223" s="80"/>
      <c r="O223" s="80"/>
      <c r="P223" s="80"/>
      <c r="Q223" s="80"/>
      <c r="R223" s="80"/>
      <c r="S223" s="80"/>
      <c r="T223" s="81"/>
      <c r="AT223" s="18" t="s">
        <v>262</v>
      </c>
      <c r="AU223" s="18" t="s">
        <v>80</v>
      </c>
    </row>
    <row r="224" spans="2:65" s="1" customFormat="1" ht="16.5" customHeight="1">
      <c r="B224" s="39"/>
      <c r="C224" s="218" t="s">
        <v>682</v>
      </c>
      <c r="D224" s="218" t="s">
        <v>199</v>
      </c>
      <c r="E224" s="219" t="s">
        <v>2172</v>
      </c>
      <c r="F224" s="220" t="s">
        <v>2173</v>
      </c>
      <c r="G224" s="221" t="s">
        <v>301</v>
      </c>
      <c r="H224" s="222">
        <v>4</v>
      </c>
      <c r="I224" s="223"/>
      <c r="J224" s="224">
        <f>ROUND(I224*H224,2)</f>
        <v>0</v>
      </c>
      <c r="K224" s="220" t="s">
        <v>21</v>
      </c>
      <c r="L224" s="44"/>
      <c r="M224" s="225" t="s">
        <v>21</v>
      </c>
      <c r="N224" s="226" t="s">
        <v>44</v>
      </c>
      <c r="O224" s="80"/>
      <c r="P224" s="227">
        <f>O224*H224</f>
        <v>0</v>
      </c>
      <c r="Q224" s="227">
        <v>0.00068</v>
      </c>
      <c r="R224" s="227">
        <f>Q224*H224</f>
        <v>0.00272</v>
      </c>
      <c r="S224" s="227">
        <v>0</v>
      </c>
      <c r="T224" s="228">
        <f>S224*H224</f>
        <v>0</v>
      </c>
      <c r="AR224" s="18" t="s">
        <v>298</v>
      </c>
      <c r="AT224" s="18" t="s">
        <v>199</v>
      </c>
      <c r="AU224" s="18" t="s">
        <v>80</v>
      </c>
      <c r="AY224" s="18" t="s">
        <v>197</v>
      </c>
      <c r="BE224" s="229">
        <f>IF(N224="základní",J224,0)</f>
        <v>0</v>
      </c>
      <c r="BF224" s="229">
        <f>IF(N224="snížená",J224,0)</f>
        <v>0</v>
      </c>
      <c r="BG224" s="229">
        <f>IF(N224="zákl. přenesená",J224,0)</f>
        <v>0</v>
      </c>
      <c r="BH224" s="229">
        <f>IF(N224="sníž. přenesená",J224,0)</f>
        <v>0</v>
      </c>
      <c r="BI224" s="229">
        <f>IF(N224="nulová",J224,0)</f>
        <v>0</v>
      </c>
      <c r="BJ224" s="18" t="s">
        <v>80</v>
      </c>
      <c r="BK224" s="229">
        <f>ROUND(I224*H224,2)</f>
        <v>0</v>
      </c>
      <c r="BL224" s="18" t="s">
        <v>298</v>
      </c>
      <c r="BM224" s="18" t="s">
        <v>2174</v>
      </c>
    </row>
    <row r="225" spans="2:47" s="1" customFormat="1" ht="12">
      <c r="B225" s="39"/>
      <c r="C225" s="40"/>
      <c r="D225" s="230" t="s">
        <v>262</v>
      </c>
      <c r="E225" s="40"/>
      <c r="F225" s="231" t="s">
        <v>2175</v>
      </c>
      <c r="G225" s="40"/>
      <c r="H225" s="40"/>
      <c r="I225" s="145"/>
      <c r="J225" s="40"/>
      <c r="K225" s="40"/>
      <c r="L225" s="44"/>
      <c r="M225" s="232"/>
      <c r="N225" s="80"/>
      <c r="O225" s="80"/>
      <c r="P225" s="80"/>
      <c r="Q225" s="80"/>
      <c r="R225" s="80"/>
      <c r="S225" s="80"/>
      <c r="T225" s="81"/>
      <c r="AT225" s="18" t="s">
        <v>262</v>
      </c>
      <c r="AU225" s="18" t="s">
        <v>80</v>
      </c>
    </row>
    <row r="226" spans="2:65" s="1" customFormat="1" ht="16.5" customHeight="1">
      <c r="B226" s="39"/>
      <c r="C226" s="218" t="s">
        <v>689</v>
      </c>
      <c r="D226" s="218" t="s">
        <v>199</v>
      </c>
      <c r="E226" s="219" t="s">
        <v>2176</v>
      </c>
      <c r="F226" s="220" t="s">
        <v>2177</v>
      </c>
      <c r="G226" s="221" t="s">
        <v>301</v>
      </c>
      <c r="H226" s="222">
        <v>7</v>
      </c>
      <c r="I226" s="223"/>
      <c r="J226" s="224">
        <f>ROUND(I226*H226,2)</f>
        <v>0</v>
      </c>
      <c r="K226" s="220" t="s">
        <v>21</v>
      </c>
      <c r="L226" s="44"/>
      <c r="M226" s="225" t="s">
        <v>21</v>
      </c>
      <c r="N226" s="226" t="s">
        <v>44</v>
      </c>
      <c r="O226" s="80"/>
      <c r="P226" s="227">
        <f>O226*H226</f>
        <v>0</v>
      </c>
      <c r="Q226" s="227">
        <v>0.00104</v>
      </c>
      <c r="R226" s="227">
        <f>Q226*H226</f>
        <v>0.007279999999999999</v>
      </c>
      <c r="S226" s="227">
        <v>0</v>
      </c>
      <c r="T226" s="228">
        <f>S226*H226</f>
        <v>0</v>
      </c>
      <c r="AR226" s="18" t="s">
        <v>298</v>
      </c>
      <c r="AT226" s="18" t="s">
        <v>199</v>
      </c>
      <c r="AU226" s="18" t="s">
        <v>80</v>
      </c>
      <c r="AY226" s="18" t="s">
        <v>197</v>
      </c>
      <c r="BE226" s="229">
        <f>IF(N226="základní",J226,0)</f>
        <v>0</v>
      </c>
      <c r="BF226" s="229">
        <f>IF(N226="snížená",J226,0)</f>
        <v>0</v>
      </c>
      <c r="BG226" s="229">
        <f>IF(N226="zákl. přenesená",J226,0)</f>
        <v>0</v>
      </c>
      <c r="BH226" s="229">
        <f>IF(N226="sníž. přenesená",J226,0)</f>
        <v>0</v>
      </c>
      <c r="BI226" s="229">
        <f>IF(N226="nulová",J226,0)</f>
        <v>0</v>
      </c>
      <c r="BJ226" s="18" t="s">
        <v>80</v>
      </c>
      <c r="BK226" s="229">
        <f>ROUND(I226*H226,2)</f>
        <v>0</v>
      </c>
      <c r="BL226" s="18" t="s">
        <v>298</v>
      </c>
      <c r="BM226" s="18" t="s">
        <v>2178</v>
      </c>
    </row>
    <row r="227" spans="2:47" s="1" customFormat="1" ht="12">
      <c r="B227" s="39"/>
      <c r="C227" s="40"/>
      <c r="D227" s="230" t="s">
        <v>262</v>
      </c>
      <c r="E227" s="40"/>
      <c r="F227" s="231" t="s">
        <v>2179</v>
      </c>
      <c r="G227" s="40"/>
      <c r="H227" s="40"/>
      <c r="I227" s="145"/>
      <c r="J227" s="40"/>
      <c r="K227" s="40"/>
      <c r="L227" s="44"/>
      <c r="M227" s="232"/>
      <c r="N227" s="80"/>
      <c r="O227" s="80"/>
      <c r="P227" s="80"/>
      <c r="Q227" s="80"/>
      <c r="R227" s="80"/>
      <c r="S227" s="80"/>
      <c r="T227" s="81"/>
      <c r="AT227" s="18" t="s">
        <v>262</v>
      </c>
      <c r="AU227" s="18" t="s">
        <v>80</v>
      </c>
    </row>
    <row r="228" spans="2:65" s="1" customFormat="1" ht="16.5" customHeight="1">
      <c r="B228" s="39"/>
      <c r="C228" s="218" t="s">
        <v>694</v>
      </c>
      <c r="D228" s="218" t="s">
        <v>199</v>
      </c>
      <c r="E228" s="219" t="s">
        <v>2180</v>
      </c>
      <c r="F228" s="220" t="s">
        <v>2181</v>
      </c>
      <c r="G228" s="221" t="s">
        <v>301</v>
      </c>
      <c r="H228" s="222">
        <v>4</v>
      </c>
      <c r="I228" s="223"/>
      <c r="J228" s="224">
        <f>ROUND(I228*H228,2)</f>
        <v>0</v>
      </c>
      <c r="K228" s="220" t="s">
        <v>21</v>
      </c>
      <c r="L228" s="44"/>
      <c r="M228" s="225" t="s">
        <v>21</v>
      </c>
      <c r="N228" s="226" t="s">
        <v>44</v>
      </c>
      <c r="O228" s="80"/>
      <c r="P228" s="227">
        <f>O228*H228</f>
        <v>0</v>
      </c>
      <c r="Q228" s="227">
        <v>0.00068</v>
      </c>
      <c r="R228" s="227">
        <f>Q228*H228</f>
        <v>0.00272</v>
      </c>
      <c r="S228" s="227">
        <v>0</v>
      </c>
      <c r="T228" s="228">
        <f>S228*H228</f>
        <v>0</v>
      </c>
      <c r="AR228" s="18" t="s">
        <v>298</v>
      </c>
      <c r="AT228" s="18" t="s">
        <v>199</v>
      </c>
      <c r="AU228" s="18" t="s">
        <v>80</v>
      </c>
      <c r="AY228" s="18" t="s">
        <v>197</v>
      </c>
      <c r="BE228" s="229">
        <f>IF(N228="základní",J228,0)</f>
        <v>0</v>
      </c>
      <c r="BF228" s="229">
        <f>IF(N228="snížená",J228,0)</f>
        <v>0</v>
      </c>
      <c r="BG228" s="229">
        <f>IF(N228="zákl. přenesená",J228,0)</f>
        <v>0</v>
      </c>
      <c r="BH228" s="229">
        <f>IF(N228="sníž. přenesená",J228,0)</f>
        <v>0</v>
      </c>
      <c r="BI228" s="229">
        <f>IF(N228="nulová",J228,0)</f>
        <v>0</v>
      </c>
      <c r="BJ228" s="18" t="s">
        <v>80</v>
      </c>
      <c r="BK228" s="229">
        <f>ROUND(I228*H228,2)</f>
        <v>0</v>
      </c>
      <c r="BL228" s="18" t="s">
        <v>298</v>
      </c>
      <c r="BM228" s="18" t="s">
        <v>2182</v>
      </c>
    </row>
    <row r="229" spans="2:47" s="1" customFormat="1" ht="12">
      <c r="B229" s="39"/>
      <c r="C229" s="40"/>
      <c r="D229" s="230" t="s">
        <v>262</v>
      </c>
      <c r="E229" s="40"/>
      <c r="F229" s="231" t="s">
        <v>2175</v>
      </c>
      <c r="G229" s="40"/>
      <c r="H229" s="40"/>
      <c r="I229" s="145"/>
      <c r="J229" s="40"/>
      <c r="K229" s="40"/>
      <c r="L229" s="44"/>
      <c r="M229" s="232"/>
      <c r="N229" s="80"/>
      <c r="O229" s="80"/>
      <c r="P229" s="80"/>
      <c r="Q229" s="80"/>
      <c r="R229" s="80"/>
      <c r="S229" s="80"/>
      <c r="T229" s="81"/>
      <c r="AT229" s="18" t="s">
        <v>262</v>
      </c>
      <c r="AU229" s="18" t="s">
        <v>80</v>
      </c>
    </row>
    <row r="230" spans="2:65" s="1" customFormat="1" ht="16.5" customHeight="1">
      <c r="B230" s="39"/>
      <c r="C230" s="218" t="s">
        <v>699</v>
      </c>
      <c r="D230" s="218" t="s">
        <v>199</v>
      </c>
      <c r="E230" s="219" t="s">
        <v>2183</v>
      </c>
      <c r="F230" s="220" t="s">
        <v>2184</v>
      </c>
      <c r="G230" s="221" t="s">
        <v>301</v>
      </c>
      <c r="H230" s="222">
        <v>2</v>
      </c>
      <c r="I230" s="223"/>
      <c r="J230" s="224">
        <f>ROUND(I230*H230,2)</f>
        <v>0</v>
      </c>
      <c r="K230" s="220" t="s">
        <v>21</v>
      </c>
      <c r="L230" s="44"/>
      <c r="M230" s="225" t="s">
        <v>21</v>
      </c>
      <c r="N230" s="226" t="s">
        <v>44</v>
      </c>
      <c r="O230" s="80"/>
      <c r="P230" s="227">
        <f>O230*H230</f>
        <v>0</v>
      </c>
      <c r="Q230" s="227">
        <v>0.03</v>
      </c>
      <c r="R230" s="227">
        <f>Q230*H230</f>
        <v>0.06</v>
      </c>
      <c r="S230" s="227">
        <v>0</v>
      </c>
      <c r="T230" s="228">
        <f>S230*H230</f>
        <v>0</v>
      </c>
      <c r="AR230" s="18" t="s">
        <v>298</v>
      </c>
      <c r="AT230" s="18" t="s">
        <v>199</v>
      </c>
      <c r="AU230" s="18" t="s">
        <v>80</v>
      </c>
      <c r="AY230" s="18" t="s">
        <v>197</v>
      </c>
      <c r="BE230" s="229">
        <f>IF(N230="základní",J230,0)</f>
        <v>0</v>
      </c>
      <c r="BF230" s="229">
        <f>IF(N230="snížená",J230,0)</f>
        <v>0</v>
      </c>
      <c r="BG230" s="229">
        <f>IF(N230="zákl. přenesená",J230,0)</f>
        <v>0</v>
      </c>
      <c r="BH230" s="229">
        <f>IF(N230="sníž. přenesená",J230,0)</f>
        <v>0</v>
      </c>
      <c r="BI230" s="229">
        <f>IF(N230="nulová",J230,0)</f>
        <v>0</v>
      </c>
      <c r="BJ230" s="18" t="s">
        <v>80</v>
      </c>
      <c r="BK230" s="229">
        <f>ROUND(I230*H230,2)</f>
        <v>0</v>
      </c>
      <c r="BL230" s="18" t="s">
        <v>298</v>
      </c>
      <c r="BM230" s="18" t="s">
        <v>2185</v>
      </c>
    </row>
    <row r="231" spans="2:47" s="1" customFormat="1" ht="12">
      <c r="B231" s="39"/>
      <c r="C231" s="40"/>
      <c r="D231" s="230" t="s">
        <v>205</v>
      </c>
      <c r="E231" s="40"/>
      <c r="F231" s="231" t="s">
        <v>2186</v>
      </c>
      <c r="G231" s="40"/>
      <c r="H231" s="40"/>
      <c r="I231" s="145"/>
      <c r="J231" s="40"/>
      <c r="K231" s="40"/>
      <c r="L231" s="44"/>
      <c r="M231" s="232"/>
      <c r="N231" s="80"/>
      <c r="O231" s="80"/>
      <c r="P231" s="80"/>
      <c r="Q231" s="80"/>
      <c r="R231" s="80"/>
      <c r="S231" s="80"/>
      <c r="T231" s="81"/>
      <c r="AT231" s="18" t="s">
        <v>205</v>
      </c>
      <c r="AU231" s="18" t="s">
        <v>80</v>
      </c>
    </row>
    <row r="232" spans="2:47" s="1" customFormat="1" ht="12">
      <c r="B232" s="39"/>
      <c r="C232" s="40"/>
      <c r="D232" s="230" t="s">
        <v>262</v>
      </c>
      <c r="E232" s="40"/>
      <c r="F232" s="231" t="s">
        <v>2187</v>
      </c>
      <c r="G232" s="40"/>
      <c r="H232" s="40"/>
      <c r="I232" s="145"/>
      <c r="J232" s="40"/>
      <c r="K232" s="40"/>
      <c r="L232" s="44"/>
      <c r="M232" s="232"/>
      <c r="N232" s="80"/>
      <c r="O232" s="80"/>
      <c r="P232" s="80"/>
      <c r="Q232" s="80"/>
      <c r="R232" s="80"/>
      <c r="S232" s="80"/>
      <c r="T232" s="81"/>
      <c r="AT232" s="18" t="s">
        <v>262</v>
      </c>
      <c r="AU232" s="18" t="s">
        <v>80</v>
      </c>
    </row>
    <row r="233" spans="2:65" s="1" customFormat="1" ht="16.5" customHeight="1">
      <c r="B233" s="39"/>
      <c r="C233" s="218" t="s">
        <v>704</v>
      </c>
      <c r="D233" s="218" t="s">
        <v>199</v>
      </c>
      <c r="E233" s="219" t="s">
        <v>2188</v>
      </c>
      <c r="F233" s="220" t="s">
        <v>2189</v>
      </c>
      <c r="G233" s="221" t="s">
        <v>132</v>
      </c>
      <c r="H233" s="222">
        <v>671</v>
      </c>
      <c r="I233" s="223"/>
      <c r="J233" s="224">
        <f>ROUND(I233*H233,2)</f>
        <v>0</v>
      </c>
      <c r="K233" s="220" t="s">
        <v>21</v>
      </c>
      <c r="L233" s="44"/>
      <c r="M233" s="225" t="s">
        <v>21</v>
      </c>
      <c r="N233" s="226" t="s">
        <v>44</v>
      </c>
      <c r="O233" s="80"/>
      <c r="P233" s="227">
        <f>O233*H233</f>
        <v>0</v>
      </c>
      <c r="Q233" s="227">
        <v>0.00018</v>
      </c>
      <c r="R233" s="227">
        <f>Q233*H233</f>
        <v>0.12078000000000001</v>
      </c>
      <c r="S233" s="227">
        <v>0</v>
      </c>
      <c r="T233" s="228">
        <f>S233*H233</f>
        <v>0</v>
      </c>
      <c r="AR233" s="18" t="s">
        <v>298</v>
      </c>
      <c r="AT233" s="18" t="s">
        <v>199</v>
      </c>
      <c r="AU233" s="18" t="s">
        <v>80</v>
      </c>
      <c r="AY233" s="18" t="s">
        <v>197</v>
      </c>
      <c r="BE233" s="229">
        <f>IF(N233="základní",J233,0)</f>
        <v>0</v>
      </c>
      <c r="BF233" s="229">
        <f>IF(N233="snížená",J233,0)</f>
        <v>0</v>
      </c>
      <c r="BG233" s="229">
        <f>IF(N233="zákl. přenesená",J233,0)</f>
        <v>0</v>
      </c>
      <c r="BH233" s="229">
        <f>IF(N233="sníž. přenesená",J233,0)</f>
        <v>0</v>
      </c>
      <c r="BI233" s="229">
        <f>IF(N233="nulová",J233,0)</f>
        <v>0</v>
      </c>
      <c r="BJ233" s="18" t="s">
        <v>80</v>
      </c>
      <c r="BK233" s="229">
        <f>ROUND(I233*H233,2)</f>
        <v>0</v>
      </c>
      <c r="BL233" s="18" t="s">
        <v>298</v>
      </c>
      <c r="BM233" s="18" t="s">
        <v>2190</v>
      </c>
    </row>
    <row r="234" spans="2:65" s="1" customFormat="1" ht="16.5" customHeight="1">
      <c r="B234" s="39"/>
      <c r="C234" s="218" t="s">
        <v>711</v>
      </c>
      <c r="D234" s="218" t="s">
        <v>199</v>
      </c>
      <c r="E234" s="219" t="s">
        <v>2191</v>
      </c>
      <c r="F234" s="220" t="s">
        <v>2192</v>
      </c>
      <c r="G234" s="221" t="s">
        <v>132</v>
      </c>
      <c r="H234" s="222">
        <v>671</v>
      </c>
      <c r="I234" s="223"/>
      <c r="J234" s="224">
        <f>ROUND(I234*H234,2)</f>
        <v>0</v>
      </c>
      <c r="K234" s="220" t="s">
        <v>21</v>
      </c>
      <c r="L234" s="44"/>
      <c r="M234" s="225" t="s">
        <v>21</v>
      </c>
      <c r="N234" s="226" t="s">
        <v>44</v>
      </c>
      <c r="O234" s="80"/>
      <c r="P234" s="227">
        <f>O234*H234</f>
        <v>0</v>
      </c>
      <c r="Q234" s="227">
        <v>1E-05</v>
      </c>
      <c r="R234" s="227">
        <f>Q234*H234</f>
        <v>0.006710000000000001</v>
      </c>
      <c r="S234" s="227">
        <v>0</v>
      </c>
      <c r="T234" s="228">
        <f>S234*H234</f>
        <v>0</v>
      </c>
      <c r="AR234" s="18" t="s">
        <v>298</v>
      </c>
      <c r="AT234" s="18" t="s">
        <v>199</v>
      </c>
      <c r="AU234" s="18" t="s">
        <v>80</v>
      </c>
      <c r="AY234" s="18" t="s">
        <v>197</v>
      </c>
      <c r="BE234" s="229">
        <f>IF(N234="základní",J234,0)</f>
        <v>0</v>
      </c>
      <c r="BF234" s="229">
        <f>IF(N234="snížená",J234,0)</f>
        <v>0</v>
      </c>
      <c r="BG234" s="229">
        <f>IF(N234="zákl. přenesená",J234,0)</f>
        <v>0</v>
      </c>
      <c r="BH234" s="229">
        <f>IF(N234="sníž. přenesená",J234,0)</f>
        <v>0</v>
      </c>
      <c r="BI234" s="229">
        <f>IF(N234="nulová",J234,0)</f>
        <v>0</v>
      </c>
      <c r="BJ234" s="18" t="s">
        <v>80</v>
      </c>
      <c r="BK234" s="229">
        <f>ROUND(I234*H234,2)</f>
        <v>0</v>
      </c>
      <c r="BL234" s="18" t="s">
        <v>298</v>
      </c>
      <c r="BM234" s="18" t="s">
        <v>2193</v>
      </c>
    </row>
    <row r="235" spans="2:65" s="1" customFormat="1" ht="16.5" customHeight="1">
      <c r="B235" s="39"/>
      <c r="C235" s="218" t="s">
        <v>718</v>
      </c>
      <c r="D235" s="218" t="s">
        <v>199</v>
      </c>
      <c r="E235" s="219" t="s">
        <v>2194</v>
      </c>
      <c r="F235" s="220" t="s">
        <v>2195</v>
      </c>
      <c r="G235" s="221" t="s">
        <v>259</v>
      </c>
      <c r="H235" s="222">
        <v>1.22</v>
      </c>
      <c r="I235" s="223"/>
      <c r="J235" s="224">
        <f>ROUND(I235*H235,2)</f>
        <v>0</v>
      </c>
      <c r="K235" s="220" t="s">
        <v>21</v>
      </c>
      <c r="L235" s="44"/>
      <c r="M235" s="225" t="s">
        <v>21</v>
      </c>
      <c r="N235" s="226" t="s">
        <v>44</v>
      </c>
      <c r="O235" s="80"/>
      <c r="P235" s="227">
        <f>O235*H235</f>
        <v>0</v>
      </c>
      <c r="Q235" s="227">
        <v>0</v>
      </c>
      <c r="R235" s="227">
        <f>Q235*H235</f>
        <v>0</v>
      </c>
      <c r="S235" s="227">
        <v>0</v>
      </c>
      <c r="T235" s="228">
        <f>S235*H235</f>
        <v>0</v>
      </c>
      <c r="AR235" s="18" t="s">
        <v>298</v>
      </c>
      <c r="AT235" s="18" t="s">
        <v>199</v>
      </c>
      <c r="AU235" s="18" t="s">
        <v>80</v>
      </c>
      <c r="AY235" s="18" t="s">
        <v>197</v>
      </c>
      <c r="BE235" s="229">
        <f>IF(N235="základní",J235,0)</f>
        <v>0</v>
      </c>
      <c r="BF235" s="229">
        <f>IF(N235="snížená",J235,0)</f>
        <v>0</v>
      </c>
      <c r="BG235" s="229">
        <f>IF(N235="zákl. přenesená",J235,0)</f>
        <v>0</v>
      </c>
      <c r="BH235" s="229">
        <f>IF(N235="sníž. přenesená",J235,0)</f>
        <v>0</v>
      </c>
      <c r="BI235" s="229">
        <f>IF(N235="nulová",J235,0)</f>
        <v>0</v>
      </c>
      <c r="BJ235" s="18" t="s">
        <v>80</v>
      </c>
      <c r="BK235" s="229">
        <f>ROUND(I235*H235,2)</f>
        <v>0</v>
      </c>
      <c r="BL235" s="18" t="s">
        <v>298</v>
      </c>
      <c r="BM235" s="18" t="s">
        <v>2196</v>
      </c>
    </row>
    <row r="236" spans="2:47" s="1" customFormat="1" ht="12">
      <c r="B236" s="39"/>
      <c r="C236" s="40"/>
      <c r="D236" s="230" t="s">
        <v>205</v>
      </c>
      <c r="E236" s="40"/>
      <c r="F236" s="231" t="s">
        <v>2063</v>
      </c>
      <c r="G236" s="40"/>
      <c r="H236" s="40"/>
      <c r="I236" s="145"/>
      <c r="J236" s="40"/>
      <c r="K236" s="40"/>
      <c r="L236" s="44"/>
      <c r="M236" s="232"/>
      <c r="N236" s="80"/>
      <c r="O236" s="80"/>
      <c r="P236" s="80"/>
      <c r="Q236" s="80"/>
      <c r="R236" s="80"/>
      <c r="S236" s="80"/>
      <c r="T236" s="81"/>
      <c r="AT236" s="18" t="s">
        <v>205</v>
      </c>
      <c r="AU236" s="18" t="s">
        <v>80</v>
      </c>
    </row>
    <row r="237" spans="2:65" s="1" customFormat="1" ht="16.5" customHeight="1">
      <c r="B237" s="39"/>
      <c r="C237" s="218" t="s">
        <v>725</v>
      </c>
      <c r="D237" s="218" t="s">
        <v>199</v>
      </c>
      <c r="E237" s="219" t="s">
        <v>2197</v>
      </c>
      <c r="F237" s="220" t="s">
        <v>2198</v>
      </c>
      <c r="G237" s="221" t="s">
        <v>707</v>
      </c>
      <c r="H237" s="222">
        <v>9</v>
      </c>
      <c r="I237" s="223"/>
      <c r="J237" s="224">
        <f>ROUND(I237*H237,2)</f>
        <v>0</v>
      </c>
      <c r="K237" s="220" t="s">
        <v>21</v>
      </c>
      <c r="L237" s="44"/>
      <c r="M237" s="225" t="s">
        <v>21</v>
      </c>
      <c r="N237" s="226" t="s">
        <v>44</v>
      </c>
      <c r="O237" s="80"/>
      <c r="P237" s="227">
        <f>O237*H237</f>
        <v>0</v>
      </c>
      <c r="Q237" s="227">
        <v>0</v>
      </c>
      <c r="R237" s="227">
        <f>Q237*H237</f>
        <v>0</v>
      </c>
      <c r="S237" s="227">
        <v>0</v>
      </c>
      <c r="T237" s="228">
        <f>S237*H237</f>
        <v>0</v>
      </c>
      <c r="AR237" s="18" t="s">
        <v>298</v>
      </c>
      <c r="AT237" s="18" t="s">
        <v>199</v>
      </c>
      <c r="AU237" s="18" t="s">
        <v>80</v>
      </c>
      <c r="AY237" s="18" t="s">
        <v>197</v>
      </c>
      <c r="BE237" s="229">
        <f>IF(N237="základní",J237,0)</f>
        <v>0</v>
      </c>
      <c r="BF237" s="229">
        <f>IF(N237="snížená",J237,0)</f>
        <v>0</v>
      </c>
      <c r="BG237" s="229">
        <f>IF(N237="zákl. přenesená",J237,0)</f>
        <v>0</v>
      </c>
      <c r="BH237" s="229">
        <f>IF(N237="sníž. přenesená",J237,0)</f>
        <v>0</v>
      </c>
      <c r="BI237" s="229">
        <f>IF(N237="nulová",J237,0)</f>
        <v>0</v>
      </c>
      <c r="BJ237" s="18" t="s">
        <v>80</v>
      </c>
      <c r="BK237" s="229">
        <f>ROUND(I237*H237,2)</f>
        <v>0</v>
      </c>
      <c r="BL237" s="18" t="s">
        <v>298</v>
      </c>
      <c r="BM237" s="18" t="s">
        <v>2199</v>
      </c>
    </row>
    <row r="238" spans="2:47" s="1" customFormat="1" ht="12">
      <c r="B238" s="39"/>
      <c r="C238" s="40"/>
      <c r="D238" s="230" t="s">
        <v>262</v>
      </c>
      <c r="E238" s="40"/>
      <c r="F238" s="231" t="s">
        <v>2200</v>
      </c>
      <c r="G238" s="40"/>
      <c r="H238" s="40"/>
      <c r="I238" s="145"/>
      <c r="J238" s="40"/>
      <c r="K238" s="40"/>
      <c r="L238" s="44"/>
      <c r="M238" s="232"/>
      <c r="N238" s="80"/>
      <c r="O238" s="80"/>
      <c r="P238" s="80"/>
      <c r="Q238" s="80"/>
      <c r="R238" s="80"/>
      <c r="S238" s="80"/>
      <c r="T238" s="81"/>
      <c r="AT238" s="18" t="s">
        <v>262</v>
      </c>
      <c r="AU238" s="18" t="s">
        <v>80</v>
      </c>
    </row>
    <row r="239" spans="2:65" s="1" customFormat="1" ht="16.5" customHeight="1">
      <c r="B239" s="39"/>
      <c r="C239" s="218" t="s">
        <v>734</v>
      </c>
      <c r="D239" s="218" t="s">
        <v>199</v>
      </c>
      <c r="E239" s="219" t="s">
        <v>2201</v>
      </c>
      <c r="F239" s="220" t="s">
        <v>2202</v>
      </c>
      <c r="G239" s="221" t="s">
        <v>707</v>
      </c>
      <c r="H239" s="222">
        <v>2</v>
      </c>
      <c r="I239" s="223"/>
      <c r="J239" s="224">
        <f>ROUND(I239*H239,2)</f>
        <v>0</v>
      </c>
      <c r="K239" s="220" t="s">
        <v>21</v>
      </c>
      <c r="L239" s="44"/>
      <c r="M239" s="225" t="s">
        <v>21</v>
      </c>
      <c r="N239" s="226" t="s">
        <v>44</v>
      </c>
      <c r="O239" s="80"/>
      <c r="P239" s="227">
        <f>O239*H239</f>
        <v>0</v>
      </c>
      <c r="Q239" s="227">
        <v>0</v>
      </c>
      <c r="R239" s="227">
        <f>Q239*H239</f>
        <v>0</v>
      </c>
      <c r="S239" s="227">
        <v>0</v>
      </c>
      <c r="T239" s="228">
        <f>S239*H239</f>
        <v>0</v>
      </c>
      <c r="AR239" s="18" t="s">
        <v>298</v>
      </c>
      <c r="AT239" s="18" t="s">
        <v>199</v>
      </c>
      <c r="AU239" s="18" t="s">
        <v>80</v>
      </c>
      <c r="AY239" s="18" t="s">
        <v>197</v>
      </c>
      <c r="BE239" s="229">
        <f>IF(N239="základní",J239,0)</f>
        <v>0</v>
      </c>
      <c r="BF239" s="229">
        <f>IF(N239="snížená",J239,0)</f>
        <v>0</v>
      </c>
      <c r="BG239" s="229">
        <f>IF(N239="zákl. přenesená",J239,0)</f>
        <v>0</v>
      </c>
      <c r="BH239" s="229">
        <f>IF(N239="sníž. přenesená",J239,0)</f>
        <v>0</v>
      </c>
      <c r="BI239" s="229">
        <f>IF(N239="nulová",J239,0)</f>
        <v>0</v>
      </c>
      <c r="BJ239" s="18" t="s">
        <v>80</v>
      </c>
      <c r="BK239" s="229">
        <f>ROUND(I239*H239,2)</f>
        <v>0</v>
      </c>
      <c r="BL239" s="18" t="s">
        <v>298</v>
      </c>
      <c r="BM239" s="18" t="s">
        <v>2203</v>
      </c>
    </row>
    <row r="240" spans="2:47" s="1" customFormat="1" ht="12">
      <c r="B240" s="39"/>
      <c r="C240" s="40"/>
      <c r="D240" s="230" t="s">
        <v>262</v>
      </c>
      <c r="E240" s="40"/>
      <c r="F240" s="231" t="s">
        <v>2204</v>
      </c>
      <c r="G240" s="40"/>
      <c r="H240" s="40"/>
      <c r="I240" s="145"/>
      <c r="J240" s="40"/>
      <c r="K240" s="40"/>
      <c r="L240" s="44"/>
      <c r="M240" s="232"/>
      <c r="N240" s="80"/>
      <c r="O240" s="80"/>
      <c r="P240" s="80"/>
      <c r="Q240" s="80"/>
      <c r="R240" s="80"/>
      <c r="S240" s="80"/>
      <c r="T240" s="81"/>
      <c r="AT240" s="18" t="s">
        <v>262</v>
      </c>
      <c r="AU240" s="18" t="s">
        <v>80</v>
      </c>
    </row>
    <row r="241" spans="2:65" s="1" customFormat="1" ht="16.5" customHeight="1">
      <c r="B241" s="39"/>
      <c r="C241" s="218" t="s">
        <v>739</v>
      </c>
      <c r="D241" s="218" t="s">
        <v>199</v>
      </c>
      <c r="E241" s="219" t="s">
        <v>2205</v>
      </c>
      <c r="F241" s="220" t="s">
        <v>2206</v>
      </c>
      <c r="G241" s="221" t="s">
        <v>2207</v>
      </c>
      <c r="H241" s="222">
        <v>1</v>
      </c>
      <c r="I241" s="223"/>
      <c r="J241" s="224">
        <f>ROUND(I241*H241,2)</f>
        <v>0</v>
      </c>
      <c r="K241" s="220" t="s">
        <v>21</v>
      </c>
      <c r="L241" s="44"/>
      <c r="M241" s="225" t="s">
        <v>21</v>
      </c>
      <c r="N241" s="226" t="s">
        <v>44</v>
      </c>
      <c r="O241" s="80"/>
      <c r="P241" s="227">
        <f>O241*H241</f>
        <v>0</v>
      </c>
      <c r="Q241" s="227">
        <v>0</v>
      </c>
      <c r="R241" s="227">
        <f>Q241*H241</f>
        <v>0</v>
      </c>
      <c r="S241" s="227">
        <v>0</v>
      </c>
      <c r="T241" s="228">
        <f>S241*H241</f>
        <v>0</v>
      </c>
      <c r="AR241" s="18" t="s">
        <v>298</v>
      </c>
      <c r="AT241" s="18" t="s">
        <v>199</v>
      </c>
      <c r="AU241" s="18" t="s">
        <v>80</v>
      </c>
      <c r="AY241" s="18" t="s">
        <v>197</v>
      </c>
      <c r="BE241" s="229">
        <f>IF(N241="základní",J241,0)</f>
        <v>0</v>
      </c>
      <c r="BF241" s="229">
        <f>IF(N241="snížená",J241,0)</f>
        <v>0</v>
      </c>
      <c r="BG241" s="229">
        <f>IF(N241="zákl. přenesená",J241,0)</f>
        <v>0</v>
      </c>
      <c r="BH241" s="229">
        <f>IF(N241="sníž. přenesená",J241,0)</f>
        <v>0</v>
      </c>
      <c r="BI241" s="229">
        <f>IF(N241="nulová",J241,0)</f>
        <v>0</v>
      </c>
      <c r="BJ241" s="18" t="s">
        <v>80</v>
      </c>
      <c r="BK241" s="229">
        <f>ROUND(I241*H241,2)</f>
        <v>0</v>
      </c>
      <c r="BL241" s="18" t="s">
        <v>298</v>
      </c>
      <c r="BM241" s="18" t="s">
        <v>2208</v>
      </c>
    </row>
    <row r="242" spans="2:65" s="1" customFormat="1" ht="16.5" customHeight="1">
      <c r="B242" s="39"/>
      <c r="C242" s="218" t="s">
        <v>746</v>
      </c>
      <c r="D242" s="218" t="s">
        <v>199</v>
      </c>
      <c r="E242" s="219" t="s">
        <v>2209</v>
      </c>
      <c r="F242" s="220" t="s">
        <v>2210</v>
      </c>
      <c r="G242" s="221" t="s">
        <v>2211</v>
      </c>
      <c r="H242" s="222">
        <v>30</v>
      </c>
      <c r="I242" s="223"/>
      <c r="J242" s="224">
        <f>ROUND(I242*H242,2)</f>
        <v>0</v>
      </c>
      <c r="K242" s="220" t="s">
        <v>21</v>
      </c>
      <c r="L242" s="44"/>
      <c r="M242" s="225" t="s">
        <v>21</v>
      </c>
      <c r="N242" s="226" t="s">
        <v>44</v>
      </c>
      <c r="O242" s="80"/>
      <c r="P242" s="227">
        <f>O242*H242</f>
        <v>0</v>
      </c>
      <c r="Q242" s="227">
        <v>0</v>
      </c>
      <c r="R242" s="227">
        <f>Q242*H242</f>
        <v>0</v>
      </c>
      <c r="S242" s="227">
        <v>0</v>
      </c>
      <c r="T242" s="228">
        <f>S242*H242</f>
        <v>0</v>
      </c>
      <c r="AR242" s="18" t="s">
        <v>298</v>
      </c>
      <c r="AT242" s="18" t="s">
        <v>199</v>
      </c>
      <c r="AU242" s="18" t="s">
        <v>80</v>
      </c>
      <c r="AY242" s="18" t="s">
        <v>197</v>
      </c>
      <c r="BE242" s="229">
        <f>IF(N242="základní",J242,0)</f>
        <v>0</v>
      </c>
      <c r="BF242" s="229">
        <f>IF(N242="snížená",J242,0)</f>
        <v>0</v>
      </c>
      <c r="BG242" s="229">
        <f>IF(N242="zákl. přenesená",J242,0)</f>
        <v>0</v>
      </c>
      <c r="BH242" s="229">
        <f>IF(N242="sníž. přenesená",J242,0)</f>
        <v>0</v>
      </c>
      <c r="BI242" s="229">
        <f>IF(N242="nulová",J242,0)</f>
        <v>0</v>
      </c>
      <c r="BJ242" s="18" t="s">
        <v>80</v>
      </c>
      <c r="BK242" s="229">
        <f>ROUND(I242*H242,2)</f>
        <v>0</v>
      </c>
      <c r="BL242" s="18" t="s">
        <v>298</v>
      </c>
      <c r="BM242" s="18" t="s">
        <v>2212</v>
      </c>
    </row>
    <row r="243" spans="2:65" s="1" customFormat="1" ht="16.5" customHeight="1">
      <c r="B243" s="39"/>
      <c r="C243" s="218" t="s">
        <v>752</v>
      </c>
      <c r="D243" s="218" t="s">
        <v>199</v>
      </c>
      <c r="E243" s="219" t="s">
        <v>2213</v>
      </c>
      <c r="F243" s="220" t="s">
        <v>2214</v>
      </c>
      <c r="G243" s="221" t="s">
        <v>1254</v>
      </c>
      <c r="H243" s="286"/>
      <c r="I243" s="223"/>
      <c r="J243" s="224">
        <f>ROUND(I243*H243,2)</f>
        <v>0</v>
      </c>
      <c r="K243" s="220" t="s">
        <v>21</v>
      </c>
      <c r="L243" s="44"/>
      <c r="M243" s="225" t="s">
        <v>21</v>
      </c>
      <c r="N243" s="226" t="s">
        <v>44</v>
      </c>
      <c r="O243" s="80"/>
      <c r="P243" s="227">
        <f>O243*H243</f>
        <v>0</v>
      </c>
      <c r="Q243" s="227">
        <v>0</v>
      </c>
      <c r="R243" s="227">
        <f>Q243*H243</f>
        <v>0</v>
      </c>
      <c r="S243" s="227">
        <v>0</v>
      </c>
      <c r="T243" s="228">
        <f>S243*H243</f>
        <v>0</v>
      </c>
      <c r="AR243" s="18" t="s">
        <v>298</v>
      </c>
      <c r="AT243" s="18" t="s">
        <v>199</v>
      </c>
      <c r="AU243" s="18" t="s">
        <v>80</v>
      </c>
      <c r="AY243" s="18" t="s">
        <v>197</v>
      </c>
      <c r="BE243" s="229">
        <f>IF(N243="základní",J243,0)</f>
        <v>0</v>
      </c>
      <c r="BF243" s="229">
        <f>IF(N243="snížená",J243,0)</f>
        <v>0</v>
      </c>
      <c r="BG243" s="229">
        <f>IF(N243="zákl. přenesená",J243,0)</f>
        <v>0</v>
      </c>
      <c r="BH243" s="229">
        <f>IF(N243="sníž. přenesená",J243,0)</f>
        <v>0</v>
      </c>
      <c r="BI243" s="229">
        <f>IF(N243="nulová",J243,0)</f>
        <v>0</v>
      </c>
      <c r="BJ243" s="18" t="s">
        <v>80</v>
      </c>
      <c r="BK243" s="229">
        <f>ROUND(I243*H243,2)</f>
        <v>0</v>
      </c>
      <c r="BL243" s="18" t="s">
        <v>298</v>
      </c>
      <c r="BM243" s="18" t="s">
        <v>2215</v>
      </c>
    </row>
    <row r="244" spans="2:63" s="11" customFormat="1" ht="25.9" customHeight="1">
      <c r="B244" s="202"/>
      <c r="C244" s="203"/>
      <c r="D244" s="204" t="s">
        <v>72</v>
      </c>
      <c r="E244" s="205" t="s">
        <v>2216</v>
      </c>
      <c r="F244" s="205" t="s">
        <v>2217</v>
      </c>
      <c r="G244" s="203"/>
      <c r="H244" s="203"/>
      <c r="I244" s="206"/>
      <c r="J244" s="207">
        <f>BK244</f>
        <v>0</v>
      </c>
      <c r="K244" s="203"/>
      <c r="L244" s="208"/>
      <c r="M244" s="209"/>
      <c r="N244" s="210"/>
      <c r="O244" s="210"/>
      <c r="P244" s="211">
        <f>SUM(P245:P246)</f>
        <v>0</v>
      </c>
      <c r="Q244" s="210"/>
      <c r="R244" s="211">
        <f>SUM(R245:R246)</f>
        <v>0</v>
      </c>
      <c r="S244" s="210"/>
      <c r="T244" s="212">
        <f>SUM(T245:T246)</f>
        <v>0</v>
      </c>
      <c r="AR244" s="213" t="s">
        <v>82</v>
      </c>
      <c r="AT244" s="214" t="s">
        <v>72</v>
      </c>
      <c r="AU244" s="214" t="s">
        <v>73</v>
      </c>
      <c r="AY244" s="213" t="s">
        <v>197</v>
      </c>
      <c r="BK244" s="215">
        <f>SUM(BK245:BK246)</f>
        <v>0</v>
      </c>
    </row>
    <row r="245" spans="2:65" s="1" customFormat="1" ht="16.5" customHeight="1">
      <c r="B245" s="39"/>
      <c r="C245" s="218" t="s">
        <v>757</v>
      </c>
      <c r="D245" s="218" t="s">
        <v>199</v>
      </c>
      <c r="E245" s="219" t="s">
        <v>2218</v>
      </c>
      <c r="F245" s="220" t="s">
        <v>2219</v>
      </c>
      <c r="G245" s="221" t="s">
        <v>707</v>
      </c>
      <c r="H245" s="222">
        <v>1</v>
      </c>
      <c r="I245" s="223"/>
      <c r="J245" s="224">
        <f>ROUND(I245*H245,2)</f>
        <v>0</v>
      </c>
      <c r="K245" s="220" t="s">
        <v>21</v>
      </c>
      <c r="L245" s="44"/>
      <c r="M245" s="225" t="s">
        <v>21</v>
      </c>
      <c r="N245" s="226" t="s">
        <v>44</v>
      </c>
      <c r="O245" s="80"/>
      <c r="P245" s="227">
        <f>O245*H245</f>
        <v>0</v>
      </c>
      <c r="Q245" s="227">
        <v>0</v>
      </c>
      <c r="R245" s="227">
        <f>Q245*H245</f>
        <v>0</v>
      </c>
      <c r="S245" s="227">
        <v>0</v>
      </c>
      <c r="T245" s="228">
        <f>S245*H245</f>
        <v>0</v>
      </c>
      <c r="AR245" s="18" t="s">
        <v>298</v>
      </c>
      <c r="AT245" s="18" t="s">
        <v>199</v>
      </c>
      <c r="AU245" s="18" t="s">
        <v>80</v>
      </c>
      <c r="AY245" s="18" t="s">
        <v>197</v>
      </c>
      <c r="BE245" s="229">
        <f>IF(N245="základní",J245,0)</f>
        <v>0</v>
      </c>
      <c r="BF245" s="229">
        <f>IF(N245="snížená",J245,0)</f>
        <v>0</v>
      </c>
      <c r="BG245" s="229">
        <f>IF(N245="zákl. přenesená",J245,0)</f>
        <v>0</v>
      </c>
      <c r="BH245" s="229">
        <f>IF(N245="sníž. přenesená",J245,0)</f>
        <v>0</v>
      </c>
      <c r="BI245" s="229">
        <f>IF(N245="nulová",J245,0)</f>
        <v>0</v>
      </c>
      <c r="BJ245" s="18" t="s">
        <v>80</v>
      </c>
      <c r="BK245" s="229">
        <f>ROUND(I245*H245,2)</f>
        <v>0</v>
      </c>
      <c r="BL245" s="18" t="s">
        <v>298</v>
      </c>
      <c r="BM245" s="18" t="s">
        <v>2220</v>
      </c>
    </row>
    <row r="246" spans="2:47" s="1" customFormat="1" ht="12">
      <c r="B246" s="39"/>
      <c r="C246" s="40"/>
      <c r="D246" s="230" t="s">
        <v>262</v>
      </c>
      <c r="E246" s="40"/>
      <c r="F246" s="231" t="s">
        <v>2221</v>
      </c>
      <c r="G246" s="40"/>
      <c r="H246" s="40"/>
      <c r="I246" s="145"/>
      <c r="J246" s="40"/>
      <c r="K246" s="40"/>
      <c r="L246" s="44"/>
      <c r="M246" s="232"/>
      <c r="N246" s="80"/>
      <c r="O246" s="80"/>
      <c r="P246" s="80"/>
      <c r="Q246" s="80"/>
      <c r="R246" s="80"/>
      <c r="S246" s="80"/>
      <c r="T246" s="81"/>
      <c r="AT246" s="18" t="s">
        <v>262</v>
      </c>
      <c r="AU246" s="18" t="s">
        <v>80</v>
      </c>
    </row>
    <row r="247" spans="2:63" s="11" customFormat="1" ht="25.9" customHeight="1">
      <c r="B247" s="202"/>
      <c r="C247" s="203"/>
      <c r="D247" s="204" t="s">
        <v>72</v>
      </c>
      <c r="E247" s="205" t="s">
        <v>2222</v>
      </c>
      <c r="F247" s="205" t="s">
        <v>2223</v>
      </c>
      <c r="G247" s="203"/>
      <c r="H247" s="203"/>
      <c r="I247" s="206"/>
      <c r="J247" s="207">
        <f>BK247</f>
        <v>0</v>
      </c>
      <c r="K247" s="203"/>
      <c r="L247" s="208"/>
      <c r="M247" s="209"/>
      <c r="N247" s="210"/>
      <c r="O247" s="210"/>
      <c r="P247" s="211">
        <f>SUM(P248:P278)</f>
        <v>0</v>
      </c>
      <c r="Q247" s="210"/>
      <c r="R247" s="211">
        <f>SUM(R248:R278)</f>
        <v>0.21985</v>
      </c>
      <c r="S247" s="210"/>
      <c r="T247" s="212">
        <f>SUM(T248:T278)</f>
        <v>0</v>
      </c>
      <c r="AR247" s="213" t="s">
        <v>82</v>
      </c>
      <c r="AT247" s="214" t="s">
        <v>72</v>
      </c>
      <c r="AU247" s="214" t="s">
        <v>73</v>
      </c>
      <c r="AY247" s="213" t="s">
        <v>197</v>
      </c>
      <c r="BK247" s="215">
        <f>SUM(BK248:BK278)</f>
        <v>0</v>
      </c>
    </row>
    <row r="248" spans="2:65" s="1" customFormat="1" ht="16.5" customHeight="1">
      <c r="B248" s="39"/>
      <c r="C248" s="218" t="s">
        <v>761</v>
      </c>
      <c r="D248" s="218" t="s">
        <v>199</v>
      </c>
      <c r="E248" s="219" t="s">
        <v>2224</v>
      </c>
      <c r="F248" s="220" t="s">
        <v>2225</v>
      </c>
      <c r="G248" s="221" t="s">
        <v>685</v>
      </c>
      <c r="H248" s="222">
        <v>1</v>
      </c>
      <c r="I248" s="223"/>
      <c r="J248" s="224">
        <f>ROUND(I248*H248,2)</f>
        <v>0</v>
      </c>
      <c r="K248" s="220" t="s">
        <v>21</v>
      </c>
      <c r="L248" s="44"/>
      <c r="M248" s="225" t="s">
        <v>21</v>
      </c>
      <c r="N248" s="226" t="s">
        <v>44</v>
      </c>
      <c r="O248" s="80"/>
      <c r="P248" s="227">
        <f>O248*H248</f>
        <v>0</v>
      </c>
      <c r="Q248" s="227">
        <v>0</v>
      </c>
      <c r="R248" s="227">
        <f>Q248*H248</f>
        <v>0</v>
      </c>
      <c r="S248" s="227">
        <v>0</v>
      </c>
      <c r="T248" s="228">
        <f>S248*H248</f>
        <v>0</v>
      </c>
      <c r="AR248" s="18" t="s">
        <v>298</v>
      </c>
      <c r="AT248" s="18" t="s">
        <v>199</v>
      </c>
      <c r="AU248" s="18" t="s">
        <v>80</v>
      </c>
      <c r="AY248" s="18" t="s">
        <v>197</v>
      </c>
      <c r="BE248" s="229">
        <f>IF(N248="základní",J248,0)</f>
        <v>0</v>
      </c>
      <c r="BF248" s="229">
        <f>IF(N248="snížená",J248,0)</f>
        <v>0</v>
      </c>
      <c r="BG248" s="229">
        <f>IF(N248="zákl. přenesená",J248,0)</f>
        <v>0</v>
      </c>
      <c r="BH248" s="229">
        <f>IF(N248="sníž. přenesená",J248,0)</f>
        <v>0</v>
      </c>
      <c r="BI248" s="229">
        <f>IF(N248="nulová",J248,0)</f>
        <v>0</v>
      </c>
      <c r="BJ248" s="18" t="s">
        <v>80</v>
      </c>
      <c r="BK248" s="229">
        <f>ROUND(I248*H248,2)</f>
        <v>0</v>
      </c>
      <c r="BL248" s="18" t="s">
        <v>298</v>
      </c>
      <c r="BM248" s="18" t="s">
        <v>2226</v>
      </c>
    </row>
    <row r="249" spans="2:47" s="1" customFormat="1" ht="12">
      <c r="B249" s="39"/>
      <c r="C249" s="40"/>
      <c r="D249" s="230" t="s">
        <v>262</v>
      </c>
      <c r="E249" s="40"/>
      <c r="F249" s="231" t="s">
        <v>2227</v>
      </c>
      <c r="G249" s="40"/>
      <c r="H249" s="40"/>
      <c r="I249" s="145"/>
      <c r="J249" s="40"/>
      <c r="K249" s="40"/>
      <c r="L249" s="44"/>
      <c r="M249" s="232"/>
      <c r="N249" s="80"/>
      <c r="O249" s="80"/>
      <c r="P249" s="80"/>
      <c r="Q249" s="80"/>
      <c r="R249" s="80"/>
      <c r="S249" s="80"/>
      <c r="T249" s="81"/>
      <c r="AT249" s="18" t="s">
        <v>262</v>
      </c>
      <c r="AU249" s="18" t="s">
        <v>80</v>
      </c>
    </row>
    <row r="250" spans="2:65" s="1" customFormat="1" ht="16.5" customHeight="1">
      <c r="B250" s="39"/>
      <c r="C250" s="218" t="s">
        <v>766</v>
      </c>
      <c r="D250" s="218" t="s">
        <v>199</v>
      </c>
      <c r="E250" s="219" t="s">
        <v>2228</v>
      </c>
      <c r="F250" s="220" t="s">
        <v>2229</v>
      </c>
      <c r="G250" s="221" t="s">
        <v>2128</v>
      </c>
      <c r="H250" s="222">
        <v>1</v>
      </c>
      <c r="I250" s="223"/>
      <c r="J250" s="224">
        <f>ROUND(I250*H250,2)</f>
        <v>0</v>
      </c>
      <c r="K250" s="220" t="s">
        <v>21</v>
      </c>
      <c r="L250" s="44"/>
      <c r="M250" s="225" t="s">
        <v>21</v>
      </c>
      <c r="N250" s="226" t="s">
        <v>44</v>
      </c>
      <c r="O250" s="80"/>
      <c r="P250" s="227">
        <f>O250*H250</f>
        <v>0</v>
      </c>
      <c r="Q250" s="227">
        <v>0.02134</v>
      </c>
      <c r="R250" s="227">
        <f>Q250*H250</f>
        <v>0.02134</v>
      </c>
      <c r="S250" s="227">
        <v>0</v>
      </c>
      <c r="T250" s="228">
        <f>S250*H250</f>
        <v>0</v>
      </c>
      <c r="AR250" s="18" t="s">
        <v>298</v>
      </c>
      <c r="AT250" s="18" t="s">
        <v>199</v>
      </c>
      <c r="AU250" s="18" t="s">
        <v>80</v>
      </c>
      <c r="AY250" s="18" t="s">
        <v>197</v>
      </c>
      <c r="BE250" s="229">
        <f>IF(N250="základní",J250,0)</f>
        <v>0</v>
      </c>
      <c r="BF250" s="229">
        <f>IF(N250="snížená",J250,0)</f>
        <v>0</v>
      </c>
      <c r="BG250" s="229">
        <f>IF(N250="zákl. přenesená",J250,0)</f>
        <v>0</v>
      </c>
      <c r="BH250" s="229">
        <f>IF(N250="sníž. přenesená",J250,0)</f>
        <v>0</v>
      </c>
      <c r="BI250" s="229">
        <f>IF(N250="nulová",J250,0)</f>
        <v>0</v>
      </c>
      <c r="BJ250" s="18" t="s">
        <v>80</v>
      </c>
      <c r="BK250" s="229">
        <f>ROUND(I250*H250,2)</f>
        <v>0</v>
      </c>
      <c r="BL250" s="18" t="s">
        <v>298</v>
      </c>
      <c r="BM250" s="18" t="s">
        <v>2230</v>
      </c>
    </row>
    <row r="251" spans="2:47" s="1" customFormat="1" ht="12">
      <c r="B251" s="39"/>
      <c r="C251" s="40"/>
      <c r="D251" s="230" t="s">
        <v>205</v>
      </c>
      <c r="E251" s="40"/>
      <c r="F251" s="231" t="s">
        <v>2231</v>
      </c>
      <c r="G251" s="40"/>
      <c r="H251" s="40"/>
      <c r="I251" s="145"/>
      <c r="J251" s="40"/>
      <c r="K251" s="40"/>
      <c r="L251" s="44"/>
      <c r="M251" s="232"/>
      <c r="N251" s="80"/>
      <c r="O251" s="80"/>
      <c r="P251" s="80"/>
      <c r="Q251" s="80"/>
      <c r="R251" s="80"/>
      <c r="S251" s="80"/>
      <c r="T251" s="81"/>
      <c r="AT251" s="18" t="s">
        <v>205</v>
      </c>
      <c r="AU251" s="18" t="s">
        <v>80</v>
      </c>
    </row>
    <row r="252" spans="2:47" s="1" customFormat="1" ht="12">
      <c r="B252" s="39"/>
      <c r="C252" s="40"/>
      <c r="D252" s="230" t="s">
        <v>262</v>
      </c>
      <c r="E252" s="40"/>
      <c r="F252" s="231" t="s">
        <v>2232</v>
      </c>
      <c r="G252" s="40"/>
      <c r="H252" s="40"/>
      <c r="I252" s="145"/>
      <c r="J252" s="40"/>
      <c r="K252" s="40"/>
      <c r="L252" s="44"/>
      <c r="M252" s="232"/>
      <c r="N252" s="80"/>
      <c r="O252" s="80"/>
      <c r="P252" s="80"/>
      <c r="Q252" s="80"/>
      <c r="R252" s="80"/>
      <c r="S252" s="80"/>
      <c r="T252" s="81"/>
      <c r="AT252" s="18" t="s">
        <v>262</v>
      </c>
      <c r="AU252" s="18" t="s">
        <v>80</v>
      </c>
    </row>
    <row r="253" spans="2:65" s="1" customFormat="1" ht="16.5" customHeight="1">
      <c r="B253" s="39"/>
      <c r="C253" s="218" t="s">
        <v>772</v>
      </c>
      <c r="D253" s="218" t="s">
        <v>199</v>
      </c>
      <c r="E253" s="219" t="s">
        <v>2233</v>
      </c>
      <c r="F253" s="220" t="s">
        <v>2234</v>
      </c>
      <c r="G253" s="221" t="s">
        <v>2128</v>
      </c>
      <c r="H253" s="222">
        <v>3</v>
      </c>
      <c r="I253" s="223"/>
      <c r="J253" s="224">
        <f>ROUND(I253*H253,2)</f>
        <v>0</v>
      </c>
      <c r="K253" s="220" t="s">
        <v>21</v>
      </c>
      <c r="L253" s="44"/>
      <c r="M253" s="225" t="s">
        <v>21</v>
      </c>
      <c r="N253" s="226" t="s">
        <v>44</v>
      </c>
      <c r="O253" s="80"/>
      <c r="P253" s="227">
        <f>O253*H253</f>
        <v>0</v>
      </c>
      <c r="Q253" s="227">
        <v>0.01701</v>
      </c>
      <c r="R253" s="227">
        <f>Q253*H253</f>
        <v>0.051030000000000006</v>
      </c>
      <c r="S253" s="227">
        <v>0</v>
      </c>
      <c r="T253" s="228">
        <f>S253*H253</f>
        <v>0</v>
      </c>
      <c r="AR253" s="18" t="s">
        <v>298</v>
      </c>
      <c r="AT253" s="18" t="s">
        <v>199</v>
      </c>
      <c r="AU253" s="18" t="s">
        <v>80</v>
      </c>
      <c r="AY253" s="18" t="s">
        <v>197</v>
      </c>
      <c r="BE253" s="229">
        <f>IF(N253="základní",J253,0)</f>
        <v>0</v>
      </c>
      <c r="BF253" s="229">
        <f>IF(N253="snížená",J253,0)</f>
        <v>0</v>
      </c>
      <c r="BG253" s="229">
        <f>IF(N253="zákl. přenesená",J253,0)</f>
        <v>0</v>
      </c>
      <c r="BH253" s="229">
        <f>IF(N253="sníž. přenesená",J253,0)</f>
        <v>0</v>
      </c>
      <c r="BI253" s="229">
        <f>IF(N253="nulová",J253,0)</f>
        <v>0</v>
      </c>
      <c r="BJ253" s="18" t="s">
        <v>80</v>
      </c>
      <c r="BK253" s="229">
        <f>ROUND(I253*H253,2)</f>
        <v>0</v>
      </c>
      <c r="BL253" s="18" t="s">
        <v>298</v>
      </c>
      <c r="BM253" s="18" t="s">
        <v>2235</v>
      </c>
    </row>
    <row r="254" spans="2:47" s="1" customFormat="1" ht="12">
      <c r="B254" s="39"/>
      <c r="C254" s="40"/>
      <c r="D254" s="230" t="s">
        <v>262</v>
      </c>
      <c r="E254" s="40"/>
      <c r="F254" s="231" t="s">
        <v>2236</v>
      </c>
      <c r="G254" s="40"/>
      <c r="H254" s="40"/>
      <c r="I254" s="145"/>
      <c r="J254" s="40"/>
      <c r="K254" s="40"/>
      <c r="L254" s="44"/>
      <c r="M254" s="232"/>
      <c r="N254" s="80"/>
      <c r="O254" s="80"/>
      <c r="P254" s="80"/>
      <c r="Q254" s="80"/>
      <c r="R254" s="80"/>
      <c r="S254" s="80"/>
      <c r="T254" s="81"/>
      <c r="AT254" s="18" t="s">
        <v>262</v>
      </c>
      <c r="AU254" s="18" t="s">
        <v>80</v>
      </c>
    </row>
    <row r="255" spans="2:65" s="1" customFormat="1" ht="16.5" customHeight="1">
      <c r="B255" s="39"/>
      <c r="C255" s="218" t="s">
        <v>778</v>
      </c>
      <c r="D255" s="218" t="s">
        <v>199</v>
      </c>
      <c r="E255" s="219" t="s">
        <v>2237</v>
      </c>
      <c r="F255" s="220" t="s">
        <v>2238</v>
      </c>
      <c r="G255" s="221" t="s">
        <v>2128</v>
      </c>
      <c r="H255" s="222">
        <v>3</v>
      </c>
      <c r="I255" s="223"/>
      <c r="J255" s="224">
        <f>ROUND(I255*H255,2)</f>
        <v>0</v>
      </c>
      <c r="K255" s="220" t="s">
        <v>21</v>
      </c>
      <c r="L255" s="44"/>
      <c r="M255" s="225" t="s">
        <v>21</v>
      </c>
      <c r="N255" s="226" t="s">
        <v>44</v>
      </c>
      <c r="O255" s="80"/>
      <c r="P255" s="227">
        <f>O255*H255</f>
        <v>0</v>
      </c>
      <c r="Q255" s="227">
        <v>0.00477</v>
      </c>
      <c r="R255" s="227">
        <f>Q255*H255</f>
        <v>0.01431</v>
      </c>
      <c r="S255" s="227">
        <v>0</v>
      </c>
      <c r="T255" s="228">
        <f>S255*H255</f>
        <v>0</v>
      </c>
      <c r="AR255" s="18" t="s">
        <v>298</v>
      </c>
      <c r="AT255" s="18" t="s">
        <v>199</v>
      </c>
      <c r="AU255" s="18" t="s">
        <v>80</v>
      </c>
      <c r="AY255" s="18" t="s">
        <v>197</v>
      </c>
      <c r="BE255" s="229">
        <f>IF(N255="základní",J255,0)</f>
        <v>0</v>
      </c>
      <c r="BF255" s="229">
        <f>IF(N255="snížená",J255,0)</f>
        <v>0</v>
      </c>
      <c r="BG255" s="229">
        <f>IF(N255="zákl. přenesená",J255,0)</f>
        <v>0</v>
      </c>
      <c r="BH255" s="229">
        <f>IF(N255="sníž. přenesená",J255,0)</f>
        <v>0</v>
      </c>
      <c r="BI255" s="229">
        <f>IF(N255="nulová",J255,0)</f>
        <v>0</v>
      </c>
      <c r="BJ255" s="18" t="s">
        <v>80</v>
      </c>
      <c r="BK255" s="229">
        <f>ROUND(I255*H255,2)</f>
        <v>0</v>
      </c>
      <c r="BL255" s="18" t="s">
        <v>298</v>
      </c>
      <c r="BM255" s="18" t="s">
        <v>2239</v>
      </c>
    </row>
    <row r="256" spans="2:47" s="1" customFormat="1" ht="12">
      <c r="B256" s="39"/>
      <c r="C256" s="40"/>
      <c r="D256" s="230" t="s">
        <v>262</v>
      </c>
      <c r="E256" s="40"/>
      <c r="F256" s="231" t="s">
        <v>2236</v>
      </c>
      <c r="G256" s="40"/>
      <c r="H256" s="40"/>
      <c r="I256" s="145"/>
      <c r="J256" s="40"/>
      <c r="K256" s="40"/>
      <c r="L256" s="44"/>
      <c r="M256" s="232"/>
      <c r="N256" s="80"/>
      <c r="O256" s="80"/>
      <c r="P256" s="80"/>
      <c r="Q256" s="80"/>
      <c r="R256" s="80"/>
      <c r="S256" s="80"/>
      <c r="T256" s="81"/>
      <c r="AT256" s="18" t="s">
        <v>262</v>
      </c>
      <c r="AU256" s="18" t="s">
        <v>80</v>
      </c>
    </row>
    <row r="257" spans="2:65" s="1" customFormat="1" ht="16.5" customHeight="1">
      <c r="B257" s="39"/>
      <c r="C257" s="218" t="s">
        <v>783</v>
      </c>
      <c r="D257" s="218" t="s">
        <v>199</v>
      </c>
      <c r="E257" s="219" t="s">
        <v>2240</v>
      </c>
      <c r="F257" s="220" t="s">
        <v>2241</v>
      </c>
      <c r="G257" s="221" t="s">
        <v>2128</v>
      </c>
      <c r="H257" s="222">
        <v>1</v>
      </c>
      <c r="I257" s="223"/>
      <c r="J257" s="224">
        <f>ROUND(I257*H257,2)</f>
        <v>0</v>
      </c>
      <c r="K257" s="220" t="s">
        <v>21</v>
      </c>
      <c r="L257" s="44"/>
      <c r="M257" s="225" t="s">
        <v>21</v>
      </c>
      <c r="N257" s="226" t="s">
        <v>44</v>
      </c>
      <c r="O257" s="80"/>
      <c r="P257" s="227">
        <f>O257*H257</f>
        <v>0</v>
      </c>
      <c r="Q257" s="227">
        <v>0.01751</v>
      </c>
      <c r="R257" s="227">
        <f>Q257*H257</f>
        <v>0.01751</v>
      </c>
      <c r="S257" s="227">
        <v>0</v>
      </c>
      <c r="T257" s="228">
        <f>S257*H257</f>
        <v>0</v>
      </c>
      <c r="AR257" s="18" t="s">
        <v>298</v>
      </c>
      <c r="AT257" s="18" t="s">
        <v>199</v>
      </c>
      <c r="AU257" s="18" t="s">
        <v>80</v>
      </c>
      <c r="AY257" s="18" t="s">
        <v>197</v>
      </c>
      <c r="BE257" s="229">
        <f>IF(N257="základní",J257,0)</f>
        <v>0</v>
      </c>
      <c r="BF257" s="229">
        <f>IF(N257="snížená",J257,0)</f>
        <v>0</v>
      </c>
      <c r="BG257" s="229">
        <f>IF(N257="zákl. přenesená",J257,0)</f>
        <v>0</v>
      </c>
      <c r="BH257" s="229">
        <f>IF(N257="sníž. přenesená",J257,0)</f>
        <v>0</v>
      </c>
      <c r="BI257" s="229">
        <f>IF(N257="nulová",J257,0)</f>
        <v>0</v>
      </c>
      <c r="BJ257" s="18" t="s">
        <v>80</v>
      </c>
      <c r="BK257" s="229">
        <f>ROUND(I257*H257,2)</f>
        <v>0</v>
      </c>
      <c r="BL257" s="18" t="s">
        <v>298</v>
      </c>
      <c r="BM257" s="18" t="s">
        <v>2242</v>
      </c>
    </row>
    <row r="258" spans="2:47" s="1" customFormat="1" ht="12">
      <c r="B258" s="39"/>
      <c r="C258" s="40"/>
      <c r="D258" s="230" t="s">
        <v>262</v>
      </c>
      <c r="E258" s="40"/>
      <c r="F258" s="231" t="s">
        <v>2232</v>
      </c>
      <c r="G258" s="40"/>
      <c r="H258" s="40"/>
      <c r="I258" s="145"/>
      <c r="J258" s="40"/>
      <c r="K258" s="40"/>
      <c r="L258" s="44"/>
      <c r="M258" s="232"/>
      <c r="N258" s="80"/>
      <c r="O258" s="80"/>
      <c r="P258" s="80"/>
      <c r="Q258" s="80"/>
      <c r="R258" s="80"/>
      <c r="S258" s="80"/>
      <c r="T258" s="81"/>
      <c r="AT258" s="18" t="s">
        <v>262</v>
      </c>
      <c r="AU258" s="18" t="s">
        <v>80</v>
      </c>
    </row>
    <row r="259" spans="2:65" s="1" customFormat="1" ht="16.5" customHeight="1">
      <c r="B259" s="39"/>
      <c r="C259" s="218" t="s">
        <v>788</v>
      </c>
      <c r="D259" s="218" t="s">
        <v>199</v>
      </c>
      <c r="E259" s="219" t="s">
        <v>2243</v>
      </c>
      <c r="F259" s="220" t="s">
        <v>2244</v>
      </c>
      <c r="G259" s="221" t="s">
        <v>707</v>
      </c>
      <c r="H259" s="222">
        <v>1</v>
      </c>
      <c r="I259" s="223"/>
      <c r="J259" s="224">
        <f>ROUND(I259*H259,2)</f>
        <v>0</v>
      </c>
      <c r="K259" s="220" t="s">
        <v>21</v>
      </c>
      <c r="L259" s="44"/>
      <c r="M259" s="225" t="s">
        <v>21</v>
      </c>
      <c r="N259" s="226" t="s">
        <v>44</v>
      </c>
      <c r="O259" s="80"/>
      <c r="P259" s="227">
        <f>O259*H259</f>
        <v>0</v>
      </c>
      <c r="Q259" s="227">
        <v>0</v>
      </c>
      <c r="R259" s="227">
        <f>Q259*H259</f>
        <v>0</v>
      </c>
      <c r="S259" s="227">
        <v>0</v>
      </c>
      <c r="T259" s="228">
        <f>S259*H259</f>
        <v>0</v>
      </c>
      <c r="AR259" s="18" t="s">
        <v>298</v>
      </c>
      <c r="AT259" s="18" t="s">
        <v>199</v>
      </c>
      <c r="AU259" s="18" t="s">
        <v>80</v>
      </c>
      <c r="AY259" s="18" t="s">
        <v>197</v>
      </c>
      <c r="BE259" s="229">
        <f>IF(N259="základní",J259,0)</f>
        <v>0</v>
      </c>
      <c r="BF259" s="229">
        <f>IF(N259="snížená",J259,0)</f>
        <v>0</v>
      </c>
      <c r="BG259" s="229">
        <f>IF(N259="zákl. přenesená",J259,0)</f>
        <v>0</v>
      </c>
      <c r="BH259" s="229">
        <f>IF(N259="sníž. přenesená",J259,0)</f>
        <v>0</v>
      </c>
      <c r="BI259" s="229">
        <f>IF(N259="nulová",J259,0)</f>
        <v>0</v>
      </c>
      <c r="BJ259" s="18" t="s">
        <v>80</v>
      </c>
      <c r="BK259" s="229">
        <f>ROUND(I259*H259,2)</f>
        <v>0</v>
      </c>
      <c r="BL259" s="18" t="s">
        <v>298</v>
      </c>
      <c r="BM259" s="18" t="s">
        <v>2245</v>
      </c>
    </row>
    <row r="260" spans="2:47" s="1" customFormat="1" ht="12">
      <c r="B260" s="39"/>
      <c r="C260" s="40"/>
      <c r="D260" s="230" t="s">
        <v>262</v>
      </c>
      <c r="E260" s="40"/>
      <c r="F260" s="231" t="s">
        <v>2232</v>
      </c>
      <c r="G260" s="40"/>
      <c r="H260" s="40"/>
      <c r="I260" s="145"/>
      <c r="J260" s="40"/>
      <c r="K260" s="40"/>
      <c r="L260" s="44"/>
      <c r="M260" s="232"/>
      <c r="N260" s="80"/>
      <c r="O260" s="80"/>
      <c r="P260" s="80"/>
      <c r="Q260" s="80"/>
      <c r="R260" s="80"/>
      <c r="S260" s="80"/>
      <c r="T260" s="81"/>
      <c r="AT260" s="18" t="s">
        <v>262</v>
      </c>
      <c r="AU260" s="18" t="s">
        <v>80</v>
      </c>
    </row>
    <row r="261" spans="2:65" s="1" customFormat="1" ht="16.5" customHeight="1">
      <c r="B261" s="39"/>
      <c r="C261" s="218" t="s">
        <v>794</v>
      </c>
      <c r="D261" s="218" t="s">
        <v>199</v>
      </c>
      <c r="E261" s="219" t="s">
        <v>2246</v>
      </c>
      <c r="F261" s="220" t="s">
        <v>2247</v>
      </c>
      <c r="G261" s="221" t="s">
        <v>707</v>
      </c>
      <c r="H261" s="222">
        <v>1</v>
      </c>
      <c r="I261" s="223"/>
      <c r="J261" s="224">
        <f>ROUND(I261*H261,2)</f>
        <v>0</v>
      </c>
      <c r="K261" s="220" t="s">
        <v>21</v>
      </c>
      <c r="L261" s="44"/>
      <c r="M261" s="225" t="s">
        <v>21</v>
      </c>
      <c r="N261" s="226" t="s">
        <v>44</v>
      </c>
      <c r="O261" s="80"/>
      <c r="P261" s="227">
        <f>O261*H261</f>
        <v>0</v>
      </c>
      <c r="Q261" s="227">
        <v>0</v>
      </c>
      <c r="R261" s="227">
        <f>Q261*H261</f>
        <v>0</v>
      </c>
      <c r="S261" s="227">
        <v>0</v>
      </c>
      <c r="T261" s="228">
        <f>S261*H261</f>
        <v>0</v>
      </c>
      <c r="AR261" s="18" t="s">
        <v>298</v>
      </c>
      <c r="AT261" s="18" t="s">
        <v>199</v>
      </c>
      <c r="AU261" s="18" t="s">
        <v>80</v>
      </c>
      <c r="AY261" s="18" t="s">
        <v>197</v>
      </c>
      <c r="BE261" s="229">
        <f>IF(N261="základní",J261,0)</f>
        <v>0</v>
      </c>
      <c r="BF261" s="229">
        <f>IF(N261="snížená",J261,0)</f>
        <v>0</v>
      </c>
      <c r="BG261" s="229">
        <f>IF(N261="zákl. přenesená",J261,0)</f>
        <v>0</v>
      </c>
      <c r="BH261" s="229">
        <f>IF(N261="sníž. přenesená",J261,0)</f>
        <v>0</v>
      </c>
      <c r="BI261" s="229">
        <f>IF(N261="nulová",J261,0)</f>
        <v>0</v>
      </c>
      <c r="BJ261" s="18" t="s">
        <v>80</v>
      </c>
      <c r="BK261" s="229">
        <f>ROUND(I261*H261,2)</f>
        <v>0</v>
      </c>
      <c r="BL261" s="18" t="s">
        <v>298</v>
      </c>
      <c r="BM261" s="18" t="s">
        <v>2248</v>
      </c>
    </row>
    <row r="262" spans="2:47" s="1" customFormat="1" ht="12">
      <c r="B262" s="39"/>
      <c r="C262" s="40"/>
      <c r="D262" s="230" t="s">
        <v>262</v>
      </c>
      <c r="E262" s="40"/>
      <c r="F262" s="231" t="s">
        <v>2249</v>
      </c>
      <c r="G262" s="40"/>
      <c r="H262" s="40"/>
      <c r="I262" s="145"/>
      <c r="J262" s="40"/>
      <c r="K262" s="40"/>
      <c r="L262" s="44"/>
      <c r="M262" s="232"/>
      <c r="N262" s="80"/>
      <c r="O262" s="80"/>
      <c r="P262" s="80"/>
      <c r="Q262" s="80"/>
      <c r="R262" s="80"/>
      <c r="S262" s="80"/>
      <c r="T262" s="81"/>
      <c r="AT262" s="18" t="s">
        <v>262</v>
      </c>
      <c r="AU262" s="18" t="s">
        <v>80</v>
      </c>
    </row>
    <row r="263" spans="2:65" s="1" customFormat="1" ht="16.5" customHeight="1">
      <c r="B263" s="39"/>
      <c r="C263" s="218" t="s">
        <v>799</v>
      </c>
      <c r="D263" s="218" t="s">
        <v>199</v>
      </c>
      <c r="E263" s="219" t="s">
        <v>2250</v>
      </c>
      <c r="F263" s="220" t="s">
        <v>2251</v>
      </c>
      <c r="G263" s="221" t="s">
        <v>2128</v>
      </c>
      <c r="H263" s="222">
        <v>1</v>
      </c>
      <c r="I263" s="223"/>
      <c r="J263" s="224">
        <f>ROUND(I263*H263,2)</f>
        <v>0</v>
      </c>
      <c r="K263" s="220" t="s">
        <v>21</v>
      </c>
      <c r="L263" s="44"/>
      <c r="M263" s="225" t="s">
        <v>21</v>
      </c>
      <c r="N263" s="226" t="s">
        <v>44</v>
      </c>
      <c r="O263" s="80"/>
      <c r="P263" s="227">
        <f>O263*H263</f>
        <v>0</v>
      </c>
      <c r="Q263" s="227">
        <v>0.0342</v>
      </c>
      <c r="R263" s="227">
        <f>Q263*H263</f>
        <v>0.0342</v>
      </c>
      <c r="S263" s="227">
        <v>0</v>
      </c>
      <c r="T263" s="228">
        <f>S263*H263</f>
        <v>0</v>
      </c>
      <c r="AR263" s="18" t="s">
        <v>298</v>
      </c>
      <c r="AT263" s="18" t="s">
        <v>199</v>
      </c>
      <c r="AU263" s="18" t="s">
        <v>80</v>
      </c>
      <c r="AY263" s="18" t="s">
        <v>197</v>
      </c>
      <c r="BE263" s="229">
        <f>IF(N263="základní",J263,0)</f>
        <v>0</v>
      </c>
      <c r="BF263" s="229">
        <f>IF(N263="snížená",J263,0)</f>
        <v>0</v>
      </c>
      <c r="BG263" s="229">
        <f>IF(N263="zákl. přenesená",J263,0)</f>
        <v>0</v>
      </c>
      <c r="BH263" s="229">
        <f>IF(N263="sníž. přenesená",J263,0)</f>
        <v>0</v>
      </c>
      <c r="BI263" s="229">
        <f>IF(N263="nulová",J263,0)</f>
        <v>0</v>
      </c>
      <c r="BJ263" s="18" t="s">
        <v>80</v>
      </c>
      <c r="BK263" s="229">
        <f>ROUND(I263*H263,2)</f>
        <v>0</v>
      </c>
      <c r="BL263" s="18" t="s">
        <v>298</v>
      </c>
      <c r="BM263" s="18" t="s">
        <v>2252</v>
      </c>
    </row>
    <row r="264" spans="2:65" s="1" customFormat="1" ht="16.5" customHeight="1">
      <c r="B264" s="39"/>
      <c r="C264" s="218" t="s">
        <v>804</v>
      </c>
      <c r="D264" s="218" t="s">
        <v>199</v>
      </c>
      <c r="E264" s="219" t="s">
        <v>2253</v>
      </c>
      <c r="F264" s="220" t="s">
        <v>2254</v>
      </c>
      <c r="G264" s="221" t="s">
        <v>2128</v>
      </c>
      <c r="H264" s="222">
        <v>3</v>
      </c>
      <c r="I264" s="223"/>
      <c r="J264" s="224">
        <f>ROUND(I264*H264,2)</f>
        <v>0</v>
      </c>
      <c r="K264" s="220" t="s">
        <v>21</v>
      </c>
      <c r="L264" s="44"/>
      <c r="M264" s="225" t="s">
        <v>21</v>
      </c>
      <c r="N264" s="226" t="s">
        <v>44</v>
      </c>
      <c r="O264" s="80"/>
      <c r="P264" s="227">
        <f>O264*H264</f>
        <v>0</v>
      </c>
      <c r="Q264" s="227">
        <v>0.01946</v>
      </c>
      <c r="R264" s="227">
        <f>Q264*H264</f>
        <v>0.05838</v>
      </c>
      <c r="S264" s="227">
        <v>0</v>
      </c>
      <c r="T264" s="228">
        <f>S264*H264</f>
        <v>0</v>
      </c>
      <c r="AR264" s="18" t="s">
        <v>298</v>
      </c>
      <c r="AT264" s="18" t="s">
        <v>199</v>
      </c>
      <c r="AU264" s="18" t="s">
        <v>80</v>
      </c>
      <c r="AY264" s="18" t="s">
        <v>197</v>
      </c>
      <c r="BE264" s="229">
        <f>IF(N264="základní",J264,0)</f>
        <v>0</v>
      </c>
      <c r="BF264" s="229">
        <f>IF(N264="snížená",J264,0)</f>
        <v>0</v>
      </c>
      <c r="BG264" s="229">
        <f>IF(N264="zákl. přenesená",J264,0)</f>
        <v>0</v>
      </c>
      <c r="BH264" s="229">
        <f>IF(N264="sníž. přenesená",J264,0)</f>
        <v>0</v>
      </c>
      <c r="BI264" s="229">
        <f>IF(N264="nulová",J264,0)</f>
        <v>0</v>
      </c>
      <c r="BJ264" s="18" t="s">
        <v>80</v>
      </c>
      <c r="BK264" s="229">
        <f>ROUND(I264*H264,2)</f>
        <v>0</v>
      </c>
      <c r="BL264" s="18" t="s">
        <v>298</v>
      </c>
      <c r="BM264" s="18" t="s">
        <v>2255</v>
      </c>
    </row>
    <row r="265" spans="2:65" s="1" customFormat="1" ht="16.5" customHeight="1">
      <c r="B265" s="39"/>
      <c r="C265" s="218" t="s">
        <v>810</v>
      </c>
      <c r="D265" s="218" t="s">
        <v>199</v>
      </c>
      <c r="E265" s="219" t="s">
        <v>2256</v>
      </c>
      <c r="F265" s="220" t="s">
        <v>2257</v>
      </c>
      <c r="G265" s="221" t="s">
        <v>2128</v>
      </c>
      <c r="H265" s="222">
        <v>4</v>
      </c>
      <c r="I265" s="223"/>
      <c r="J265" s="224">
        <f>ROUND(I265*H265,2)</f>
        <v>0</v>
      </c>
      <c r="K265" s="220" t="s">
        <v>21</v>
      </c>
      <c r="L265" s="44"/>
      <c r="M265" s="225" t="s">
        <v>21</v>
      </c>
      <c r="N265" s="226" t="s">
        <v>44</v>
      </c>
      <c r="O265" s="80"/>
      <c r="P265" s="227">
        <f>O265*H265</f>
        <v>0</v>
      </c>
      <c r="Q265" s="227">
        <v>0.00025</v>
      </c>
      <c r="R265" s="227">
        <f>Q265*H265</f>
        <v>0.001</v>
      </c>
      <c r="S265" s="227">
        <v>0</v>
      </c>
      <c r="T265" s="228">
        <f>S265*H265</f>
        <v>0</v>
      </c>
      <c r="AR265" s="18" t="s">
        <v>298</v>
      </c>
      <c r="AT265" s="18" t="s">
        <v>199</v>
      </c>
      <c r="AU265" s="18" t="s">
        <v>80</v>
      </c>
      <c r="AY265" s="18" t="s">
        <v>197</v>
      </c>
      <c r="BE265" s="229">
        <f>IF(N265="základní",J265,0)</f>
        <v>0</v>
      </c>
      <c r="BF265" s="229">
        <f>IF(N265="snížená",J265,0)</f>
        <v>0</v>
      </c>
      <c r="BG265" s="229">
        <f>IF(N265="zákl. přenesená",J265,0)</f>
        <v>0</v>
      </c>
      <c r="BH265" s="229">
        <f>IF(N265="sníž. přenesená",J265,0)</f>
        <v>0</v>
      </c>
      <c r="BI265" s="229">
        <f>IF(N265="nulová",J265,0)</f>
        <v>0</v>
      </c>
      <c r="BJ265" s="18" t="s">
        <v>80</v>
      </c>
      <c r="BK265" s="229">
        <f>ROUND(I265*H265,2)</f>
        <v>0</v>
      </c>
      <c r="BL265" s="18" t="s">
        <v>298</v>
      </c>
      <c r="BM265" s="18" t="s">
        <v>2258</v>
      </c>
    </row>
    <row r="266" spans="2:47" s="1" customFormat="1" ht="12">
      <c r="B266" s="39"/>
      <c r="C266" s="40"/>
      <c r="D266" s="230" t="s">
        <v>262</v>
      </c>
      <c r="E266" s="40"/>
      <c r="F266" s="231" t="s">
        <v>2259</v>
      </c>
      <c r="G266" s="40"/>
      <c r="H266" s="40"/>
      <c r="I266" s="145"/>
      <c r="J266" s="40"/>
      <c r="K266" s="40"/>
      <c r="L266" s="44"/>
      <c r="M266" s="232"/>
      <c r="N266" s="80"/>
      <c r="O266" s="80"/>
      <c r="P266" s="80"/>
      <c r="Q266" s="80"/>
      <c r="R266" s="80"/>
      <c r="S266" s="80"/>
      <c r="T266" s="81"/>
      <c r="AT266" s="18" t="s">
        <v>262</v>
      </c>
      <c r="AU266" s="18" t="s">
        <v>80</v>
      </c>
    </row>
    <row r="267" spans="2:65" s="1" customFormat="1" ht="16.5" customHeight="1">
      <c r="B267" s="39"/>
      <c r="C267" s="218" t="s">
        <v>815</v>
      </c>
      <c r="D267" s="218" t="s">
        <v>199</v>
      </c>
      <c r="E267" s="219" t="s">
        <v>2260</v>
      </c>
      <c r="F267" s="220" t="s">
        <v>2261</v>
      </c>
      <c r="G267" s="221" t="s">
        <v>259</v>
      </c>
      <c r="H267" s="222">
        <v>0.1</v>
      </c>
      <c r="I267" s="223"/>
      <c r="J267" s="224">
        <f>ROUND(I267*H267,2)</f>
        <v>0</v>
      </c>
      <c r="K267" s="220" t="s">
        <v>21</v>
      </c>
      <c r="L267" s="44"/>
      <c r="M267" s="225" t="s">
        <v>21</v>
      </c>
      <c r="N267" s="226" t="s">
        <v>44</v>
      </c>
      <c r="O267" s="80"/>
      <c r="P267" s="227">
        <f>O267*H267</f>
        <v>0</v>
      </c>
      <c r="Q267" s="227">
        <v>0</v>
      </c>
      <c r="R267" s="227">
        <f>Q267*H267</f>
        <v>0</v>
      </c>
      <c r="S267" s="227">
        <v>0</v>
      </c>
      <c r="T267" s="228">
        <f>S267*H267</f>
        <v>0</v>
      </c>
      <c r="AR267" s="18" t="s">
        <v>298</v>
      </c>
      <c r="AT267" s="18" t="s">
        <v>199</v>
      </c>
      <c r="AU267" s="18" t="s">
        <v>80</v>
      </c>
      <c r="AY267" s="18" t="s">
        <v>197</v>
      </c>
      <c r="BE267" s="229">
        <f>IF(N267="základní",J267,0)</f>
        <v>0</v>
      </c>
      <c r="BF267" s="229">
        <f>IF(N267="snížená",J267,0)</f>
        <v>0</v>
      </c>
      <c r="BG267" s="229">
        <f>IF(N267="zákl. přenesená",J267,0)</f>
        <v>0</v>
      </c>
      <c r="BH267" s="229">
        <f>IF(N267="sníž. přenesená",J267,0)</f>
        <v>0</v>
      </c>
      <c r="BI267" s="229">
        <f>IF(N267="nulová",J267,0)</f>
        <v>0</v>
      </c>
      <c r="BJ267" s="18" t="s">
        <v>80</v>
      </c>
      <c r="BK267" s="229">
        <f>ROUND(I267*H267,2)</f>
        <v>0</v>
      </c>
      <c r="BL267" s="18" t="s">
        <v>298</v>
      </c>
      <c r="BM267" s="18" t="s">
        <v>2262</v>
      </c>
    </row>
    <row r="268" spans="2:65" s="1" customFormat="1" ht="16.5" customHeight="1">
      <c r="B268" s="39"/>
      <c r="C268" s="218" t="s">
        <v>822</v>
      </c>
      <c r="D268" s="218" t="s">
        <v>199</v>
      </c>
      <c r="E268" s="219" t="s">
        <v>2263</v>
      </c>
      <c r="F268" s="220" t="s">
        <v>2264</v>
      </c>
      <c r="G268" s="221" t="s">
        <v>301</v>
      </c>
      <c r="H268" s="222">
        <v>4</v>
      </c>
      <c r="I268" s="223"/>
      <c r="J268" s="224">
        <f>ROUND(I268*H268,2)</f>
        <v>0</v>
      </c>
      <c r="K268" s="220" t="s">
        <v>21</v>
      </c>
      <c r="L268" s="44"/>
      <c r="M268" s="225" t="s">
        <v>21</v>
      </c>
      <c r="N268" s="226" t="s">
        <v>44</v>
      </c>
      <c r="O268" s="80"/>
      <c r="P268" s="227">
        <f>O268*H268</f>
        <v>0</v>
      </c>
      <c r="Q268" s="227">
        <v>0.00085</v>
      </c>
      <c r="R268" s="227">
        <f>Q268*H268</f>
        <v>0.0034</v>
      </c>
      <c r="S268" s="227">
        <v>0</v>
      </c>
      <c r="T268" s="228">
        <f>S268*H268</f>
        <v>0</v>
      </c>
      <c r="AR268" s="18" t="s">
        <v>298</v>
      </c>
      <c r="AT268" s="18" t="s">
        <v>199</v>
      </c>
      <c r="AU268" s="18" t="s">
        <v>80</v>
      </c>
      <c r="AY268" s="18" t="s">
        <v>197</v>
      </c>
      <c r="BE268" s="229">
        <f>IF(N268="základní",J268,0)</f>
        <v>0</v>
      </c>
      <c r="BF268" s="229">
        <f>IF(N268="snížená",J268,0)</f>
        <v>0</v>
      </c>
      <c r="BG268" s="229">
        <f>IF(N268="zákl. přenesená",J268,0)</f>
        <v>0</v>
      </c>
      <c r="BH268" s="229">
        <f>IF(N268="sníž. přenesená",J268,0)</f>
        <v>0</v>
      </c>
      <c r="BI268" s="229">
        <f>IF(N268="nulová",J268,0)</f>
        <v>0</v>
      </c>
      <c r="BJ268" s="18" t="s">
        <v>80</v>
      </c>
      <c r="BK268" s="229">
        <f>ROUND(I268*H268,2)</f>
        <v>0</v>
      </c>
      <c r="BL268" s="18" t="s">
        <v>298</v>
      </c>
      <c r="BM268" s="18" t="s">
        <v>2265</v>
      </c>
    </row>
    <row r="269" spans="2:47" s="1" customFormat="1" ht="12">
      <c r="B269" s="39"/>
      <c r="C269" s="40"/>
      <c r="D269" s="230" t="s">
        <v>262</v>
      </c>
      <c r="E269" s="40"/>
      <c r="F269" s="231" t="s">
        <v>2266</v>
      </c>
      <c r="G269" s="40"/>
      <c r="H269" s="40"/>
      <c r="I269" s="145"/>
      <c r="J269" s="40"/>
      <c r="K269" s="40"/>
      <c r="L269" s="44"/>
      <c r="M269" s="232"/>
      <c r="N269" s="80"/>
      <c r="O269" s="80"/>
      <c r="P269" s="80"/>
      <c r="Q269" s="80"/>
      <c r="R269" s="80"/>
      <c r="S269" s="80"/>
      <c r="T269" s="81"/>
      <c r="AT269" s="18" t="s">
        <v>262</v>
      </c>
      <c r="AU269" s="18" t="s">
        <v>80</v>
      </c>
    </row>
    <row r="270" spans="2:65" s="1" customFormat="1" ht="16.5" customHeight="1">
      <c r="B270" s="39"/>
      <c r="C270" s="218" t="s">
        <v>827</v>
      </c>
      <c r="D270" s="218" t="s">
        <v>199</v>
      </c>
      <c r="E270" s="219" t="s">
        <v>2267</v>
      </c>
      <c r="F270" s="220" t="s">
        <v>2268</v>
      </c>
      <c r="G270" s="221" t="s">
        <v>301</v>
      </c>
      <c r="H270" s="222">
        <v>4</v>
      </c>
      <c r="I270" s="223"/>
      <c r="J270" s="224">
        <f>ROUND(I270*H270,2)</f>
        <v>0</v>
      </c>
      <c r="K270" s="220" t="s">
        <v>21</v>
      </c>
      <c r="L270" s="44"/>
      <c r="M270" s="225" t="s">
        <v>21</v>
      </c>
      <c r="N270" s="226" t="s">
        <v>44</v>
      </c>
      <c r="O270" s="80"/>
      <c r="P270" s="227">
        <f>O270*H270</f>
        <v>0</v>
      </c>
      <c r="Q270" s="227">
        <v>0.00164</v>
      </c>
      <c r="R270" s="227">
        <f>Q270*H270</f>
        <v>0.00656</v>
      </c>
      <c r="S270" s="227">
        <v>0</v>
      </c>
      <c r="T270" s="228">
        <f>S270*H270</f>
        <v>0</v>
      </c>
      <c r="AR270" s="18" t="s">
        <v>298</v>
      </c>
      <c r="AT270" s="18" t="s">
        <v>199</v>
      </c>
      <c r="AU270" s="18" t="s">
        <v>80</v>
      </c>
      <c r="AY270" s="18" t="s">
        <v>197</v>
      </c>
      <c r="BE270" s="229">
        <f>IF(N270="základní",J270,0)</f>
        <v>0</v>
      </c>
      <c r="BF270" s="229">
        <f>IF(N270="snížená",J270,0)</f>
        <v>0</v>
      </c>
      <c r="BG270" s="229">
        <f>IF(N270="zákl. přenesená",J270,0)</f>
        <v>0</v>
      </c>
      <c r="BH270" s="229">
        <f>IF(N270="sníž. přenesená",J270,0)</f>
        <v>0</v>
      </c>
      <c r="BI270" s="229">
        <f>IF(N270="nulová",J270,0)</f>
        <v>0</v>
      </c>
      <c r="BJ270" s="18" t="s">
        <v>80</v>
      </c>
      <c r="BK270" s="229">
        <f>ROUND(I270*H270,2)</f>
        <v>0</v>
      </c>
      <c r="BL270" s="18" t="s">
        <v>298</v>
      </c>
      <c r="BM270" s="18" t="s">
        <v>2269</v>
      </c>
    </row>
    <row r="271" spans="2:47" s="1" customFormat="1" ht="12">
      <c r="B271" s="39"/>
      <c r="C271" s="40"/>
      <c r="D271" s="230" t="s">
        <v>262</v>
      </c>
      <c r="E271" s="40"/>
      <c r="F271" s="231" t="s">
        <v>2266</v>
      </c>
      <c r="G271" s="40"/>
      <c r="H271" s="40"/>
      <c r="I271" s="145"/>
      <c r="J271" s="40"/>
      <c r="K271" s="40"/>
      <c r="L271" s="44"/>
      <c r="M271" s="232"/>
      <c r="N271" s="80"/>
      <c r="O271" s="80"/>
      <c r="P271" s="80"/>
      <c r="Q271" s="80"/>
      <c r="R271" s="80"/>
      <c r="S271" s="80"/>
      <c r="T271" s="81"/>
      <c r="AT271" s="18" t="s">
        <v>262</v>
      </c>
      <c r="AU271" s="18" t="s">
        <v>80</v>
      </c>
    </row>
    <row r="272" spans="2:65" s="1" customFormat="1" ht="16.5" customHeight="1">
      <c r="B272" s="39"/>
      <c r="C272" s="218" t="s">
        <v>832</v>
      </c>
      <c r="D272" s="218" t="s">
        <v>199</v>
      </c>
      <c r="E272" s="219" t="s">
        <v>2270</v>
      </c>
      <c r="F272" s="220" t="s">
        <v>2271</v>
      </c>
      <c r="G272" s="221" t="s">
        <v>301</v>
      </c>
      <c r="H272" s="222">
        <v>1</v>
      </c>
      <c r="I272" s="223"/>
      <c r="J272" s="224">
        <f>ROUND(I272*H272,2)</f>
        <v>0</v>
      </c>
      <c r="K272" s="220" t="s">
        <v>21</v>
      </c>
      <c r="L272" s="44"/>
      <c r="M272" s="225" t="s">
        <v>21</v>
      </c>
      <c r="N272" s="226" t="s">
        <v>44</v>
      </c>
      <c r="O272" s="80"/>
      <c r="P272" s="227">
        <f>O272*H272</f>
        <v>0</v>
      </c>
      <c r="Q272" s="227">
        <v>0.00152</v>
      </c>
      <c r="R272" s="227">
        <f>Q272*H272</f>
        <v>0.00152</v>
      </c>
      <c r="S272" s="227">
        <v>0</v>
      </c>
      <c r="T272" s="228">
        <f>S272*H272</f>
        <v>0</v>
      </c>
      <c r="AR272" s="18" t="s">
        <v>298</v>
      </c>
      <c r="AT272" s="18" t="s">
        <v>199</v>
      </c>
      <c r="AU272" s="18" t="s">
        <v>80</v>
      </c>
      <c r="AY272" s="18" t="s">
        <v>197</v>
      </c>
      <c r="BE272" s="229">
        <f>IF(N272="základní",J272,0)</f>
        <v>0</v>
      </c>
      <c r="BF272" s="229">
        <f>IF(N272="snížená",J272,0)</f>
        <v>0</v>
      </c>
      <c r="BG272" s="229">
        <f>IF(N272="zákl. přenesená",J272,0)</f>
        <v>0</v>
      </c>
      <c r="BH272" s="229">
        <f>IF(N272="sníž. přenesená",J272,0)</f>
        <v>0</v>
      </c>
      <c r="BI272" s="229">
        <f>IF(N272="nulová",J272,0)</f>
        <v>0</v>
      </c>
      <c r="BJ272" s="18" t="s">
        <v>80</v>
      </c>
      <c r="BK272" s="229">
        <f>ROUND(I272*H272,2)</f>
        <v>0</v>
      </c>
      <c r="BL272" s="18" t="s">
        <v>298</v>
      </c>
      <c r="BM272" s="18" t="s">
        <v>2272</v>
      </c>
    </row>
    <row r="273" spans="2:47" s="1" customFormat="1" ht="12">
      <c r="B273" s="39"/>
      <c r="C273" s="40"/>
      <c r="D273" s="230" t="s">
        <v>262</v>
      </c>
      <c r="E273" s="40"/>
      <c r="F273" s="231" t="s">
        <v>2273</v>
      </c>
      <c r="G273" s="40"/>
      <c r="H273" s="40"/>
      <c r="I273" s="145"/>
      <c r="J273" s="40"/>
      <c r="K273" s="40"/>
      <c r="L273" s="44"/>
      <c r="M273" s="232"/>
      <c r="N273" s="80"/>
      <c r="O273" s="80"/>
      <c r="P273" s="80"/>
      <c r="Q273" s="80"/>
      <c r="R273" s="80"/>
      <c r="S273" s="80"/>
      <c r="T273" s="81"/>
      <c r="AT273" s="18" t="s">
        <v>262</v>
      </c>
      <c r="AU273" s="18" t="s">
        <v>80</v>
      </c>
    </row>
    <row r="274" spans="2:65" s="1" customFormat="1" ht="16.5" customHeight="1">
      <c r="B274" s="39"/>
      <c r="C274" s="218" t="s">
        <v>839</v>
      </c>
      <c r="D274" s="218" t="s">
        <v>199</v>
      </c>
      <c r="E274" s="219" t="s">
        <v>2274</v>
      </c>
      <c r="F274" s="220" t="s">
        <v>2275</v>
      </c>
      <c r="G274" s="221" t="s">
        <v>301</v>
      </c>
      <c r="H274" s="222">
        <v>1</v>
      </c>
      <c r="I274" s="223"/>
      <c r="J274" s="224">
        <f>ROUND(I274*H274,2)</f>
        <v>0</v>
      </c>
      <c r="K274" s="220" t="s">
        <v>21</v>
      </c>
      <c r="L274" s="44"/>
      <c r="M274" s="225" t="s">
        <v>21</v>
      </c>
      <c r="N274" s="226" t="s">
        <v>44</v>
      </c>
      <c r="O274" s="80"/>
      <c r="P274" s="227">
        <f>O274*H274</f>
        <v>0</v>
      </c>
      <c r="Q274" s="227">
        <v>0.0008</v>
      </c>
      <c r="R274" s="227">
        <f>Q274*H274</f>
        <v>0.0008</v>
      </c>
      <c r="S274" s="227">
        <v>0</v>
      </c>
      <c r="T274" s="228">
        <f>S274*H274</f>
        <v>0</v>
      </c>
      <c r="AR274" s="18" t="s">
        <v>298</v>
      </c>
      <c r="AT274" s="18" t="s">
        <v>199</v>
      </c>
      <c r="AU274" s="18" t="s">
        <v>80</v>
      </c>
      <c r="AY274" s="18" t="s">
        <v>197</v>
      </c>
      <c r="BE274" s="229">
        <f>IF(N274="základní",J274,0)</f>
        <v>0</v>
      </c>
      <c r="BF274" s="229">
        <f>IF(N274="snížená",J274,0)</f>
        <v>0</v>
      </c>
      <c r="BG274" s="229">
        <f>IF(N274="zákl. přenesená",J274,0)</f>
        <v>0</v>
      </c>
      <c r="BH274" s="229">
        <f>IF(N274="sníž. přenesená",J274,0)</f>
        <v>0</v>
      </c>
      <c r="BI274" s="229">
        <f>IF(N274="nulová",J274,0)</f>
        <v>0</v>
      </c>
      <c r="BJ274" s="18" t="s">
        <v>80</v>
      </c>
      <c r="BK274" s="229">
        <f>ROUND(I274*H274,2)</f>
        <v>0</v>
      </c>
      <c r="BL274" s="18" t="s">
        <v>298</v>
      </c>
      <c r="BM274" s="18" t="s">
        <v>2276</v>
      </c>
    </row>
    <row r="275" spans="2:47" s="1" customFormat="1" ht="12">
      <c r="B275" s="39"/>
      <c r="C275" s="40"/>
      <c r="D275" s="230" t="s">
        <v>262</v>
      </c>
      <c r="E275" s="40"/>
      <c r="F275" s="231" t="s">
        <v>1991</v>
      </c>
      <c r="G275" s="40"/>
      <c r="H275" s="40"/>
      <c r="I275" s="145"/>
      <c r="J275" s="40"/>
      <c r="K275" s="40"/>
      <c r="L275" s="44"/>
      <c r="M275" s="232"/>
      <c r="N275" s="80"/>
      <c r="O275" s="80"/>
      <c r="P275" s="80"/>
      <c r="Q275" s="80"/>
      <c r="R275" s="80"/>
      <c r="S275" s="80"/>
      <c r="T275" s="81"/>
      <c r="AT275" s="18" t="s">
        <v>262</v>
      </c>
      <c r="AU275" s="18" t="s">
        <v>80</v>
      </c>
    </row>
    <row r="276" spans="2:65" s="1" customFormat="1" ht="16.5" customHeight="1">
      <c r="B276" s="39"/>
      <c r="C276" s="218" t="s">
        <v>844</v>
      </c>
      <c r="D276" s="218" t="s">
        <v>199</v>
      </c>
      <c r="E276" s="219" t="s">
        <v>2277</v>
      </c>
      <c r="F276" s="220" t="s">
        <v>2278</v>
      </c>
      <c r="G276" s="221" t="s">
        <v>301</v>
      </c>
      <c r="H276" s="222">
        <v>14</v>
      </c>
      <c r="I276" s="223"/>
      <c r="J276" s="224">
        <f>ROUND(I276*H276,2)</f>
        <v>0</v>
      </c>
      <c r="K276" s="220" t="s">
        <v>21</v>
      </c>
      <c r="L276" s="44"/>
      <c r="M276" s="225" t="s">
        <v>21</v>
      </c>
      <c r="N276" s="226" t="s">
        <v>44</v>
      </c>
      <c r="O276" s="80"/>
      <c r="P276" s="227">
        <f>O276*H276</f>
        <v>0</v>
      </c>
      <c r="Q276" s="227">
        <v>0.0007</v>
      </c>
      <c r="R276" s="227">
        <f>Q276*H276</f>
        <v>0.0098</v>
      </c>
      <c r="S276" s="227">
        <v>0</v>
      </c>
      <c r="T276" s="228">
        <f>S276*H276</f>
        <v>0</v>
      </c>
      <c r="AR276" s="18" t="s">
        <v>298</v>
      </c>
      <c r="AT276" s="18" t="s">
        <v>199</v>
      </c>
      <c r="AU276" s="18" t="s">
        <v>80</v>
      </c>
      <c r="AY276" s="18" t="s">
        <v>197</v>
      </c>
      <c r="BE276" s="229">
        <f>IF(N276="základní",J276,0)</f>
        <v>0</v>
      </c>
      <c r="BF276" s="229">
        <f>IF(N276="snížená",J276,0)</f>
        <v>0</v>
      </c>
      <c r="BG276" s="229">
        <f>IF(N276="zákl. přenesená",J276,0)</f>
        <v>0</v>
      </c>
      <c r="BH276" s="229">
        <f>IF(N276="sníž. přenesená",J276,0)</f>
        <v>0</v>
      </c>
      <c r="BI276" s="229">
        <f>IF(N276="nulová",J276,0)</f>
        <v>0</v>
      </c>
      <c r="BJ276" s="18" t="s">
        <v>80</v>
      </c>
      <c r="BK276" s="229">
        <f>ROUND(I276*H276,2)</f>
        <v>0</v>
      </c>
      <c r="BL276" s="18" t="s">
        <v>298</v>
      </c>
      <c r="BM276" s="18" t="s">
        <v>2279</v>
      </c>
    </row>
    <row r="277" spans="2:47" s="1" customFormat="1" ht="12">
      <c r="B277" s="39"/>
      <c r="C277" s="40"/>
      <c r="D277" s="230" t="s">
        <v>262</v>
      </c>
      <c r="E277" s="40"/>
      <c r="F277" s="231" t="s">
        <v>2280</v>
      </c>
      <c r="G277" s="40"/>
      <c r="H277" s="40"/>
      <c r="I277" s="145"/>
      <c r="J277" s="40"/>
      <c r="K277" s="40"/>
      <c r="L277" s="44"/>
      <c r="M277" s="232"/>
      <c r="N277" s="80"/>
      <c r="O277" s="80"/>
      <c r="P277" s="80"/>
      <c r="Q277" s="80"/>
      <c r="R277" s="80"/>
      <c r="S277" s="80"/>
      <c r="T277" s="81"/>
      <c r="AT277" s="18" t="s">
        <v>262</v>
      </c>
      <c r="AU277" s="18" t="s">
        <v>80</v>
      </c>
    </row>
    <row r="278" spans="2:65" s="1" customFormat="1" ht="16.5" customHeight="1">
      <c r="B278" s="39"/>
      <c r="C278" s="218" t="s">
        <v>850</v>
      </c>
      <c r="D278" s="218" t="s">
        <v>199</v>
      </c>
      <c r="E278" s="219" t="s">
        <v>2281</v>
      </c>
      <c r="F278" s="220" t="s">
        <v>2282</v>
      </c>
      <c r="G278" s="221" t="s">
        <v>1254</v>
      </c>
      <c r="H278" s="286"/>
      <c r="I278" s="223"/>
      <c r="J278" s="224">
        <f>ROUND(I278*H278,2)</f>
        <v>0</v>
      </c>
      <c r="K278" s="220" t="s">
        <v>21</v>
      </c>
      <c r="L278" s="44"/>
      <c r="M278" s="225" t="s">
        <v>21</v>
      </c>
      <c r="N278" s="226" t="s">
        <v>44</v>
      </c>
      <c r="O278" s="80"/>
      <c r="P278" s="227">
        <f>O278*H278</f>
        <v>0</v>
      </c>
      <c r="Q278" s="227">
        <v>0</v>
      </c>
      <c r="R278" s="227">
        <f>Q278*H278</f>
        <v>0</v>
      </c>
      <c r="S278" s="227">
        <v>0</v>
      </c>
      <c r="T278" s="228">
        <f>S278*H278</f>
        <v>0</v>
      </c>
      <c r="AR278" s="18" t="s">
        <v>298</v>
      </c>
      <c r="AT278" s="18" t="s">
        <v>199</v>
      </c>
      <c r="AU278" s="18" t="s">
        <v>80</v>
      </c>
      <c r="AY278" s="18" t="s">
        <v>197</v>
      </c>
      <c r="BE278" s="229">
        <f>IF(N278="základní",J278,0)</f>
        <v>0</v>
      </c>
      <c r="BF278" s="229">
        <f>IF(N278="snížená",J278,0)</f>
        <v>0</v>
      </c>
      <c r="BG278" s="229">
        <f>IF(N278="zákl. přenesená",J278,0)</f>
        <v>0</v>
      </c>
      <c r="BH278" s="229">
        <f>IF(N278="sníž. přenesená",J278,0)</f>
        <v>0</v>
      </c>
      <c r="BI278" s="229">
        <f>IF(N278="nulová",J278,0)</f>
        <v>0</v>
      </c>
      <c r="BJ278" s="18" t="s">
        <v>80</v>
      </c>
      <c r="BK278" s="229">
        <f>ROUND(I278*H278,2)</f>
        <v>0</v>
      </c>
      <c r="BL278" s="18" t="s">
        <v>298</v>
      </c>
      <c r="BM278" s="18" t="s">
        <v>2283</v>
      </c>
    </row>
    <row r="279" spans="2:63" s="11" customFormat="1" ht="25.9" customHeight="1">
      <c r="B279" s="202"/>
      <c r="C279" s="203"/>
      <c r="D279" s="204" t="s">
        <v>72</v>
      </c>
      <c r="E279" s="205" t="s">
        <v>2284</v>
      </c>
      <c r="F279" s="205" t="s">
        <v>2285</v>
      </c>
      <c r="G279" s="203"/>
      <c r="H279" s="203"/>
      <c r="I279" s="206"/>
      <c r="J279" s="207">
        <f>BK279</f>
        <v>0</v>
      </c>
      <c r="K279" s="203"/>
      <c r="L279" s="208"/>
      <c r="M279" s="209"/>
      <c r="N279" s="210"/>
      <c r="O279" s="210"/>
      <c r="P279" s="211">
        <f>SUM(P280:P281)</f>
        <v>0</v>
      </c>
      <c r="Q279" s="210"/>
      <c r="R279" s="211">
        <f>SUM(R280:R281)</f>
        <v>0.01297</v>
      </c>
      <c r="S279" s="210"/>
      <c r="T279" s="212">
        <f>SUM(T280:T281)</f>
        <v>0</v>
      </c>
      <c r="AR279" s="213" t="s">
        <v>82</v>
      </c>
      <c r="AT279" s="214" t="s">
        <v>72</v>
      </c>
      <c r="AU279" s="214" t="s">
        <v>73</v>
      </c>
      <c r="AY279" s="213" t="s">
        <v>197</v>
      </c>
      <c r="BK279" s="215">
        <f>SUM(BK280:BK281)</f>
        <v>0</v>
      </c>
    </row>
    <row r="280" spans="2:65" s="1" customFormat="1" ht="16.5" customHeight="1">
      <c r="B280" s="39"/>
      <c r="C280" s="218" t="s">
        <v>855</v>
      </c>
      <c r="D280" s="218" t="s">
        <v>199</v>
      </c>
      <c r="E280" s="219" t="s">
        <v>2286</v>
      </c>
      <c r="F280" s="220" t="s">
        <v>2287</v>
      </c>
      <c r="G280" s="221" t="s">
        <v>2128</v>
      </c>
      <c r="H280" s="222">
        <v>1</v>
      </c>
      <c r="I280" s="223"/>
      <c r="J280" s="224">
        <f>ROUND(I280*H280,2)</f>
        <v>0</v>
      </c>
      <c r="K280" s="220" t="s">
        <v>21</v>
      </c>
      <c r="L280" s="44"/>
      <c r="M280" s="225" t="s">
        <v>21</v>
      </c>
      <c r="N280" s="226" t="s">
        <v>44</v>
      </c>
      <c r="O280" s="80"/>
      <c r="P280" s="227">
        <f>O280*H280</f>
        <v>0</v>
      </c>
      <c r="Q280" s="227">
        <v>0.01297</v>
      </c>
      <c r="R280" s="227">
        <f>Q280*H280</f>
        <v>0.01297</v>
      </c>
      <c r="S280" s="227">
        <v>0</v>
      </c>
      <c r="T280" s="228">
        <f>S280*H280</f>
        <v>0</v>
      </c>
      <c r="AR280" s="18" t="s">
        <v>298</v>
      </c>
      <c r="AT280" s="18" t="s">
        <v>199</v>
      </c>
      <c r="AU280" s="18" t="s">
        <v>80</v>
      </c>
      <c r="AY280" s="18" t="s">
        <v>197</v>
      </c>
      <c r="BE280" s="229">
        <f>IF(N280="základní",J280,0)</f>
        <v>0</v>
      </c>
      <c r="BF280" s="229">
        <f>IF(N280="snížená",J280,0)</f>
        <v>0</v>
      </c>
      <c r="BG280" s="229">
        <f>IF(N280="zákl. přenesená",J280,0)</f>
        <v>0</v>
      </c>
      <c r="BH280" s="229">
        <f>IF(N280="sníž. přenesená",J280,0)</f>
        <v>0</v>
      </c>
      <c r="BI280" s="229">
        <f>IF(N280="nulová",J280,0)</f>
        <v>0</v>
      </c>
      <c r="BJ280" s="18" t="s">
        <v>80</v>
      </c>
      <c r="BK280" s="229">
        <f>ROUND(I280*H280,2)</f>
        <v>0</v>
      </c>
      <c r="BL280" s="18" t="s">
        <v>298</v>
      </c>
      <c r="BM280" s="18" t="s">
        <v>2288</v>
      </c>
    </row>
    <row r="281" spans="2:65" s="1" customFormat="1" ht="16.5" customHeight="1">
      <c r="B281" s="39"/>
      <c r="C281" s="218" t="s">
        <v>860</v>
      </c>
      <c r="D281" s="218" t="s">
        <v>199</v>
      </c>
      <c r="E281" s="219" t="s">
        <v>2289</v>
      </c>
      <c r="F281" s="220" t="s">
        <v>2290</v>
      </c>
      <c r="G281" s="221" t="s">
        <v>1254</v>
      </c>
      <c r="H281" s="286"/>
      <c r="I281" s="223"/>
      <c r="J281" s="224">
        <f>ROUND(I281*H281,2)</f>
        <v>0</v>
      </c>
      <c r="K281" s="220" t="s">
        <v>21</v>
      </c>
      <c r="L281" s="44"/>
      <c r="M281" s="225" t="s">
        <v>21</v>
      </c>
      <c r="N281" s="226" t="s">
        <v>44</v>
      </c>
      <c r="O281" s="80"/>
      <c r="P281" s="227">
        <f>O281*H281</f>
        <v>0</v>
      </c>
      <c r="Q281" s="227">
        <v>0</v>
      </c>
      <c r="R281" s="227">
        <f>Q281*H281</f>
        <v>0</v>
      </c>
      <c r="S281" s="227">
        <v>0</v>
      </c>
      <c r="T281" s="228">
        <f>S281*H281</f>
        <v>0</v>
      </c>
      <c r="AR281" s="18" t="s">
        <v>298</v>
      </c>
      <c r="AT281" s="18" t="s">
        <v>199</v>
      </c>
      <c r="AU281" s="18" t="s">
        <v>80</v>
      </c>
      <c r="AY281" s="18" t="s">
        <v>197</v>
      </c>
      <c r="BE281" s="229">
        <f>IF(N281="základní",J281,0)</f>
        <v>0</v>
      </c>
      <c r="BF281" s="229">
        <f>IF(N281="snížená",J281,0)</f>
        <v>0</v>
      </c>
      <c r="BG281" s="229">
        <f>IF(N281="zákl. přenesená",J281,0)</f>
        <v>0</v>
      </c>
      <c r="BH281" s="229">
        <f>IF(N281="sníž. přenesená",J281,0)</f>
        <v>0</v>
      </c>
      <c r="BI281" s="229">
        <f>IF(N281="nulová",J281,0)</f>
        <v>0</v>
      </c>
      <c r="BJ281" s="18" t="s">
        <v>80</v>
      </c>
      <c r="BK281" s="229">
        <f>ROUND(I281*H281,2)</f>
        <v>0</v>
      </c>
      <c r="BL281" s="18" t="s">
        <v>298</v>
      </c>
      <c r="BM281" s="18" t="s">
        <v>2291</v>
      </c>
    </row>
    <row r="282" spans="2:63" s="11" customFormat="1" ht="25.9" customHeight="1">
      <c r="B282" s="202"/>
      <c r="C282" s="203"/>
      <c r="D282" s="204" t="s">
        <v>72</v>
      </c>
      <c r="E282" s="205" t="s">
        <v>1257</v>
      </c>
      <c r="F282" s="205" t="s">
        <v>2292</v>
      </c>
      <c r="G282" s="203"/>
      <c r="H282" s="203"/>
      <c r="I282" s="206"/>
      <c r="J282" s="207">
        <f>BK282</f>
        <v>0</v>
      </c>
      <c r="K282" s="203"/>
      <c r="L282" s="208"/>
      <c r="M282" s="209"/>
      <c r="N282" s="210"/>
      <c r="O282" s="210"/>
      <c r="P282" s="211">
        <f>SUM(P283:P288)</f>
        <v>0</v>
      </c>
      <c r="Q282" s="210"/>
      <c r="R282" s="211">
        <f>SUM(R283:R288)</f>
        <v>0</v>
      </c>
      <c r="S282" s="210"/>
      <c r="T282" s="212">
        <f>SUM(T283:T288)</f>
        <v>0</v>
      </c>
      <c r="AR282" s="213" t="s">
        <v>82</v>
      </c>
      <c r="AT282" s="214" t="s">
        <v>72</v>
      </c>
      <c r="AU282" s="214" t="s">
        <v>73</v>
      </c>
      <c r="AY282" s="213" t="s">
        <v>197</v>
      </c>
      <c r="BK282" s="215">
        <f>SUM(BK283:BK288)</f>
        <v>0</v>
      </c>
    </row>
    <row r="283" spans="2:65" s="1" customFormat="1" ht="16.5" customHeight="1">
      <c r="B283" s="39"/>
      <c r="C283" s="218" t="s">
        <v>865</v>
      </c>
      <c r="D283" s="218" t="s">
        <v>199</v>
      </c>
      <c r="E283" s="219" t="s">
        <v>2293</v>
      </c>
      <c r="F283" s="220" t="s">
        <v>2294</v>
      </c>
      <c r="G283" s="221" t="s">
        <v>132</v>
      </c>
      <c r="H283" s="222">
        <v>75</v>
      </c>
      <c r="I283" s="223"/>
      <c r="J283" s="224">
        <f>ROUND(I283*H283,2)</f>
        <v>0</v>
      </c>
      <c r="K283" s="220" t="s">
        <v>21</v>
      </c>
      <c r="L283" s="44"/>
      <c r="M283" s="225" t="s">
        <v>21</v>
      </c>
      <c r="N283" s="226" t="s">
        <v>44</v>
      </c>
      <c r="O283" s="80"/>
      <c r="P283" s="227">
        <f>O283*H283</f>
        <v>0</v>
      </c>
      <c r="Q283" s="227">
        <v>0</v>
      </c>
      <c r="R283" s="227">
        <f>Q283*H283</f>
        <v>0</v>
      </c>
      <c r="S283" s="227">
        <v>0</v>
      </c>
      <c r="T283" s="228">
        <f>S283*H283</f>
        <v>0</v>
      </c>
      <c r="AR283" s="18" t="s">
        <v>298</v>
      </c>
      <c r="AT283" s="18" t="s">
        <v>199</v>
      </c>
      <c r="AU283" s="18" t="s">
        <v>80</v>
      </c>
      <c r="AY283" s="18" t="s">
        <v>197</v>
      </c>
      <c r="BE283" s="229">
        <f>IF(N283="základní",J283,0)</f>
        <v>0</v>
      </c>
      <c r="BF283" s="229">
        <f>IF(N283="snížená",J283,0)</f>
        <v>0</v>
      </c>
      <c r="BG283" s="229">
        <f>IF(N283="zákl. přenesená",J283,0)</f>
        <v>0</v>
      </c>
      <c r="BH283" s="229">
        <f>IF(N283="sníž. přenesená",J283,0)</f>
        <v>0</v>
      </c>
      <c r="BI283" s="229">
        <f>IF(N283="nulová",J283,0)</f>
        <v>0</v>
      </c>
      <c r="BJ283" s="18" t="s">
        <v>80</v>
      </c>
      <c r="BK283" s="229">
        <f>ROUND(I283*H283,2)</f>
        <v>0</v>
      </c>
      <c r="BL283" s="18" t="s">
        <v>298</v>
      </c>
      <c r="BM283" s="18" t="s">
        <v>2295</v>
      </c>
    </row>
    <row r="284" spans="2:65" s="1" customFormat="1" ht="16.5" customHeight="1">
      <c r="B284" s="39"/>
      <c r="C284" s="218" t="s">
        <v>870</v>
      </c>
      <c r="D284" s="218" t="s">
        <v>199</v>
      </c>
      <c r="E284" s="219" t="s">
        <v>2296</v>
      </c>
      <c r="F284" s="220" t="s">
        <v>2297</v>
      </c>
      <c r="G284" s="221" t="s">
        <v>132</v>
      </c>
      <c r="H284" s="222">
        <v>132</v>
      </c>
      <c r="I284" s="223"/>
      <c r="J284" s="224">
        <f>ROUND(I284*H284,2)</f>
        <v>0</v>
      </c>
      <c r="K284" s="220" t="s">
        <v>21</v>
      </c>
      <c r="L284" s="44"/>
      <c r="M284" s="225" t="s">
        <v>21</v>
      </c>
      <c r="N284" s="226" t="s">
        <v>44</v>
      </c>
      <c r="O284" s="80"/>
      <c r="P284" s="227">
        <f>O284*H284</f>
        <v>0</v>
      </c>
      <c r="Q284" s="227">
        <v>0</v>
      </c>
      <c r="R284" s="227">
        <f>Q284*H284</f>
        <v>0</v>
      </c>
      <c r="S284" s="227">
        <v>0</v>
      </c>
      <c r="T284" s="228">
        <f>S284*H284</f>
        <v>0</v>
      </c>
      <c r="AR284" s="18" t="s">
        <v>298</v>
      </c>
      <c r="AT284" s="18" t="s">
        <v>199</v>
      </c>
      <c r="AU284" s="18" t="s">
        <v>80</v>
      </c>
      <c r="AY284" s="18" t="s">
        <v>197</v>
      </c>
      <c r="BE284" s="229">
        <f>IF(N284="základní",J284,0)</f>
        <v>0</v>
      </c>
      <c r="BF284" s="229">
        <f>IF(N284="snížená",J284,0)</f>
        <v>0</v>
      </c>
      <c r="BG284" s="229">
        <f>IF(N284="zákl. přenesená",J284,0)</f>
        <v>0</v>
      </c>
      <c r="BH284" s="229">
        <f>IF(N284="sníž. přenesená",J284,0)</f>
        <v>0</v>
      </c>
      <c r="BI284" s="229">
        <f>IF(N284="nulová",J284,0)</f>
        <v>0</v>
      </c>
      <c r="BJ284" s="18" t="s">
        <v>80</v>
      </c>
      <c r="BK284" s="229">
        <f>ROUND(I284*H284,2)</f>
        <v>0</v>
      </c>
      <c r="BL284" s="18" t="s">
        <v>298</v>
      </c>
      <c r="BM284" s="18" t="s">
        <v>2298</v>
      </c>
    </row>
    <row r="285" spans="2:65" s="1" customFormat="1" ht="16.5" customHeight="1">
      <c r="B285" s="39"/>
      <c r="C285" s="218" t="s">
        <v>492</v>
      </c>
      <c r="D285" s="218" t="s">
        <v>199</v>
      </c>
      <c r="E285" s="219" t="s">
        <v>2299</v>
      </c>
      <c r="F285" s="220" t="s">
        <v>2300</v>
      </c>
      <c r="G285" s="221" t="s">
        <v>132</v>
      </c>
      <c r="H285" s="222">
        <v>138</v>
      </c>
      <c r="I285" s="223"/>
      <c r="J285" s="224">
        <f>ROUND(I285*H285,2)</f>
        <v>0</v>
      </c>
      <c r="K285" s="220" t="s">
        <v>21</v>
      </c>
      <c r="L285" s="44"/>
      <c r="M285" s="225" t="s">
        <v>21</v>
      </c>
      <c r="N285" s="226" t="s">
        <v>44</v>
      </c>
      <c r="O285" s="80"/>
      <c r="P285" s="227">
        <f>O285*H285</f>
        <v>0</v>
      </c>
      <c r="Q285" s="227">
        <v>0</v>
      </c>
      <c r="R285" s="227">
        <f>Q285*H285</f>
        <v>0</v>
      </c>
      <c r="S285" s="227">
        <v>0</v>
      </c>
      <c r="T285" s="228">
        <f>S285*H285</f>
        <v>0</v>
      </c>
      <c r="AR285" s="18" t="s">
        <v>298</v>
      </c>
      <c r="AT285" s="18" t="s">
        <v>199</v>
      </c>
      <c r="AU285" s="18" t="s">
        <v>80</v>
      </c>
      <c r="AY285" s="18" t="s">
        <v>197</v>
      </c>
      <c r="BE285" s="229">
        <f>IF(N285="základní",J285,0)</f>
        <v>0</v>
      </c>
      <c r="BF285" s="229">
        <f>IF(N285="snížená",J285,0)</f>
        <v>0</v>
      </c>
      <c r="BG285" s="229">
        <f>IF(N285="zákl. přenesená",J285,0)</f>
        <v>0</v>
      </c>
      <c r="BH285" s="229">
        <f>IF(N285="sníž. přenesená",J285,0)</f>
        <v>0</v>
      </c>
      <c r="BI285" s="229">
        <f>IF(N285="nulová",J285,0)</f>
        <v>0</v>
      </c>
      <c r="BJ285" s="18" t="s">
        <v>80</v>
      </c>
      <c r="BK285" s="229">
        <f>ROUND(I285*H285,2)</f>
        <v>0</v>
      </c>
      <c r="BL285" s="18" t="s">
        <v>298</v>
      </c>
      <c r="BM285" s="18" t="s">
        <v>2301</v>
      </c>
    </row>
    <row r="286" spans="2:65" s="1" customFormat="1" ht="16.5" customHeight="1">
      <c r="B286" s="39"/>
      <c r="C286" s="218" t="s">
        <v>879</v>
      </c>
      <c r="D286" s="218" t="s">
        <v>199</v>
      </c>
      <c r="E286" s="219" t="s">
        <v>2302</v>
      </c>
      <c r="F286" s="220" t="s">
        <v>2303</v>
      </c>
      <c r="G286" s="221" t="s">
        <v>132</v>
      </c>
      <c r="H286" s="222">
        <v>62</v>
      </c>
      <c r="I286" s="223"/>
      <c r="J286" s="224">
        <f>ROUND(I286*H286,2)</f>
        <v>0</v>
      </c>
      <c r="K286" s="220" t="s">
        <v>21</v>
      </c>
      <c r="L286" s="44"/>
      <c r="M286" s="225" t="s">
        <v>21</v>
      </c>
      <c r="N286" s="226" t="s">
        <v>44</v>
      </c>
      <c r="O286" s="80"/>
      <c r="P286" s="227">
        <f>O286*H286</f>
        <v>0</v>
      </c>
      <c r="Q286" s="227">
        <v>0</v>
      </c>
      <c r="R286" s="227">
        <f>Q286*H286</f>
        <v>0</v>
      </c>
      <c r="S286" s="227">
        <v>0</v>
      </c>
      <c r="T286" s="228">
        <f>S286*H286</f>
        <v>0</v>
      </c>
      <c r="AR286" s="18" t="s">
        <v>298</v>
      </c>
      <c r="AT286" s="18" t="s">
        <v>199</v>
      </c>
      <c r="AU286" s="18" t="s">
        <v>80</v>
      </c>
      <c r="AY286" s="18" t="s">
        <v>197</v>
      </c>
      <c r="BE286" s="229">
        <f>IF(N286="základní",J286,0)</f>
        <v>0</v>
      </c>
      <c r="BF286" s="229">
        <f>IF(N286="snížená",J286,0)</f>
        <v>0</v>
      </c>
      <c r="BG286" s="229">
        <f>IF(N286="zákl. přenesená",J286,0)</f>
        <v>0</v>
      </c>
      <c r="BH286" s="229">
        <f>IF(N286="sníž. přenesená",J286,0)</f>
        <v>0</v>
      </c>
      <c r="BI286" s="229">
        <f>IF(N286="nulová",J286,0)</f>
        <v>0</v>
      </c>
      <c r="BJ286" s="18" t="s">
        <v>80</v>
      </c>
      <c r="BK286" s="229">
        <f>ROUND(I286*H286,2)</f>
        <v>0</v>
      </c>
      <c r="BL286" s="18" t="s">
        <v>298</v>
      </c>
      <c r="BM286" s="18" t="s">
        <v>2304</v>
      </c>
    </row>
    <row r="287" spans="2:65" s="1" customFormat="1" ht="16.5" customHeight="1">
      <c r="B287" s="39"/>
      <c r="C287" s="218" t="s">
        <v>883</v>
      </c>
      <c r="D287" s="218" t="s">
        <v>199</v>
      </c>
      <c r="E287" s="219" t="s">
        <v>2305</v>
      </c>
      <c r="F287" s="220" t="s">
        <v>2306</v>
      </c>
      <c r="G287" s="221" t="s">
        <v>132</v>
      </c>
      <c r="H287" s="222">
        <v>71</v>
      </c>
      <c r="I287" s="223"/>
      <c r="J287" s="224">
        <f>ROUND(I287*H287,2)</f>
        <v>0</v>
      </c>
      <c r="K287" s="220" t="s">
        <v>21</v>
      </c>
      <c r="L287" s="44"/>
      <c r="M287" s="225" t="s">
        <v>21</v>
      </c>
      <c r="N287" s="226" t="s">
        <v>44</v>
      </c>
      <c r="O287" s="80"/>
      <c r="P287" s="227">
        <f>O287*H287</f>
        <v>0</v>
      </c>
      <c r="Q287" s="227">
        <v>0</v>
      </c>
      <c r="R287" s="227">
        <f>Q287*H287</f>
        <v>0</v>
      </c>
      <c r="S287" s="227">
        <v>0</v>
      </c>
      <c r="T287" s="228">
        <f>S287*H287</f>
        <v>0</v>
      </c>
      <c r="AR287" s="18" t="s">
        <v>298</v>
      </c>
      <c r="AT287" s="18" t="s">
        <v>199</v>
      </c>
      <c r="AU287" s="18" t="s">
        <v>80</v>
      </c>
      <c r="AY287" s="18" t="s">
        <v>197</v>
      </c>
      <c r="BE287" s="229">
        <f>IF(N287="základní",J287,0)</f>
        <v>0</v>
      </c>
      <c r="BF287" s="229">
        <f>IF(N287="snížená",J287,0)</f>
        <v>0</v>
      </c>
      <c r="BG287" s="229">
        <f>IF(N287="zákl. přenesená",J287,0)</f>
        <v>0</v>
      </c>
      <c r="BH287" s="229">
        <f>IF(N287="sníž. přenesená",J287,0)</f>
        <v>0</v>
      </c>
      <c r="BI287" s="229">
        <f>IF(N287="nulová",J287,0)</f>
        <v>0</v>
      </c>
      <c r="BJ287" s="18" t="s">
        <v>80</v>
      </c>
      <c r="BK287" s="229">
        <f>ROUND(I287*H287,2)</f>
        <v>0</v>
      </c>
      <c r="BL287" s="18" t="s">
        <v>298</v>
      </c>
      <c r="BM287" s="18" t="s">
        <v>2307</v>
      </c>
    </row>
    <row r="288" spans="2:65" s="1" customFormat="1" ht="16.5" customHeight="1">
      <c r="B288" s="39"/>
      <c r="C288" s="218" t="s">
        <v>894</v>
      </c>
      <c r="D288" s="218" t="s">
        <v>199</v>
      </c>
      <c r="E288" s="219" t="s">
        <v>2308</v>
      </c>
      <c r="F288" s="220" t="s">
        <v>2309</v>
      </c>
      <c r="G288" s="221" t="s">
        <v>1254</v>
      </c>
      <c r="H288" s="286"/>
      <c r="I288" s="223"/>
      <c r="J288" s="224">
        <f>ROUND(I288*H288,2)</f>
        <v>0</v>
      </c>
      <c r="K288" s="220" t="s">
        <v>21</v>
      </c>
      <c r="L288" s="44"/>
      <c r="M288" s="290" t="s">
        <v>21</v>
      </c>
      <c r="N288" s="291" t="s">
        <v>44</v>
      </c>
      <c r="O288" s="288"/>
      <c r="P288" s="292">
        <f>O288*H288</f>
        <v>0</v>
      </c>
      <c r="Q288" s="292">
        <v>0</v>
      </c>
      <c r="R288" s="292">
        <f>Q288*H288</f>
        <v>0</v>
      </c>
      <c r="S288" s="292">
        <v>0</v>
      </c>
      <c r="T288" s="293">
        <f>S288*H288</f>
        <v>0</v>
      </c>
      <c r="AR288" s="18" t="s">
        <v>298</v>
      </c>
      <c r="AT288" s="18" t="s">
        <v>199</v>
      </c>
      <c r="AU288" s="18" t="s">
        <v>80</v>
      </c>
      <c r="AY288" s="18" t="s">
        <v>197</v>
      </c>
      <c r="BE288" s="229">
        <f>IF(N288="základní",J288,0)</f>
        <v>0</v>
      </c>
      <c r="BF288" s="229">
        <f>IF(N288="snížená",J288,0)</f>
        <v>0</v>
      </c>
      <c r="BG288" s="229">
        <f>IF(N288="zákl. přenesená",J288,0)</f>
        <v>0</v>
      </c>
      <c r="BH288" s="229">
        <f>IF(N288="sníž. přenesená",J288,0)</f>
        <v>0</v>
      </c>
      <c r="BI288" s="229">
        <f>IF(N288="nulová",J288,0)</f>
        <v>0</v>
      </c>
      <c r="BJ288" s="18" t="s">
        <v>80</v>
      </c>
      <c r="BK288" s="229">
        <f>ROUND(I288*H288,2)</f>
        <v>0</v>
      </c>
      <c r="BL288" s="18" t="s">
        <v>298</v>
      </c>
      <c r="BM288" s="18" t="s">
        <v>2310</v>
      </c>
    </row>
    <row r="289" spans="2:12" s="1" customFormat="1" ht="6.95" customHeight="1">
      <c r="B289" s="58"/>
      <c r="C289" s="59"/>
      <c r="D289" s="59"/>
      <c r="E289" s="59"/>
      <c r="F289" s="59"/>
      <c r="G289" s="59"/>
      <c r="H289" s="59"/>
      <c r="I289" s="169"/>
      <c r="J289" s="59"/>
      <c r="K289" s="59"/>
      <c r="L289" s="44"/>
    </row>
  </sheetData>
  <sheetProtection password="CC35" sheet="1" objects="1" scenarios="1" formatColumns="0" formatRows="0" autoFilter="0"/>
  <autoFilter ref="C97:K288"/>
  <mergeCells count="15">
    <mergeCell ref="E7:H7"/>
    <mergeCell ref="E11:H11"/>
    <mergeCell ref="E9:H9"/>
    <mergeCell ref="E13:H13"/>
    <mergeCell ref="E22:H22"/>
    <mergeCell ref="E31:H31"/>
    <mergeCell ref="E52:H52"/>
    <mergeCell ref="E56:H56"/>
    <mergeCell ref="E54:H54"/>
    <mergeCell ref="E58:H58"/>
    <mergeCell ref="E84:H84"/>
    <mergeCell ref="E88:H88"/>
    <mergeCell ref="E86:H86"/>
    <mergeCell ref="E90:H9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BM20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101</v>
      </c>
    </row>
    <row r="3" spans="2:46" ht="6.95" customHeight="1">
      <c r="B3" s="139"/>
      <c r="C3" s="140"/>
      <c r="D3" s="140"/>
      <c r="E3" s="140"/>
      <c r="F3" s="140"/>
      <c r="G3" s="140"/>
      <c r="H3" s="140"/>
      <c r="I3" s="141"/>
      <c r="J3" s="140"/>
      <c r="K3" s="140"/>
      <c r="L3" s="21"/>
      <c r="AT3" s="18" t="s">
        <v>82</v>
      </c>
    </row>
    <row r="4" spans="2:46" ht="24.95" customHeight="1">
      <c r="B4" s="21"/>
      <c r="D4" s="142" t="s">
        <v>121</v>
      </c>
      <c r="L4" s="21"/>
      <c r="M4" s="25" t="s">
        <v>10</v>
      </c>
      <c r="AT4" s="18" t="s">
        <v>4</v>
      </c>
    </row>
    <row r="5" spans="2:12" ht="6.95" customHeight="1">
      <c r="B5" s="21"/>
      <c r="L5" s="21"/>
    </row>
    <row r="6" spans="2:12" ht="12" customHeight="1">
      <c r="B6" s="21"/>
      <c r="D6" s="143" t="s">
        <v>16</v>
      </c>
      <c r="L6" s="21"/>
    </row>
    <row r="7" spans="2:12" ht="16.5" customHeight="1">
      <c r="B7" s="21"/>
      <c r="E7" s="144" t="str">
        <f>'Rekapitulace stavby'!K6</f>
        <v>Výukový objekt FTK v Olomouci,Tř.Míru 117</v>
      </c>
      <c r="F7" s="143"/>
      <c r="G7" s="143"/>
      <c r="H7" s="143"/>
      <c r="L7" s="21"/>
    </row>
    <row r="8" spans="2:12" ht="12">
      <c r="B8" s="21"/>
      <c r="D8" s="143" t="s">
        <v>134</v>
      </c>
      <c r="L8" s="21"/>
    </row>
    <row r="9" spans="2:12" ht="16.5" customHeight="1">
      <c r="B9" s="21"/>
      <c r="E9" s="144" t="s">
        <v>138</v>
      </c>
      <c r="L9" s="21"/>
    </row>
    <row r="10" spans="2:12" ht="12" customHeight="1">
      <c r="B10" s="21"/>
      <c r="D10" s="143" t="s">
        <v>142</v>
      </c>
      <c r="L10" s="21"/>
    </row>
    <row r="11" spans="2:12" s="1" customFormat="1" ht="16.5" customHeight="1">
      <c r="B11" s="44"/>
      <c r="E11" s="143" t="s">
        <v>146</v>
      </c>
      <c r="F11" s="1"/>
      <c r="G11" s="1"/>
      <c r="H11" s="1"/>
      <c r="I11" s="145"/>
      <c r="L11" s="44"/>
    </row>
    <row r="12" spans="2:12" s="1" customFormat="1" ht="12" customHeight="1">
      <c r="B12" s="44"/>
      <c r="D12" s="143" t="s">
        <v>1913</v>
      </c>
      <c r="I12" s="145"/>
      <c r="L12" s="44"/>
    </row>
    <row r="13" spans="2:12" s="1" customFormat="1" ht="36.95" customHeight="1">
      <c r="B13" s="44"/>
      <c r="E13" s="146" t="s">
        <v>2311</v>
      </c>
      <c r="F13" s="1"/>
      <c r="G13" s="1"/>
      <c r="H13" s="1"/>
      <c r="I13" s="145"/>
      <c r="L13" s="44"/>
    </row>
    <row r="14" spans="2:12" s="1" customFormat="1" ht="12">
      <c r="B14" s="44"/>
      <c r="I14" s="145"/>
      <c r="L14" s="44"/>
    </row>
    <row r="15" spans="2:12" s="1" customFormat="1" ht="12" customHeight="1">
      <c r="B15" s="44"/>
      <c r="D15" s="143" t="s">
        <v>18</v>
      </c>
      <c r="F15" s="18" t="s">
        <v>19</v>
      </c>
      <c r="I15" s="147" t="s">
        <v>20</v>
      </c>
      <c r="J15" s="18" t="s">
        <v>21</v>
      </c>
      <c r="L15" s="44"/>
    </row>
    <row r="16" spans="2:12" s="1" customFormat="1" ht="12" customHeight="1">
      <c r="B16" s="44"/>
      <c r="D16" s="143" t="s">
        <v>22</v>
      </c>
      <c r="F16" s="18" t="s">
        <v>23</v>
      </c>
      <c r="I16" s="147" t="s">
        <v>24</v>
      </c>
      <c r="J16" s="148" t="str">
        <f>'Rekapitulace stavby'!AN8</f>
        <v>12. 2. 2019</v>
      </c>
      <c r="L16" s="44"/>
    </row>
    <row r="17" spans="2:12" s="1" customFormat="1" ht="10.8" customHeight="1">
      <c r="B17" s="44"/>
      <c r="I17" s="145"/>
      <c r="L17" s="44"/>
    </row>
    <row r="18" spans="2:12" s="1" customFormat="1" ht="12" customHeight="1">
      <c r="B18" s="44"/>
      <c r="D18" s="143" t="s">
        <v>26</v>
      </c>
      <c r="I18" s="147" t="s">
        <v>27</v>
      </c>
      <c r="J18" s="18" t="s">
        <v>21</v>
      </c>
      <c r="L18" s="44"/>
    </row>
    <row r="19" spans="2:12" s="1" customFormat="1" ht="18" customHeight="1">
      <c r="B19" s="44"/>
      <c r="E19" s="18" t="s">
        <v>28</v>
      </c>
      <c r="I19" s="147" t="s">
        <v>29</v>
      </c>
      <c r="J19" s="18" t="s">
        <v>21</v>
      </c>
      <c r="L19" s="44"/>
    </row>
    <row r="20" spans="2:12" s="1" customFormat="1" ht="6.95" customHeight="1">
      <c r="B20" s="44"/>
      <c r="I20" s="145"/>
      <c r="L20" s="44"/>
    </row>
    <row r="21" spans="2:12" s="1" customFormat="1" ht="12" customHeight="1">
      <c r="B21" s="44"/>
      <c r="D21" s="143" t="s">
        <v>30</v>
      </c>
      <c r="I21" s="147" t="s">
        <v>27</v>
      </c>
      <c r="J21" s="34" t="str">
        <f>'Rekapitulace stavby'!AN13</f>
        <v>Vyplň údaj</v>
      </c>
      <c r="L21" s="44"/>
    </row>
    <row r="22" spans="2:12" s="1" customFormat="1" ht="18" customHeight="1">
      <c r="B22" s="44"/>
      <c r="E22" s="34" t="str">
        <f>'Rekapitulace stavby'!E14</f>
        <v>Vyplň údaj</v>
      </c>
      <c r="F22" s="18"/>
      <c r="G22" s="18"/>
      <c r="H22" s="18"/>
      <c r="I22" s="147" t="s">
        <v>29</v>
      </c>
      <c r="J22" s="34" t="str">
        <f>'Rekapitulace stavby'!AN14</f>
        <v>Vyplň údaj</v>
      </c>
      <c r="L22" s="44"/>
    </row>
    <row r="23" spans="2:12" s="1" customFormat="1" ht="6.95" customHeight="1">
      <c r="B23" s="44"/>
      <c r="I23" s="145"/>
      <c r="L23" s="44"/>
    </row>
    <row r="24" spans="2:12" s="1" customFormat="1" ht="12" customHeight="1">
      <c r="B24" s="44"/>
      <c r="D24" s="143" t="s">
        <v>32</v>
      </c>
      <c r="I24" s="147" t="s">
        <v>27</v>
      </c>
      <c r="J24" s="18" t="s">
        <v>21</v>
      </c>
      <c r="L24" s="44"/>
    </row>
    <row r="25" spans="2:12" s="1" customFormat="1" ht="18" customHeight="1">
      <c r="B25" s="44"/>
      <c r="E25" s="18" t="s">
        <v>33</v>
      </c>
      <c r="I25" s="147" t="s">
        <v>29</v>
      </c>
      <c r="J25" s="18" t="s">
        <v>21</v>
      </c>
      <c r="L25" s="44"/>
    </row>
    <row r="26" spans="2:12" s="1" customFormat="1" ht="6.95" customHeight="1">
      <c r="B26" s="44"/>
      <c r="I26" s="145"/>
      <c r="L26" s="44"/>
    </row>
    <row r="27" spans="2:12" s="1" customFormat="1" ht="12" customHeight="1">
      <c r="B27" s="44"/>
      <c r="D27" s="143" t="s">
        <v>35</v>
      </c>
      <c r="I27" s="147" t="s">
        <v>27</v>
      </c>
      <c r="J27" s="18" t="s">
        <v>21</v>
      </c>
      <c r="L27" s="44"/>
    </row>
    <row r="28" spans="2:12" s="1" customFormat="1" ht="18" customHeight="1">
      <c r="B28" s="44"/>
      <c r="E28" s="18" t="s">
        <v>2312</v>
      </c>
      <c r="I28" s="147" t="s">
        <v>29</v>
      </c>
      <c r="J28" s="18" t="s">
        <v>21</v>
      </c>
      <c r="L28" s="44"/>
    </row>
    <row r="29" spans="2:12" s="1" customFormat="1" ht="6.95" customHeight="1">
      <c r="B29" s="44"/>
      <c r="I29" s="145"/>
      <c r="L29" s="44"/>
    </row>
    <row r="30" spans="2:12" s="1" customFormat="1" ht="12" customHeight="1">
      <c r="B30" s="44"/>
      <c r="D30" s="143" t="s">
        <v>37</v>
      </c>
      <c r="I30" s="145"/>
      <c r="L30" s="44"/>
    </row>
    <row r="31" spans="2:12" s="7" customFormat="1" ht="247.5" customHeight="1">
      <c r="B31" s="149"/>
      <c r="E31" s="150" t="s">
        <v>2313</v>
      </c>
      <c r="F31" s="150"/>
      <c r="G31" s="150"/>
      <c r="H31" s="150"/>
      <c r="I31" s="151"/>
      <c r="L31" s="149"/>
    </row>
    <row r="32" spans="2:12" s="1" customFormat="1" ht="6.95" customHeight="1">
      <c r="B32" s="44"/>
      <c r="I32" s="145"/>
      <c r="L32" s="44"/>
    </row>
    <row r="33" spans="2:12" s="1" customFormat="1" ht="6.95" customHeight="1">
      <c r="B33" s="44"/>
      <c r="D33" s="72"/>
      <c r="E33" s="72"/>
      <c r="F33" s="72"/>
      <c r="G33" s="72"/>
      <c r="H33" s="72"/>
      <c r="I33" s="152"/>
      <c r="J33" s="72"/>
      <c r="K33" s="72"/>
      <c r="L33" s="44"/>
    </row>
    <row r="34" spans="2:12" s="1" customFormat="1" ht="25.4" customHeight="1">
      <c r="B34" s="44"/>
      <c r="D34" s="153" t="s">
        <v>39</v>
      </c>
      <c r="I34" s="145"/>
      <c r="J34" s="154">
        <f>ROUND(J101,2)</f>
        <v>0</v>
      </c>
      <c r="L34" s="44"/>
    </row>
    <row r="35" spans="2:12" s="1" customFormat="1" ht="6.95" customHeight="1">
      <c r="B35" s="44"/>
      <c r="D35" s="72"/>
      <c r="E35" s="72"/>
      <c r="F35" s="72"/>
      <c r="G35" s="72"/>
      <c r="H35" s="72"/>
      <c r="I35" s="152"/>
      <c r="J35" s="72"/>
      <c r="K35" s="72"/>
      <c r="L35" s="44"/>
    </row>
    <row r="36" spans="2:12" s="1" customFormat="1" ht="14.4" customHeight="1">
      <c r="B36" s="44"/>
      <c r="F36" s="155" t="s">
        <v>41</v>
      </c>
      <c r="I36" s="156" t="s">
        <v>40</v>
      </c>
      <c r="J36" s="155" t="s">
        <v>42</v>
      </c>
      <c r="L36" s="44"/>
    </row>
    <row r="37" spans="2:12" s="1" customFormat="1" ht="14.4" customHeight="1">
      <c r="B37" s="44"/>
      <c r="D37" s="143" t="s">
        <v>43</v>
      </c>
      <c r="E37" s="143" t="s">
        <v>44</v>
      </c>
      <c r="F37" s="157">
        <f>ROUND((SUM(BE101:BE202)),2)</f>
        <v>0</v>
      </c>
      <c r="I37" s="158">
        <v>0.21</v>
      </c>
      <c r="J37" s="157">
        <f>ROUND(((SUM(BE101:BE202))*I37),2)</f>
        <v>0</v>
      </c>
      <c r="L37" s="44"/>
    </row>
    <row r="38" spans="2:12" s="1" customFormat="1" ht="14.4" customHeight="1">
      <c r="B38" s="44"/>
      <c r="E38" s="143" t="s">
        <v>45</v>
      </c>
      <c r="F38" s="157">
        <f>ROUND((SUM(BF101:BF202)),2)</f>
        <v>0</v>
      </c>
      <c r="I38" s="158">
        <v>0.15</v>
      </c>
      <c r="J38" s="157">
        <f>ROUND(((SUM(BF101:BF202))*I38),2)</f>
        <v>0</v>
      </c>
      <c r="L38" s="44"/>
    </row>
    <row r="39" spans="2:12" s="1" customFormat="1" ht="14.4" customHeight="1" hidden="1">
      <c r="B39" s="44"/>
      <c r="E39" s="143" t="s">
        <v>46</v>
      </c>
      <c r="F39" s="157">
        <f>ROUND((SUM(BG101:BG202)),2)</f>
        <v>0</v>
      </c>
      <c r="I39" s="158">
        <v>0.21</v>
      </c>
      <c r="J39" s="157">
        <f>0</f>
        <v>0</v>
      </c>
      <c r="L39" s="44"/>
    </row>
    <row r="40" spans="2:12" s="1" customFormat="1" ht="14.4" customHeight="1" hidden="1">
      <c r="B40" s="44"/>
      <c r="E40" s="143" t="s">
        <v>47</v>
      </c>
      <c r="F40" s="157">
        <f>ROUND((SUM(BH101:BH202)),2)</f>
        <v>0</v>
      </c>
      <c r="I40" s="158">
        <v>0.15</v>
      </c>
      <c r="J40" s="157">
        <f>0</f>
        <v>0</v>
      </c>
      <c r="L40" s="44"/>
    </row>
    <row r="41" spans="2:12" s="1" customFormat="1" ht="14.4" customHeight="1" hidden="1">
      <c r="B41" s="44"/>
      <c r="E41" s="143" t="s">
        <v>48</v>
      </c>
      <c r="F41" s="157">
        <f>ROUND((SUM(BI101:BI202)),2)</f>
        <v>0</v>
      </c>
      <c r="I41" s="158">
        <v>0</v>
      </c>
      <c r="J41" s="157">
        <f>0</f>
        <v>0</v>
      </c>
      <c r="L41" s="44"/>
    </row>
    <row r="42" spans="2:12" s="1" customFormat="1" ht="6.95" customHeight="1">
      <c r="B42" s="44"/>
      <c r="I42" s="145"/>
      <c r="L42" s="44"/>
    </row>
    <row r="43" spans="2:12" s="1" customFormat="1" ht="25.4" customHeight="1">
      <c r="B43" s="44"/>
      <c r="C43" s="159"/>
      <c r="D43" s="160" t="s">
        <v>49</v>
      </c>
      <c r="E43" s="161"/>
      <c r="F43" s="161"/>
      <c r="G43" s="162" t="s">
        <v>50</v>
      </c>
      <c r="H43" s="163" t="s">
        <v>51</v>
      </c>
      <c r="I43" s="164"/>
      <c r="J43" s="165">
        <f>SUM(J34:J41)</f>
        <v>0</v>
      </c>
      <c r="K43" s="166"/>
      <c r="L43" s="44"/>
    </row>
    <row r="44" spans="2:12" s="1" customFormat="1" ht="14.4" customHeight="1">
      <c r="B44" s="167"/>
      <c r="C44" s="168"/>
      <c r="D44" s="168"/>
      <c r="E44" s="168"/>
      <c r="F44" s="168"/>
      <c r="G44" s="168"/>
      <c r="H44" s="168"/>
      <c r="I44" s="169"/>
      <c r="J44" s="168"/>
      <c r="K44" s="168"/>
      <c r="L44" s="44"/>
    </row>
    <row r="48" spans="2:12" s="1" customFormat="1" ht="6.95" customHeight="1">
      <c r="B48" s="170"/>
      <c r="C48" s="171"/>
      <c r="D48" s="171"/>
      <c r="E48" s="171"/>
      <c r="F48" s="171"/>
      <c r="G48" s="171"/>
      <c r="H48" s="171"/>
      <c r="I48" s="172"/>
      <c r="J48" s="171"/>
      <c r="K48" s="171"/>
      <c r="L48" s="44"/>
    </row>
    <row r="49" spans="2:12" s="1" customFormat="1" ht="24.95" customHeight="1">
      <c r="B49" s="39"/>
      <c r="C49" s="24" t="s">
        <v>153</v>
      </c>
      <c r="D49" s="40"/>
      <c r="E49" s="40"/>
      <c r="F49" s="40"/>
      <c r="G49" s="40"/>
      <c r="H49" s="40"/>
      <c r="I49" s="145"/>
      <c r="J49" s="40"/>
      <c r="K49" s="40"/>
      <c r="L49" s="44"/>
    </row>
    <row r="50" spans="2:12" s="1" customFormat="1" ht="6.95" customHeight="1">
      <c r="B50" s="39"/>
      <c r="C50" s="40"/>
      <c r="D50" s="40"/>
      <c r="E50" s="40"/>
      <c r="F50" s="40"/>
      <c r="G50" s="40"/>
      <c r="H50" s="40"/>
      <c r="I50" s="145"/>
      <c r="J50" s="40"/>
      <c r="K50" s="40"/>
      <c r="L50" s="44"/>
    </row>
    <row r="51" spans="2:12" s="1" customFormat="1" ht="12" customHeight="1">
      <c r="B51" s="39"/>
      <c r="C51" s="33" t="s">
        <v>16</v>
      </c>
      <c r="D51" s="40"/>
      <c r="E51" s="40"/>
      <c r="F51" s="40"/>
      <c r="G51" s="40"/>
      <c r="H51" s="40"/>
      <c r="I51" s="145"/>
      <c r="J51" s="40"/>
      <c r="K51" s="40"/>
      <c r="L51" s="44"/>
    </row>
    <row r="52" spans="2:12" s="1" customFormat="1" ht="16.5" customHeight="1">
      <c r="B52" s="39"/>
      <c r="C52" s="40"/>
      <c r="D52" s="40"/>
      <c r="E52" s="173" t="str">
        <f>E7</f>
        <v>Výukový objekt FTK v Olomouci,Tř.Míru 117</v>
      </c>
      <c r="F52" s="33"/>
      <c r="G52" s="33"/>
      <c r="H52" s="33"/>
      <c r="I52" s="145"/>
      <c r="J52" s="40"/>
      <c r="K52" s="40"/>
      <c r="L52" s="44"/>
    </row>
    <row r="53" spans="2:12" ht="12" customHeight="1">
      <c r="B53" s="22"/>
      <c r="C53" s="33" t="s">
        <v>134</v>
      </c>
      <c r="D53" s="23"/>
      <c r="E53" s="23"/>
      <c r="F53" s="23"/>
      <c r="G53" s="23"/>
      <c r="H53" s="23"/>
      <c r="I53" s="137"/>
      <c r="J53" s="23"/>
      <c r="K53" s="23"/>
      <c r="L53" s="21"/>
    </row>
    <row r="54" spans="2:12" ht="16.5" customHeight="1">
      <c r="B54" s="22"/>
      <c r="C54" s="23"/>
      <c r="D54" s="23"/>
      <c r="E54" s="173" t="s">
        <v>138</v>
      </c>
      <c r="F54" s="23"/>
      <c r="G54" s="23"/>
      <c r="H54" s="23"/>
      <c r="I54" s="137"/>
      <c r="J54" s="23"/>
      <c r="K54" s="23"/>
      <c r="L54" s="21"/>
    </row>
    <row r="55" spans="2:12" ht="12" customHeight="1">
      <c r="B55" s="22"/>
      <c r="C55" s="33" t="s">
        <v>142</v>
      </c>
      <c r="D55" s="23"/>
      <c r="E55" s="23"/>
      <c r="F55" s="23"/>
      <c r="G55" s="23"/>
      <c r="H55" s="23"/>
      <c r="I55" s="137"/>
      <c r="J55" s="23"/>
      <c r="K55" s="23"/>
      <c r="L55" s="21"/>
    </row>
    <row r="56" spans="2:12" s="1" customFormat="1" ht="16.5" customHeight="1">
      <c r="B56" s="39"/>
      <c r="C56" s="40"/>
      <c r="D56" s="40"/>
      <c r="E56" s="33" t="s">
        <v>146</v>
      </c>
      <c r="F56" s="40"/>
      <c r="G56" s="40"/>
      <c r="H56" s="40"/>
      <c r="I56" s="145"/>
      <c r="J56" s="40"/>
      <c r="K56" s="40"/>
      <c r="L56" s="44"/>
    </row>
    <row r="57" spans="2:12" s="1" customFormat="1" ht="12" customHeight="1">
      <c r="B57" s="39"/>
      <c r="C57" s="33" t="s">
        <v>1913</v>
      </c>
      <c r="D57" s="40"/>
      <c r="E57" s="40"/>
      <c r="F57" s="40"/>
      <c r="G57" s="40"/>
      <c r="H57" s="40"/>
      <c r="I57" s="145"/>
      <c r="J57" s="40"/>
      <c r="K57" s="40"/>
      <c r="L57" s="44"/>
    </row>
    <row r="58" spans="2:12" s="1" customFormat="1" ht="16.5" customHeight="1">
      <c r="B58" s="39"/>
      <c r="C58" s="40"/>
      <c r="D58" s="40"/>
      <c r="E58" s="65" t="str">
        <f>E13</f>
        <v>2018/029-2-1-143 - D.1.4.3-Zařízení silnoproudé elektrotechniky</v>
      </c>
      <c r="F58" s="40"/>
      <c r="G58" s="40"/>
      <c r="H58" s="40"/>
      <c r="I58" s="145"/>
      <c r="J58" s="40"/>
      <c r="K58" s="40"/>
      <c r="L58" s="44"/>
    </row>
    <row r="59" spans="2:12" s="1" customFormat="1" ht="6.95" customHeight="1">
      <c r="B59" s="39"/>
      <c r="C59" s="40"/>
      <c r="D59" s="40"/>
      <c r="E59" s="40"/>
      <c r="F59" s="40"/>
      <c r="G59" s="40"/>
      <c r="H59" s="40"/>
      <c r="I59" s="145"/>
      <c r="J59" s="40"/>
      <c r="K59" s="40"/>
      <c r="L59" s="44"/>
    </row>
    <row r="60" spans="2:12" s="1" customFormat="1" ht="12" customHeight="1">
      <c r="B60" s="39"/>
      <c r="C60" s="33" t="s">
        <v>22</v>
      </c>
      <c r="D60" s="40"/>
      <c r="E60" s="40"/>
      <c r="F60" s="28" t="str">
        <f>F16</f>
        <v xml:space="preserve"> </v>
      </c>
      <c r="G60" s="40"/>
      <c r="H60" s="40"/>
      <c r="I60" s="147" t="s">
        <v>24</v>
      </c>
      <c r="J60" s="68" t="str">
        <f>IF(J16="","",J16)</f>
        <v>12. 2. 2019</v>
      </c>
      <c r="K60" s="40"/>
      <c r="L60" s="44"/>
    </row>
    <row r="61" spans="2:12" s="1" customFormat="1" ht="6.95" customHeight="1">
      <c r="B61" s="39"/>
      <c r="C61" s="40"/>
      <c r="D61" s="40"/>
      <c r="E61" s="40"/>
      <c r="F61" s="40"/>
      <c r="G61" s="40"/>
      <c r="H61" s="40"/>
      <c r="I61" s="145"/>
      <c r="J61" s="40"/>
      <c r="K61" s="40"/>
      <c r="L61" s="44"/>
    </row>
    <row r="62" spans="2:12" s="1" customFormat="1" ht="24.9" customHeight="1">
      <c r="B62" s="39"/>
      <c r="C62" s="33" t="s">
        <v>26</v>
      </c>
      <c r="D62" s="40"/>
      <c r="E62" s="40"/>
      <c r="F62" s="28" t="str">
        <f>E19</f>
        <v>UPOL</v>
      </c>
      <c r="G62" s="40"/>
      <c r="H62" s="40"/>
      <c r="I62" s="147" t="s">
        <v>32</v>
      </c>
      <c r="J62" s="37" t="str">
        <f>E25</f>
        <v>HEXAPLAN INTERNATIONAL spol. s r.o.</v>
      </c>
      <c r="K62" s="40"/>
      <c r="L62" s="44"/>
    </row>
    <row r="63" spans="2:12" s="1" customFormat="1" ht="13.65" customHeight="1">
      <c r="B63" s="39"/>
      <c r="C63" s="33" t="s">
        <v>30</v>
      </c>
      <c r="D63" s="40"/>
      <c r="E63" s="40"/>
      <c r="F63" s="28" t="str">
        <f>IF(E22="","",E22)</f>
        <v>Vyplň údaj</v>
      </c>
      <c r="G63" s="40"/>
      <c r="H63" s="40"/>
      <c r="I63" s="147" t="s">
        <v>35</v>
      </c>
      <c r="J63" s="37" t="str">
        <f>E28</f>
        <v>Ing.J.Petlach</v>
      </c>
      <c r="K63" s="40"/>
      <c r="L63" s="44"/>
    </row>
    <row r="64" spans="2:12" s="1" customFormat="1" ht="10.3" customHeight="1">
      <c r="B64" s="39"/>
      <c r="C64" s="40"/>
      <c r="D64" s="40"/>
      <c r="E64" s="40"/>
      <c r="F64" s="40"/>
      <c r="G64" s="40"/>
      <c r="H64" s="40"/>
      <c r="I64" s="145"/>
      <c r="J64" s="40"/>
      <c r="K64" s="40"/>
      <c r="L64" s="44"/>
    </row>
    <row r="65" spans="2:12" s="1" customFormat="1" ht="29.25" customHeight="1">
      <c r="B65" s="39"/>
      <c r="C65" s="174" t="s">
        <v>154</v>
      </c>
      <c r="D65" s="175"/>
      <c r="E65" s="175"/>
      <c r="F65" s="175"/>
      <c r="G65" s="175"/>
      <c r="H65" s="175"/>
      <c r="I65" s="176"/>
      <c r="J65" s="177" t="s">
        <v>155</v>
      </c>
      <c r="K65" s="175"/>
      <c r="L65" s="44"/>
    </row>
    <row r="66" spans="2:12" s="1" customFormat="1" ht="10.3" customHeight="1">
      <c r="B66" s="39"/>
      <c r="C66" s="40"/>
      <c r="D66" s="40"/>
      <c r="E66" s="40"/>
      <c r="F66" s="40"/>
      <c r="G66" s="40"/>
      <c r="H66" s="40"/>
      <c r="I66" s="145"/>
      <c r="J66" s="40"/>
      <c r="K66" s="40"/>
      <c r="L66" s="44"/>
    </row>
    <row r="67" spans="2:47" s="1" customFormat="1" ht="22.8" customHeight="1">
      <c r="B67" s="39"/>
      <c r="C67" s="178" t="s">
        <v>71</v>
      </c>
      <c r="D67" s="40"/>
      <c r="E67" s="40"/>
      <c r="F67" s="40"/>
      <c r="G67" s="40"/>
      <c r="H67" s="40"/>
      <c r="I67" s="145"/>
      <c r="J67" s="98">
        <f>J101</f>
        <v>0</v>
      </c>
      <c r="K67" s="40"/>
      <c r="L67" s="44"/>
      <c r="AU67" s="18" t="s">
        <v>156</v>
      </c>
    </row>
    <row r="68" spans="2:12" s="8" customFormat="1" ht="24.95" customHeight="1">
      <c r="B68" s="179"/>
      <c r="C68" s="180"/>
      <c r="D68" s="181" t="s">
        <v>2314</v>
      </c>
      <c r="E68" s="182"/>
      <c r="F68" s="182"/>
      <c r="G68" s="182"/>
      <c r="H68" s="182"/>
      <c r="I68" s="183"/>
      <c r="J68" s="184">
        <f>J102</f>
        <v>0</v>
      </c>
      <c r="K68" s="180"/>
      <c r="L68" s="185"/>
    </row>
    <row r="69" spans="2:12" s="8" customFormat="1" ht="24.95" customHeight="1">
      <c r="B69" s="179"/>
      <c r="C69" s="180"/>
      <c r="D69" s="181" t="s">
        <v>2315</v>
      </c>
      <c r="E69" s="182"/>
      <c r="F69" s="182"/>
      <c r="G69" s="182"/>
      <c r="H69" s="182"/>
      <c r="I69" s="183"/>
      <c r="J69" s="184">
        <f>J108</f>
        <v>0</v>
      </c>
      <c r="K69" s="180"/>
      <c r="L69" s="185"/>
    </row>
    <row r="70" spans="2:12" s="9" customFormat="1" ht="19.9" customHeight="1">
      <c r="B70" s="186"/>
      <c r="C70" s="121"/>
      <c r="D70" s="187" t="s">
        <v>2316</v>
      </c>
      <c r="E70" s="188"/>
      <c r="F70" s="188"/>
      <c r="G70" s="188"/>
      <c r="H70" s="188"/>
      <c r="I70" s="189"/>
      <c r="J70" s="190">
        <f>J109</f>
        <v>0</v>
      </c>
      <c r="K70" s="121"/>
      <c r="L70" s="191"/>
    </row>
    <row r="71" spans="2:12" s="9" customFormat="1" ht="19.9" customHeight="1">
      <c r="B71" s="186"/>
      <c r="C71" s="121"/>
      <c r="D71" s="187" t="s">
        <v>2317</v>
      </c>
      <c r="E71" s="188"/>
      <c r="F71" s="188"/>
      <c r="G71" s="188"/>
      <c r="H71" s="188"/>
      <c r="I71" s="189"/>
      <c r="J71" s="190">
        <f>J122</f>
        <v>0</v>
      </c>
      <c r="K71" s="121"/>
      <c r="L71" s="191"/>
    </row>
    <row r="72" spans="2:12" s="9" customFormat="1" ht="19.9" customHeight="1">
      <c r="B72" s="186"/>
      <c r="C72" s="121"/>
      <c r="D72" s="187" t="s">
        <v>2318</v>
      </c>
      <c r="E72" s="188"/>
      <c r="F72" s="188"/>
      <c r="G72" s="188"/>
      <c r="H72" s="188"/>
      <c r="I72" s="189"/>
      <c r="J72" s="190">
        <f>J132</f>
        <v>0</v>
      </c>
      <c r="K72" s="121"/>
      <c r="L72" s="191"/>
    </row>
    <row r="73" spans="2:12" s="9" customFormat="1" ht="19.9" customHeight="1">
      <c r="B73" s="186"/>
      <c r="C73" s="121"/>
      <c r="D73" s="187" t="s">
        <v>2319</v>
      </c>
      <c r="E73" s="188"/>
      <c r="F73" s="188"/>
      <c r="G73" s="188"/>
      <c r="H73" s="188"/>
      <c r="I73" s="189"/>
      <c r="J73" s="190">
        <f>J147</f>
        <v>0</v>
      </c>
      <c r="K73" s="121"/>
      <c r="L73" s="191"/>
    </row>
    <row r="74" spans="2:12" s="9" customFormat="1" ht="19.9" customHeight="1">
      <c r="B74" s="186"/>
      <c r="C74" s="121"/>
      <c r="D74" s="187" t="s">
        <v>2320</v>
      </c>
      <c r="E74" s="188"/>
      <c r="F74" s="188"/>
      <c r="G74" s="188"/>
      <c r="H74" s="188"/>
      <c r="I74" s="189"/>
      <c r="J74" s="190">
        <f>J179</f>
        <v>0</v>
      </c>
      <c r="K74" s="121"/>
      <c r="L74" s="191"/>
    </row>
    <row r="75" spans="2:12" s="9" customFormat="1" ht="19.9" customHeight="1">
      <c r="B75" s="186"/>
      <c r="C75" s="121"/>
      <c r="D75" s="187" t="s">
        <v>2321</v>
      </c>
      <c r="E75" s="188"/>
      <c r="F75" s="188"/>
      <c r="G75" s="188"/>
      <c r="H75" s="188"/>
      <c r="I75" s="189"/>
      <c r="J75" s="190">
        <f>J187</f>
        <v>0</v>
      </c>
      <c r="K75" s="121"/>
      <c r="L75" s="191"/>
    </row>
    <row r="76" spans="2:12" s="9" customFormat="1" ht="19.9" customHeight="1">
      <c r="B76" s="186"/>
      <c r="C76" s="121"/>
      <c r="D76" s="187" t="s">
        <v>2322</v>
      </c>
      <c r="E76" s="188"/>
      <c r="F76" s="188"/>
      <c r="G76" s="188"/>
      <c r="H76" s="188"/>
      <c r="I76" s="189"/>
      <c r="J76" s="190">
        <f>J190</f>
        <v>0</v>
      </c>
      <c r="K76" s="121"/>
      <c r="L76" s="191"/>
    </row>
    <row r="77" spans="2:12" s="8" customFormat="1" ht="24.95" customHeight="1">
      <c r="B77" s="179"/>
      <c r="C77" s="180"/>
      <c r="D77" s="181" t="s">
        <v>2323</v>
      </c>
      <c r="E77" s="182"/>
      <c r="F77" s="182"/>
      <c r="G77" s="182"/>
      <c r="H77" s="182"/>
      <c r="I77" s="183"/>
      <c r="J77" s="184">
        <f>J198</f>
        <v>0</v>
      </c>
      <c r="K77" s="180"/>
      <c r="L77" s="185"/>
    </row>
    <row r="78" spans="2:12" s="1" customFormat="1" ht="21.8" customHeight="1">
      <c r="B78" s="39"/>
      <c r="C78" s="40"/>
      <c r="D78" s="40"/>
      <c r="E78" s="40"/>
      <c r="F78" s="40"/>
      <c r="G78" s="40"/>
      <c r="H78" s="40"/>
      <c r="I78" s="145"/>
      <c r="J78" s="40"/>
      <c r="K78" s="40"/>
      <c r="L78" s="44"/>
    </row>
    <row r="79" spans="2:12" s="1" customFormat="1" ht="6.95" customHeight="1">
      <c r="B79" s="58"/>
      <c r="C79" s="59"/>
      <c r="D79" s="59"/>
      <c r="E79" s="59"/>
      <c r="F79" s="59"/>
      <c r="G79" s="59"/>
      <c r="H79" s="59"/>
      <c r="I79" s="169"/>
      <c r="J79" s="59"/>
      <c r="K79" s="59"/>
      <c r="L79" s="44"/>
    </row>
    <row r="83" spans="2:12" s="1" customFormat="1" ht="6.95" customHeight="1">
      <c r="B83" s="60"/>
      <c r="C83" s="61"/>
      <c r="D83" s="61"/>
      <c r="E83" s="61"/>
      <c r="F83" s="61"/>
      <c r="G83" s="61"/>
      <c r="H83" s="61"/>
      <c r="I83" s="172"/>
      <c r="J83" s="61"/>
      <c r="K83" s="61"/>
      <c r="L83" s="44"/>
    </row>
    <row r="84" spans="2:12" s="1" customFormat="1" ht="24.95" customHeight="1">
      <c r="B84" s="39"/>
      <c r="C84" s="24" t="s">
        <v>182</v>
      </c>
      <c r="D84" s="40"/>
      <c r="E84" s="40"/>
      <c r="F84" s="40"/>
      <c r="G84" s="40"/>
      <c r="H84" s="40"/>
      <c r="I84" s="145"/>
      <c r="J84" s="40"/>
      <c r="K84" s="40"/>
      <c r="L84" s="44"/>
    </row>
    <row r="85" spans="2:12" s="1" customFormat="1" ht="6.95" customHeight="1">
      <c r="B85" s="39"/>
      <c r="C85" s="40"/>
      <c r="D85" s="40"/>
      <c r="E85" s="40"/>
      <c r="F85" s="40"/>
      <c r="G85" s="40"/>
      <c r="H85" s="40"/>
      <c r="I85" s="145"/>
      <c r="J85" s="40"/>
      <c r="K85" s="40"/>
      <c r="L85" s="44"/>
    </row>
    <row r="86" spans="2:12" s="1" customFormat="1" ht="12" customHeight="1">
      <c r="B86" s="39"/>
      <c r="C86" s="33" t="s">
        <v>16</v>
      </c>
      <c r="D86" s="40"/>
      <c r="E86" s="40"/>
      <c r="F86" s="40"/>
      <c r="G86" s="40"/>
      <c r="H86" s="40"/>
      <c r="I86" s="145"/>
      <c r="J86" s="40"/>
      <c r="K86" s="40"/>
      <c r="L86" s="44"/>
    </row>
    <row r="87" spans="2:12" s="1" customFormat="1" ht="16.5" customHeight="1">
      <c r="B87" s="39"/>
      <c r="C87" s="40"/>
      <c r="D87" s="40"/>
      <c r="E87" s="173" t="str">
        <f>E7</f>
        <v>Výukový objekt FTK v Olomouci,Tř.Míru 117</v>
      </c>
      <c r="F87" s="33"/>
      <c r="G87" s="33"/>
      <c r="H87" s="33"/>
      <c r="I87" s="145"/>
      <c r="J87" s="40"/>
      <c r="K87" s="40"/>
      <c r="L87" s="44"/>
    </row>
    <row r="88" spans="2:12" ht="12" customHeight="1">
      <c r="B88" s="22"/>
      <c r="C88" s="33" t="s">
        <v>134</v>
      </c>
      <c r="D88" s="23"/>
      <c r="E88" s="23"/>
      <c r="F88" s="23"/>
      <c r="G88" s="23"/>
      <c r="H88" s="23"/>
      <c r="I88" s="137"/>
      <c r="J88" s="23"/>
      <c r="K88" s="23"/>
      <c r="L88" s="21"/>
    </row>
    <row r="89" spans="2:12" ht="16.5" customHeight="1">
      <c r="B89" s="22"/>
      <c r="C89" s="23"/>
      <c r="D89" s="23"/>
      <c r="E89" s="173" t="s">
        <v>138</v>
      </c>
      <c r="F89" s="23"/>
      <c r="G89" s="23"/>
      <c r="H89" s="23"/>
      <c r="I89" s="137"/>
      <c r="J89" s="23"/>
      <c r="K89" s="23"/>
      <c r="L89" s="21"/>
    </row>
    <row r="90" spans="2:12" ht="12" customHeight="1">
      <c r="B90" s="22"/>
      <c r="C90" s="33" t="s">
        <v>142</v>
      </c>
      <c r="D90" s="23"/>
      <c r="E90" s="23"/>
      <c r="F90" s="23"/>
      <c r="G90" s="23"/>
      <c r="H90" s="23"/>
      <c r="I90" s="137"/>
      <c r="J90" s="23"/>
      <c r="K90" s="23"/>
      <c r="L90" s="21"/>
    </row>
    <row r="91" spans="2:12" s="1" customFormat="1" ht="16.5" customHeight="1">
      <c r="B91" s="39"/>
      <c r="C91" s="40"/>
      <c r="D91" s="40"/>
      <c r="E91" s="33" t="s">
        <v>146</v>
      </c>
      <c r="F91" s="40"/>
      <c r="G91" s="40"/>
      <c r="H91" s="40"/>
      <c r="I91" s="145"/>
      <c r="J91" s="40"/>
      <c r="K91" s="40"/>
      <c r="L91" s="44"/>
    </row>
    <row r="92" spans="2:12" s="1" customFormat="1" ht="12" customHeight="1">
      <c r="B92" s="39"/>
      <c r="C92" s="33" t="s">
        <v>1913</v>
      </c>
      <c r="D92" s="40"/>
      <c r="E92" s="40"/>
      <c r="F92" s="40"/>
      <c r="G92" s="40"/>
      <c r="H92" s="40"/>
      <c r="I92" s="145"/>
      <c r="J92" s="40"/>
      <c r="K92" s="40"/>
      <c r="L92" s="44"/>
    </row>
    <row r="93" spans="2:12" s="1" customFormat="1" ht="16.5" customHeight="1">
      <c r="B93" s="39"/>
      <c r="C93" s="40"/>
      <c r="D93" s="40"/>
      <c r="E93" s="65" t="str">
        <f>E13</f>
        <v>2018/029-2-1-143 - D.1.4.3-Zařízení silnoproudé elektrotechniky</v>
      </c>
      <c r="F93" s="40"/>
      <c r="G93" s="40"/>
      <c r="H93" s="40"/>
      <c r="I93" s="145"/>
      <c r="J93" s="40"/>
      <c r="K93" s="40"/>
      <c r="L93" s="44"/>
    </row>
    <row r="94" spans="2:12" s="1" customFormat="1" ht="6.95" customHeight="1">
      <c r="B94" s="39"/>
      <c r="C94" s="40"/>
      <c r="D94" s="40"/>
      <c r="E94" s="40"/>
      <c r="F94" s="40"/>
      <c r="G94" s="40"/>
      <c r="H94" s="40"/>
      <c r="I94" s="145"/>
      <c r="J94" s="40"/>
      <c r="K94" s="40"/>
      <c r="L94" s="44"/>
    </row>
    <row r="95" spans="2:12" s="1" customFormat="1" ht="12" customHeight="1">
      <c r="B95" s="39"/>
      <c r="C95" s="33" t="s">
        <v>22</v>
      </c>
      <c r="D95" s="40"/>
      <c r="E95" s="40"/>
      <c r="F95" s="28" t="str">
        <f>F16</f>
        <v xml:space="preserve"> </v>
      </c>
      <c r="G95" s="40"/>
      <c r="H95" s="40"/>
      <c r="I95" s="147" t="s">
        <v>24</v>
      </c>
      <c r="J95" s="68" t="str">
        <f>IF(J16="","",J16)</f>
        <v>12. 2. 2019</v>
      </c>
      <c r="K95" s="40"/>
      <c r="L95" s="44"/>
    </row>
    <row r="96" spans="2:12" s="1" customFormat="1" ht="6.95" customHeight="1">
      <c r="B96" s="39"/>
      <c r="C96" s="40"/>
      <c r="D96" s="40"/>
      <c r="E96" s="40"/>
      <c r="F96" s="40"/>
      <c r="G96" s="40"/>
      <c r="H96" s="40"/>
      <c r="I96" s="145"/>
      <c r="J96" s="40"/>
      <c r="K96" s="40"/>
      <c r="L96" s="44"/>
    </row>
    <row r="97" spans="2:12" s="1" customFormat="1" ht="24.9" customHeight="1">
      <c r="B97" s="39"/>
      <c r="C97" s="33" t="s">
        <v>26</v>
      </c>
      <c r="D97" s="40"/>
      <c r="E97" s="40"/>
      <c r="F97" s="28" t="str">
        <f>E19</f>
        <v>UPOL</v>
      </c>
      <c r="G97" s="40"/>
      <c r="H97" s="40"/>
      <c r="I97" s="147" t="s">
        <v>32</v>
      </c>
      <c r="J97" s="37" t="str">
        <f>E25</f>
        <v>HEXAPLAN INTERNATIONAL spol. s r.o.</v>
      </c>
      <c r="K97" s="40"/>
      <c r="L97" s="44"/>
    </row>
    <row r="98" spans="2:12" s="1" customFormat="1" ht="13.65" customHeight="1">
      <c r="B98" s="39"/>
      <c r="C98" s="33" t="s">
        <v>30</v>
      </c>
      <c r="D98" s="40"/>
      <c r="E98" s="40"/>
      <c r="F98" s="28" t="str">
        <f>IF(E22="","",E22)</f>
        <v>Vyplň údaj</v>
      </c>
      <c r="G98" s="40"/>
      <c r="H98" s="40"/>
      <c r="I98" s="147" t="s">
        <v>35</v>
      </c>
      <c r="J98" s="37" t="str">
        <f>E28</f>
        <v>Ing.J.Petlach</v>
      </c>
      <c r="K98" s="40"/>
      <c r="L98" s="44"/>
    </row>
    <row r="99" spans="2:12" s="1" customFormat="1" ht="10.3" customHeight="1">
      <c r="B99" s="39"/>
      <c r="C99" s="40"/>
      <c r="D99" s="40"/>
      <c r="E99" s="40"/>
      <c r="F99" s="40"/>
      <c r="G99" s="40"/>
      <c r="H99" s="40"/>
      <c r="I99" s="145"/>
      <c r="J99" s="40"/>
      <c r="K99" s="40"/>
      <c r="L99" s="44"/>
    </row>
    <row r="100" spans="2:20" s="10" customFormat="1" ht="29.25" customHeight="1">
      <c r="B100" s="192"/>
      <c r="C100" s="193" t="s">
        <v>183</v>
      </c>
      <c r="D100" s="194" t="s">
        <v>58</v>
      </c>
      <c r="E100" s="194" t="s">
        <v>54</v>
      </c>
      <c r="F100" s="194" t="s">
        <v>55</v>
      </c>
      <c r="G100" s="194" t="s">
        <v>184</v>
      </c>
      <c r="H100" s="194" t="s">
        <v>185</v>
      </c>
      <c r="I100" s="195" t="s">
        <v>186</v>
      </c>
      <c r="J100" s="194" t="s">
        <v>155</v>
      </c>
      <c r="K100" s="196" t="s">
        <v>187</v>
      </c>
      <c r="L100" s="197"/>
      <c r="M100" s="88" t="s">
        <v>21</v>
      </c>
      <c r="N100" s="89" t="s">
        <v>43</v>
      </c>
      <c r="O100" s="89" t="s">
        <v>188</v>
      </c>
      <c r="P100" s="89" t="s">
        <v>189</v>
      </c>
      <c r="Q100" s="89" t="s">
        <v>190</v>
      </c>
      <c r="R100" s="89" t="s">
        <v>191</v>
      </c>
      <c r="S100" s="89" t="s">
        <v>192</v>
      </c>
      <c r="T100" s="90" t="s">
        <v>193</v>
      </c>
    </row>
    <row r="101" spans="2:63" s="1" customFormat="1" ht="22.8" customHeight="1">
      <c r="B101" s="39"/>
      <c r="C101" s="95" t="s">
        <v>194</v>
      </c>
      <c r="D101" s="40"/>
      <c r="E101" s="40"/>
      <c r="F101" s="40"/>
      <c r="G101" s="40"/>
      <c r="H101" s="40"/>
      <c r="I101" s="145"/>
      <c r="J101" s="198">
        <f>BK101</f>
        <v>0</v>
      </c>
      <c r="K101" s="40"/>
      <c r="L101" s="44"/>
      <c r="M101" s="91"/>
      <c r="N101" s="92"/>
      <c r="O101" s="92"/>
      <c r="P101" s="199">
        <f>P102+P108+P198</f>
        <v>0</v>
      </c>
      <c r="Q101" s="92"/>
      <c r="R101" s="199">
        <f>R102+R108+R198</f>
        <v>0</v>
      </c>
      <c r="S101" s="92"/>
      <c r="T101" s="200">
        <f>T102+T108+T198</f>
        <v>0</v>
      </c>
      <c r="AT101" s="18" t="s">
        <v>72</v>
      </c>
      <c r="AU101" s="18" t="s">
        <v>156</v>
      </c>
      <c r="BK101" s="201">
        <f>BK102+BK108+BK198</f>
        <v>0</v>
      </c>
    </row>
    <row r="102" spans="2:63" s="11" customFormat="1" ht="25.9" customHeight="1">
      <c r="B102" s="202"/>
      <c r="C102" s="203"/>
      <c r="D102" s="204" t="s">
        <v>72</v>
      </c>
      <c r="E102" s="205" t="s">
        <v>118</v>
      </c>
      <c r="F102" s="205" t="s">
        <v>2324</v>
      </c>
      <c r="G102" s="203"/>
      <c r="H102" s="203"/>
      <c r="I102" s="206"/>
      <c r="J102" s="207">
        <f>BK102</f>
        <v>0</v>
      </c>
      <c r="K102" s="203"/>
      <c r="L102" s="208"/>
      <c r="M102" s="209"/>
      <c r="N102" s="210"/>
      <c r="O102" s="210"/>
      <c r="P102" s="211">
        <f>SUM(P103:P107)</f>
        <v>0</v>
      </c>
      <c r="Q102" s="210"/>
      <c r="R102" s="211">
        <f>SUM(R103:R107)</f>
        <v>0</v>
      </c>
      <c r="S102" s="210"/>
      <c r="T102" s="212">
        <f>SUM(T103:T107)</f>
        <v>0</v>
      </c>
      <c r="AR102" s="213" t="s">
        <v>80</v>
      </c>
      <c r="AT102" s="214" t="s">
        <v>72</v>
      </c>
      <c r="AU102" s="214" t="s">
        <v>73</v>
      </c>
      <c r="AY102" s="213" t="s">
        <v>197</v>
      </c>
      <c r="BK102" s="215">
        <f>SUM(BK103:BK107)</f>
        <v>0</v>
      </c>
    </row>
    <row r="103" spans="2:65" s="1" customFormat="1" ht="22.5" customHeight="1">
      <c r="B103" s="39"/>
      <c r="C103" s="218" t="s">
        <v>80</v>
      </c>
      <c r="D103" s="218" t="s">
        <v>199</v>
      </c>
      <c r="E103" s="219" t="s">
        <v>2325</v>
      </c>
      <c r="F103" s="220" t="s">
        <v>2326</v>
      </c>
      <c r="G103" s="221" t="s">
        <v>707</v>
      </c>
      <c r="H103" s="222">
        <v>1</v>
      </c>
      <c r="I103" s="223"/>
      <c r="J103" s="224">
        <f>ROUND(I103*H103,2)</f>
        <v>0</v>
      </c>
      <c r="K103" s="220" t="s">
        <v>21</v>
      </c>
      <c r="L103" s="44"/>
      <c r="M103" s="225" t="s">
        <v>21</v>
      </c>
      <c r="N103" s="226" t="s">
        <v>44</v>
      </c>
      <c r="O103" s="80"/>
      <c r="P103" s="227">
        <f>O103*H103</f>
        <v>0</v>
      </c>
      <c r="Q103" s="227">
        <v>0</v>
      </c>
      <c r="R103" s="227">
        <f>Q103*H103</f>
        <v>0</v>
      </c>
      <c r="S103" s="227">
        <v>0</v>
      </c>
      <c r="T103" s="228">
        <f>S103*H103</f>
        <v>0</v>
      </c>
      <c r="AR103" s="18" t="s">
        <v>664</v>
      </c>
      <c r="AT103" s="18" t="s">
        <v>199</v>
      </c>
      <c r="AU103" s="18" t="s">
        <v>80</v>
      </c>
      <c r="AY103" s="18" t="s">
        <v>197</v>
      </c>
      <c r="BE103" s="229">
        <f>IF(N103="základní",J103,0)</f>
        <v>0</v>
      </c>
      <c r="BF103" s="229">
        <f>IF(N103="snížená",J103,0)</f>
        <v>0</v>
      </c>
      <c r="BG103" s="229">
        <f>IF(N103="zákl. přenesená",J103,0)</f>
        <v>0</v>
      </c>
      <c r="BH103" s="229">
        <f>IF(N103="sníž. přenesená",J103,0)</f>
        <v>0</v>
      </c>
      <c r="BI103" s="229">
        <f>IF(N103="nulová",J103,0)</f>
        <v>0</v>
      </c>
      <c r="BJ103" s="18" t="s">
        <v>80</v>
      </c>
      <c r="BK103" s="229">
        <f>ROUND(I103*H103,2)</f>
        <v>0</v>
      </c>
      <c r="BL103" s="18" t="s">
        <v>664</v>
      </c>
      <c r="BM103" s="18" t="s">
        <v>2327</v>
      </c>
    </row>
    <row r="104" spans="2:65" s="1" customFormat="1" ht="33.75" customHeight="1">
      <c r="B104" s="39"/>
      <c r="C104" s="218" t="s">
        <v>82</v>
      </c>
      <c r="D104" s="218" t="s">
        <v>199</v>
      </c>
      <c r="E104" s="219" t="s">
        <v>2328</v>
      </c>
      <c r="F104" s="220" t="s">
        <v>2329</v>
      </c>
      <c r="G104" s="221" t="s">
        <v>707</v>
      </c>
      <c r="H104" s="222">
        <v>1</v>
      </c>
      <c r="I104" s="223"/>
      <c r="J104" s="224">
        <f>ROUND(I104*H104,2)</f>
        <v>0</v>
      </c>
      <c r="K104" s="220" t="s">
        <v>21</v>
      </c>
      <c r="L104" s="44"/>
      <c r="M104" s="225" t="s">
        <v>21</v>
      </c>
      <c r="N104" s="226" t="s">
        <v>44</v>
      </c>
      <c r="O104" s="80"/>
      <c r="P104" s="227">
        <f>O104*H104</f>
        <v>0</v>
      </c>
      <c r="Q104" s="227">
        <v>0</v>
      </c>
      <c r="R104" s="227">
        <f>Q104*H104</f>
        <v>0</v>
      </c>
      <c r="S104" s="227">
        <v>0</v>
      </c>
      <c r="T104" s="228">
        <f>S104*H104</f>
        <v>0</v>
      </c>
      <c r="AR104" s="18" t="s">
        <v>664</v>
      </c>
      <c r="AT104" s="18" t="s">
        <v>199</v>
      </c>
      <c r="AU104" s="18" t="s">
        <v>80</v>
      </c>
      <c r="AY104" s="18" t="s">
        <v>197</v>
      </c>
      <c r="BE104" s="229">
        <f>IF(N104="základní",J104,0)</f>
        <v>0</v>
      </c>
      <c r="BF104" s="229">
        <f>IF(N104="snížená",J104,0)</f>
        <v>0</v>
      </c>
      <c r="BG104" s="229">
        <f>IF(N104="zákl. přenesená",J104,0)</f>
        <v>0</v>
      </c>
      <c r="BH104" s="229">
        <f>IF(N104="sníž. přenesená",J104,0)</f>
        <v>0</v>
      </c>
      <c r="BI104" s="229">
        <f>IF(N104="nulová",J104,0)</f>
        <v>0</v>
      </c>
      <c r="BJ104" s="18" t="s">
        <v>80</v>
      </c>
      <c r="BK104" s="229">
        <f>ROUND(I104*H104,2)</f>
        <v>0</v>
      </c>
      <c r="BL104" s="18" t="s">
        <v>664</v>
      </c>
      <c r="BM104" s="18" t="s">
        <v>2330</v>
      </c>
    </row>
    <row r="105" spans="2:65" s="1" customFormat="1" ht="33.75" customHeight="1">
      <c r="B105" s="39"/>
      <c r="C105" s="218" t="s">
        <v>90</v>
      </c>
      <c r="D105" s="218" t="s">
        <v>199</v>
      </c>
      <c r="E105" s="219" t="s">
        <v>2331</v>
      </c>
      <c r="F105" s="220" t="s">
        <v>2332</v>
      </c>
      <c r="G105" s="221" t="s">
        <v>707</v>
      </c>
      <c r="H105" s="222">
        <v>1</v>
      </c>
      <c r="I105" s="223"/>
      <c r="J105" s="224">
        <f>ROUND(I105*H105,2)</f>
        <v>0</v>
      </c>
      <c r="K105" s="220" t="s">
        <v>21</v>
      </c>
      <c r="L105" s="44"/>
      <c r="M105" s="225" t="s">
        <v>21</v>
      </c>
      <c r="N105" s="226" t="s">
        <v>44</v>
      </c>
      <c r="O105" s="80"/>
      <c r="P105" s="227">
        <f>O105*H105</f>
        <v>0</v>
      </c>
      <c r="Q105" s="227">
        <v>0</v>
      </c>
      <c r="R105" s="227">
        <f>Q105*H105</f>
        <v>0</v>
      </c>
      <c r="S105" s="227">
        <v>0</v>
      </c>
      <c r="T105" s="228">
        <f>S105*H105</f>
        <v>0</v>
      </c>
      <c r="AR105" s="18" t="s">
        <v>664</v>
      </c>
      <c r="AT105" s="18" t="s">
        <v>199</v>
      </c>
      <c r="AU105" s="18" t="s">
        <v>80</v>
      </c>
      <c r="AY105" s="18" t="s">
        <v>197</v>
      </c>
      <c r="BE105" s="229">
        <f>IF(N105="základní",J105,0)</f>
        <v>0</v>
      </c>
      <c r="BF105" s="229">
        <f>IF(N105="snížená",J105,0)</f>
        <v>0</v>
      </c>
      <c r="BG105" s="229">
        <f>IF(N105="zákl. přenesená",J105,0)</f>
        <v>0</v>
      </c>
      <c r="BH105" s="229">
        <f>IF(N105="sníž. přenesená",J105,0)</f>
        <v>0</v>
      </c>
      <c r="BI105" s="229">
        <f>IF(N105="nulová",J105,0)</f>
        <v>0</v>
      </c>
      <c r="BJ105" s="18" t="s">
        <v>80</v>
      </c>
      <c r="BK105" s="229">
        <f>ROUND(I105*H105,2)</f>
        <v>0</v>
      </c>
      <c r="BL105" s="18" t="s">
        <v>664</v>
      </c>
      <c r="BM105" s="18" t="s">
        <v>2333</v>
      </c>
    </row>
    <row r="106" spans="2:65" s="1" customFormat="1" ht="33.75" customHeight="1">
      <c r="B106" s="39"/>
      <c r="C106" s="218" t="s">
        <v>97</v>
      </c>
      <c r="D106" s="218" t="s">
        <v>199</v>
      </c>
      <c r="E106" s="219" t="s">
        <v>2334</v>
      </c>
      <c r="F106" s="220" t="s">
        <v>2335</v>
      </c>
      <c r="G106" s="221" t="s">
        <v>707</v>
      </c>
      <c r="H106" s="222">
        <v>1</v>
      </c>
      <c r="I106" s="223"/>
      <c r="J106" s="224">
        <f>ROUND(I106*H106,2)</f>
        <v>0</v>
      </c>
      <c r="K106" s="220" t="s">
        <v>21</v>
      </c>
      <c r="L106" s="44"/>
      <c r="M106" s="225" t="s">
        <v>21</v>
      </c>
      <c r="N106" s="226" t="s">
        <v>44</v>
      </c>
      <c r="O106" s="80"/>
      <c r="P106" s="227">
        <f>O106*H106</f>
        <v>0</v>
      </c>
      <c r="Q106" s="227">
        <v>0</v>
      </c>
      <c r="R106" s="227">
        <f>Q106*H106</f>
        <v>0</v>
      </c>
      <c r="S106" s="227">
        <v>0</v>
      </c>
      <c r="T106" s="228">
        <f>S106*H106</f>
        <v>0</v>
      </c>
      <c r="AR106" s="18" t="s">
        <v>664</v>
      </c>
      <c r="AT106" s="18" t="s">
        <v>199</v>
      </c>
      <c r="AU106" s="18" t="s">
        <v>80</v>
      </c>
      <c r="AY106" s="18" t="s">
        <v>197</v>
      </c>
      <c r="BE106" s="229">
        <f>IF(N106="základní",J106,0)</f>
        <v>0</v>
      </c>
      <c r="BF106" s="229">
        <f>IF(N106="snížená",J106,0)</f>
        <v>0</v>
      </c>
      <c r="BG106" s="229">
        <f>IF(N106="zákl. přenesená",J106,0)</f>
        <v>0</v>
      </c>
      <c r="BH106" s="229">
        <f>IF(N106="sníž. přenesená",J106,0)</f>
        <v>0</v>
      </c>
      <c r="BI106" s="229">
        <f>IF(N106="nulová",J106,0)</f>
        <v>0</v>
      </c>
      <c r="BJ106" s="18" t="s">
        <v>80</v>
      </c>
      <c r="BK106" s="229">
        <f>ROUND(I106*H106,2)</f>
        <v>0</v>
      </c>
      <c r="BL106" s="18" t="s">
        <v>664</v>
      </c>
      <c r="BM106" s="18" t="s">
        <v>2336</v>
      </c>
    </row>
    <row r="107" spans="2:65" s="1" customFormat="1" ht="33.75" customHeight="1">
      <c r="B107" s="39"/>
      <c r="C107" s="218" t="s">
        <v>220</v>
      </c>
      <c r="D107" s="218" t="s">
        <v>199</v>
      </c>
      <c r="E107" s="219" t="s">
        <v>2337</v>
      </c>
      <c r="F107" s="220" t="s">
        <v>2338</v>
      </c>
      <c r="G107" s="221" t="s">
        <v>707</v>
      </c>
      <c r="H107" s="222">
        <v>1</v>
      </c>
      <c r="I107" s="223"/>
      <c r="J107" s="224">
        <f>ROUND(I107*H107,2)</f>
        <v>0</v>
      </c>
      <c r="K107" s="220" t="s">
        <v>21</v>
      </c>
      <c r="L107" s="44"/>
      <c r="M107" s="225" t="s">
        <v>21</v>
      </c>
      <c r="N107" s="226" t="s">
        <v>44</v>
      </c>
      <c r="O107" s="80"/>
      <c r="P107" s="227">
        <f>O107*H107</f>
        <v>0</v>
      </c>
      <c r="Q107" s="227">
        <v>0</v>
      </c>
      <c r="R107" s="227">
        <f>Q107*H107</f>
        <v>0</v>
      </c>
      <c r="S107" s="227">
        <v>0</v>
      </c>
      <c r="T107" s="228">
        <f>S107*H107</f>
        <v>0</v>
      </c>
      <c r="AR107" s="18" t="s">
        <v>664</v>
      </c>
      <c r="AT107" s="18" t="s">
        <v>199</v>
      </c>
      <c r="AU107" s="18" t="s">
        <v>80</v>
      </c>
      <c r="AY107" s="18" t="s">
        <v>197</v>
      </c>
      <c r="BE107" s="229">
        <f>IF(N107="základní",J107,0)</f>
        <v>0</v>
      </c>
      <c r="BF107" s="229">
        <f>IF(N107="snížená",J107,0)</f>
        <v>0</v>
      </c>
      <c r="BG107" s="229">
        <f>IF(N107="zákl. přenesená",J107,0)</f>
        <v>0</v>
      </c>
      <c r="BH107" s="229">
        <f>IF(N107="sníž. přenesená",J107,0)</f>
        <v>0</v>
      </c>
      <c r="BI107" s="229">
        <f>IF(N107="nulová",J107,0)</f>
        <v>0</v>
      </c>
      <c r="BJ107" s="18" t="s">
        <v>80</v>
      </c>
      <c r="BK107" s="229">
        <f>ROUND(I107*H107,2)</f>
        <v>0</v>
      </c>
      <c r="BL107" s="18" t="s">
        <v>664</v>
      </c>
      <c r="BM107" s="18" t="s">
        <v>2339</v>
      </c>
    </row>
    <row r="108" spans="2:63" s="11" customFormat="1" ht="25.9" customHeight="1">
      <c r="B108" s="202"/>
      <c r="C108" s="203"/>
      <c r="D108" s="204" t="s">
        <v>72</v>
      </c>
      <c r="E108" s="205" t="s">
        <v>122</v>
      </c>
      <c r="F108" s="205" t="s">
        <v>2340</v>
      </c>
      <c r="G108" s="203"/>
      <c r="H108" s="203"/>
      <c r="I108" s="206"/>
      <c r="J108" s="207">
        <f>BK108</f>
        <v>0</v>
      </c>
      <c r="K108" s="203"/>
      <c r="L108" s="208"/>
      <c r="M108" s="209"/>
      <c r="N108" s="210"/>
      <c r="O108" s="210"/>
      <c r="P108" s="211">
        <f>P109+P122+P132+P147+P179+P187+P190</f>
        <v>0</v>
      </c>
      <c r="Q108" s="210"/>
      <c r="R108" s="211">
        <f>R109+R122+R132+R147+R179+R187+R190</f>
        <v>0</v>
      </c>
      <c r="S108" s="210"/>
      <c r="T108" s="212">
        <f>T109+T122+T132+T147+T179+T187+T190</f>
        <v>0</v>
      </c>
      <c r="AR108" s="213" t="s">
        <v>80</v>
      </c>
      <c r="AT108" s="214" t="s">
        <v>72</v>
      </c>
      <c r="AU108" s="214" t="s">
        <v>73</v>
      </c>
      <c r="AY108" s="213" t="s">
        <v>197</v>
      </c>
      <c r="BK108" s="215">
        <f>BK109+BK122+BK132+BK147+BK179+BK187+BK190</f>
        <v>0</v>
      </c>
    </row>
    <row r="109" spans="2:63" s="11" customFormat="1" ht="22.8" customHeight="1">
      <c r="B109" s="202"/>
      <c r="C109" s="203"/>
      <c r="D109" s="204" t="s">
        <v>72</v>
      </c>
      <c r="E109" s="216" t="s">
        <v>2341</v>
      </c>
      <c r="F109" s="216" t="s">
        <v>2342</v>
      </c>
      <c r="G109" s="203"/>
      <c r="H109" s="203"/>
      <c r="I109" s="206"/>
      <c r="J109" s="217">
        <f>BK109</f>
        <v>0</v>
      </c>
      <c r="K109" s="203"/>
      <c r="L109" s="208"/>
      <c r="M109" s="209"/>
      <c r="N109" s="210"/>
      <c r="O109" s="210"/>
      <c r="P109" s="211">
        <f>SUM(P110:P121)</f>
        <v>0</v>
      </c>
      <c r="Q109" s="210"/>
      <c r="R109" s="211">
        <f>SUM(R110:R121)</f>
        <v>0</v>
      </c>
      <c r="S109" s="210"/>
      <c r="T109" s="212">
        <f>SUM(T110:T121)</f>
        <v>0</v>
      </c>
      <c r="AR109" s="213" t="s">
        <v>80</v>
      </c>
      <c r="AT109" s="214" t="s">
        <v>72</v>
      </c>
      <c r="AU109" s="214" t="s">
        <v>80</v>
      </c>
      <c r="AY109" s="213" t="s">
        <v>197</v>
      </c>
      <c r="BK109" s="215">
        <f>SUM(BK110:BK121)</f>
        <v>0</v>
      </c>
    </row>
    <row r="110" spans="2:65" s="1" customFormat="1" ht="22.5" customHeight="1">
      <c r="B110" s="39"/>
      <c r="C110" s="218" t="s">
        <v>231</v>
      </c>
      <c r="D110" s="218" t="s">
        <v>199</v>
      </c>
      <c r="E110" s="219" t="s">
        <v>2343</v>
      </c>
      <c r="F110" s="220" t="s">
        <v>2344</v>
      </c>
      <c r="G110" s="221" t="s">
        <v>707</v>
      </c>
      <c r="H110" s="222">
        <v>118</v>
      </c>
      <c r="I110" s="223"/>
      <c r="J110" s="224">
        <f>ROUND(I110*H110,2)</f>
        <v>0</v>
      </c>
      <c r="K110" s="220" t="s">
        <v>21</v>
      </c>
      <c r="L110" s="44"/>
      <c r="M110" s="225" t="s">
        <v>21</v>
      </c>
      <c r="N110" s="226" t="s">
        <v>44</v>
      </c>
      <c r="O110" s="80"/>
      <c r="P110" s="227">
        <f>O110*H110</f>
        <v>0</v>
      </c>
      <c r="Q110" s="227">
        <v>0</v>
      </c>
      <c r="R110" s="227">
        <f>Q110*H110</f>
        <v>0</v>
      </c>
      <c r="S110" s="227">
        <v>0</v>
      </c>
      <c r="T110" s="228">
        <f>S110*H110</f>
        <v>0</v>
      </c>
      <c r="AR110" s="18" t="s">
        <v>664</v>
      </c>
      <c r="AT110" s="18" t="s">
        <v>199</v>
      </c>
      <c r="AU110" s="18" t="s">
        <v>82</v>
      </c>
      <c r="AY110" s="18" t="s">
        <v>197</v>
      </c>
      <c r="BE110" s="229">
        <f>IF(N110="základní",J110,0)</f>
        <v>0</v>
      </c>
      <c r="BF110" s="229">
        <f>IF(N110="snížená",J110,0)</f>
        <v>0</v>
      </c>
      <c r="BG110" s="229">
        <f>IF(N110="zákl. přenesená",J110,0)</f>
        <v>0</v>
      </c>
      <c r="BH110" s="229">
        <f>IF(N110="sníž. přenesená",J110,0)</f>
        <v>0</v>
      </c>
      <c r="BI110" s="229">
        <f>IF(N110="nulová",J110,0)</f>
        <v>0</v>
      </c>
      <c r="BJ110" s="18" t="s">
        <v>80</v>
      </c>
      <c r="BK110" s="229">
        <f>ROUND(I110*H110,2)</f>
        <v>0</v>
      </c>
      <c r="BL110" s="18" t="s">
        <v>664</v>
      </c>
      <c r="BM110" s="18" t="s">
        <v>2345</v>
      </c>
    </row>
    <row r="111" spans="2:65" s="1" customFormat="1" ht="22.5" customHeight="1">
      <c r="B111" s="39"/>
      <c r="C111" s="218" t="s">
        <v>239</v>
      </c>
      <c r="D111" s="218" t="s">
        <v>199</v>
      </c>
      <c r="E111" s="219" t="s">
        <v>2346</v>
      </c>
      <c r="F111" s="220" t="s">
        <v>2347</v>
      </c>
      <c r="G111" s="221" t="s">
        <v>707</v>
      </c>
      <c r="H111" s="222">
        <v>1</v>
      </c>
      <c r="I111" s="223"/>
      <c r="J111" s="224">
        <f>ROUND(I111*H111,2)</f>
        <v>0</v>
      </c>
      <c r="K111" s="220" t="s">
        <v>21</v>
      </c>
      <c r="L111" s="44"/>
      <c r="M111" s="225" t="s">
        <v>21</v>
      </c>
      <c r="N111" s="226" t="s">
        <v>44</v>
      </c>
      <c r="O111" s="80"/>
      <c r="P111" s="227">
        <f>O111*H111</f>
        <v>0</v>
      </c>
      <c r="Q111" s="227">
        <v>0</v>
      </c>
      <c r="R111" s="227">
        <f>Q111*H111</f>
        <v>0</v>
      </c>
      <c r="S111" s="227">
        <v>0</v>
      </c>
      <c r="T111" s="228">
        <f>S111*H111</f>
        <v>0</v>
      </c>
      <c r="AR111" s="18" t="s">
        <v>664</v>
      </c>
      <c r="AT111" s="18" t="s">
        <v>199</v>
      </c>
      <c r="AU111" s="18" t="s">
        <v>82</v>
      </c>
      <c r="AY111" s="18" t="s">
        <v>197</v>
      </c>
      <c r="BE111" s="229">
        <f>IF(N111="základní",J111,0)</f>
        <v>0</v>
      </c>
      <c r="BF111" s="229">
        <f>IF(N111="snížená",J111,0)</f>
        <v>0</v>
      </c>
      <c r="BG111" s="229">
        <f>IF(N111="zákl. přenesená",J111,0)</f>
        <v>0</v>
      </c>
      <c r="BH111" s="229">
        <f>IF(N111="sníž. přenesená",J111,0)</f>
        <v>0</v>
      </c>
      <c r="BI111" s="229">
        <f>IF(N111="nulová",J111,0)</f>
        <v>0</v>
      </c>
      <c r="BJ111" s="18" t="s">
        <v>80</v>
      </c>
      <c r="BK111" s="229">
        <f>ROUND(I111*H111,2)</f>
        <v>0</v>
      </c>
      <c r="BL111" s="18" t="s">
        <v>664</v>
      </c>
      <c r="BM111" s="18" t="s">
        <v>2348</v>
      </c>
    </row>
    <row r="112" spans="2:65" s="1" customFormat="1" ht="22.5" customHeight="1">
      <c r="B112" s="39"/>
      <c r="C112" s="218" t="s">
        <v>244</v>
      </c>
      <c r="D112" s="218" t="s">
        <v>199</v>
      </c>
      <c r="E112" s="219" t="s">
        <v>2349</v>
      </c>
      <c r="F112" s="220" t="s">
        <v>2350</v>
      </c>
      <c r="G112" s="221" t="s">
        <v>707</v>
      </c>
      <c r="H112" s="222">
        <v>7</v>
      </c>
      <c r="I112" s="223"/>
      <c r="J112" s="224">
        <f>ROUND(I112*H112,2)</f>
        <v>0</v>
      </c>
      <c r="K112" s="220" t="s">
        <v>21</v>
      </c>
      <c r="L112" s="44"/>
      <c r="M112" s="225" t="s">
        <v>21</v>
      </c>
      <c r="N112" s="226" t="s">
        <v>44</v>
      </c>
      <c r="O112" s="80"/>
      <c r="P112" s="227">
        <f>O112*H112</f>
        <v>0</v>
      </c>
      <c r="Q112" s="227">
        <v>0</v>
      </c>
      <c r="R112" s="227">
        <f>Q112*H112</f>
        <v>0</v>
      </c>
      <c r="S112" s="227">
        <v>0</v>
      </c>
      <c r="T112" s="228">
        <f>S112*H112</f>
        <v>0</v>
      </c>
      <c r="AR112" s="18" t="s">
        <v>664</v>
      </c>
      <c r="AT112" s="18" t="s">
        <v>199</v>
      </c>
      <c r="AU112" s="18" t="s">
        <v>82</v>
      </c>
      <c r="AY112" s="18" t="s">
        <v>197</v>
      </c>
      <c r="BE112" s="229">
        <f>IF(N112="základní",J112,0)</f>
        <v>0</v>
      </c>
      <c r="BF112" s="229">
        <f>IF(N112="snížená",J112,0)</f>
        <v>0</v>
      </c>
      <c r="BG112" s="229">
        <f>IF(N112="zákl. přenesená",J112,0)</f>
        <v>0</v>
      </c>
      <c r="BH112" s="229">
        <f>IF(N112="sníž. přenesená",J112,0)</f>
        <v>0</v>
      </c>
      <c r="BI112" s="229">
        <f>IF(N112="nulová",J112,0)</f>
        <v>0</v>
      </c>
      <c r="BJ112" s="18" t="s">
        <v>80</v>
      </c>
      <c r="BK112" s="229">
        <f>ROUND(I112*H112,2)</f>
        <v>0</v>
      </c>
      <c r="BL112" s="18" t="s">
        <v>664</v>
      </c>
      <c r="BM112" s="18" t="s">
        <v>2351</v>
      </c>
    </row>
    <row r="113" spans="2:65" s="1" customFormat="1" ht="22.5" customHeight="1">
      <c r="B113" s="39"/>
      <c r="C113" s="218" t="s">
        <v>250</v>
      </c>
      <c r="D113" s="218" t="s">
        <v>199</v>
      </c>
      <c r="E113" s="219" t="s">
        <v>2352</v>
      </c>
      <c r="F113" s="220" t="s">
        <v>2353</v>
      </c>
      <c r="G113" s="221" t="s">
        <v>707</v>
      </c>
      <c r="H113" s="222">
        <v>7</v>
      </c>
      <c r="I113" s="223"/>
      <c r="J113" s="224">
        <f>ROUND(I113*H113,2)</f>
        <v>0</v>
      </c>
      <c r="K113" s="220" t="s">
        <v>21</v>
      </c>
      <c r="L113" s="44"/>
      <c r="M113" s="225" t="s">
        <v>21</v>
      </c>
      <c r="N113" s="226" t="s">
        <v>44</v>
      </c>
      <c r="O113" s="80"/>
      <c r="P113" s="227">
        <f>O113*H113</f>
        <v>0</v>
      </c>
      <c r="Q113" s="227">
        <v>0</v>
      </c>
      <c r="R113" s="227">
        <f>Q113*H113</f>
        <v>0</v>
      </c>
      <c r="S113" s="227">
        <v>0</v>
      </c>
      <c r="T113" s="228">
        <f>S113*H113</f>
        <v>0</v>
      </c>
      <c r="AR113" s="18" t="s">
        <v>664</v>
      </c>
      <c r="AT113" s="18" t="s">
        <v>199</v>
      </c>
      <c r="AU113" s="18" t="s">
        <v>82</v>
      </c>
      <c r="AY113" s="18" t="s">
        <v>197</v>
      </c>
      <c r="BE113" s="229">
        <f>IF(N113="základní",J113,0)</f>
        <v>0</v>
      </c>
      <c r="BF113" s="229">
        <f>IF(N113="snížená",J113,0)</f>
        <v>0</v>
      </c>
      <c r="BG113" s="229">
        <f>IF(N113="zákl. přenesená",J113,0)</f>
        <v>0</v>
      </c>
      <c r="BH113" s="229">
        <f>IF(N113="sníž. přenesená",J113,0)</f>
        <v>0</v>
      </c>
      <c r="BI113" s="229">
        <f>IF(N113="nulová",J113,0)</f>
        <v>0</v>
      </c>
      <c r="BJ113" s="18" t="s">
        <v>80</v>
      </c>
      <c r="BK113" s="229">
        <f>ROUND(I113*H113,2)</f>
        <v>0</v>
      </c>
      <c r="BL113" s="18" t="s">
        <v>664</v>
      </c>
      <c r="BM113" s="18" t="s">
        <v>2354</v>
      </c>
    </row>
    <row r="114" spans="2:65" s="1" customFormat="1" ht="22.5" customHeight="1">
      <c r="B114" s="39"/>
      <c r="C114" s="218" t="s">
        <v>256</v>
      </c>
      <c r="D114" s="218" t="s">
        <v>199</v>
      </c>
      <c r="E114" s="219" t="s">
        <v>2355</v>
      </c>
      <c r="F114" s="220" t="s">
        <v>2356</v>
      </c>
      <c r="G114" s="221" t="s">
        <v>707</v>
      </c>
      <c r="H114" s="222">
        <v>10</v>
      </c>
      <c r="I114" s="223"/>
      <c r="J114" s="224">
        <f>ROUND(I114*H114,2)</f>
        <v>0</v>
      </c>
      <c r="K114" s="220" t="s">
        <v>21</v>
      </c>
      <c r="L114" s="44"/>
      <c r="M114" s="225" t="s">
        <v>21</v>
      </c>
      <c r="N114" s="226" t="s">
        <v>44</v>
      </c>
      <c r="O114" s="80"/>
      <c r="P114" s="227">
        <f>O114*H114</f>
        <v>0</v>
      </c>
      <c r="Q114" s="227">
        <v>0</v>
      </c>
      <c r="R114" s="227">
        <f>Q114*H114</f>
        <v>0</v>
      </c>
      <c r="S114" s="227">
        <v>0</v>
      </c>
      <c r="T114" s="228">
        <f>S114*H114</f>
        <v>0</v>
      </c>
      <c r="AR114" s="18" t="s">
        <v>664</v>
      </c>
      <c r="AT114" s="18" t="s">
        <v>199</v>
      </c>
      <c r="AU114" s="18" t="s">
        <v>82</v>
      </c>
      <c r="AY114" s="18" t="s">
        <v>197</v>
      </c>
      <c r="BE114" s="229">
        <f>IF(N114="základní",J114,0)</f>
        <v>0</v>
      </c>
      <c r="BF114" s="229">
        <f>IF(N114="snížená",J114,0)</f>
        <v>0</v>
      </c>
      <c r="BG114" s="229">
        <f>IF(N114="zákl. přenesená",J114,0)</f>
        <v>0</v>
      </c>
      <c r="BH114" s="229">
        <f>IF(N114="sníž. přenesená",J114,0)</f>
        <v>0</v>
      </c>
      <c r="BI114" s="229">
        <f>IF(N114="nulová",J114,0)</f>
        <v>0</v>
      </c>
      <c r="BJ114" s="18" t="s">
        <v>80</v>
      </c>
      <c r="BK114" s="229">
        <f>ROUND(I114*H114,2)</f>
        <v>0</v>
      </c>
      <c r="BL114" s="18" t="s">
        <v>664</v>
      </c>
      <c r="BM114" s="18" t="s">
        <v>2357</v>
      </c>
    </row>
    <row r="115" spans="2:65" s="1" customFormat="1" ht="22.5" customHeight="1">
      <c r="B115" s="39"/>
      <c r="C115" s="218" t="s">
        <v>265</v>
      </c>
      <c r="D115" s="218" t="s">
        <v>199</v>
      </c>
      <c r="E115" s="219" t="s">
        <v>2358</v>
      </c>
      <c r="F115" s="220" t="s">
        <v>2359</v>
      </c>
      <c r="G115" s="221" t="s">
        <v>707</v>
      </c>
      <c r="H115" s="222">
        <v>1</v>
      </c>
      <c r="I115" s="223"/>
      <c r="J115" s="224">
        <f>ROUND(I115*H115,2)</f>
        <v>0</v>
      </c>
      <c r="K115" s="220" t="s">
        <v>21</v>
      </c>
      <c r="L115" s="44"/>
      <c r="M115" s="225" t="s">
        <v>21</v>
      </c>
      <c r="N115" s="226" t="s">
        <v>44</v>
      </c>
      <c r="O115" s="80"/>
      <c r="P115" s="227">
        <f>O115*H115</f>
        <v>0</v>
      </c>
      <c r="Q115" s="227">
        <v>0</v>
      </c>
      <c r="R115" s="227">
        <f>Q115*H115</f>
        <v>0</v>
      </c>
      <c r="S115" s="227">
        <v>0</v>
      </c>
      <c r="T115" s="228">
        <f>S115*H115</f>
        <v>0</v>
      </c>
      <c r="AR115" s="18" t="s">
        <v>664</v>
      </c>
      <c r="AT115" s="18" t="s">
        <v>199</v>
      </c>
      <c r="AU115" s="18" t="s">
        <v>82</v>
      </c>
      <c r="AY115" s="18" t="s">
        <v>197</v>
      </c>
      <c r="BE115" s="229">
        <f>IF(N115="základní",J115,0)</f>
        <v>0</v>
      </c>
      <c r="BF115" s="229">
        <f>IF(N115="snížená",J115,0)</f>
        <v>0</v>
      </c>
      <c r="BG115" s="229">
        <f>IF(N115="zákl. přenesená",J115,0)</f>
        <v>0</v>
      </c>
      <c r="BH115" s="229">
        <f>IF(N115="sníž. přenesená",J115,0)</f>
        <v>0</v>
      </c>
      <c r="BI115" s="229">
        <f>IF(N115="nulová",J115,0)</f>
        <v>0</v>
      </c>
      <c r="BJ115" s="18" t="s">
        <v>80</v>
      </c>
      <c r="BK115" s="229">
        <f>ROUND(I115*H115,2)</f>
        <v>0</v>
      </c>
      <c r="BL115" s="18" t="s">
        <v>664</v>
      </c>
      <c r="BM115" s="18" t="s">
        <v>2360</v>
      </c>
    </row>
    <row r="116" spans="2:65" s="1" customFormat="1" ht="22.5" customHeight="1">
      <c r="B116" s="39"/>
      <c r="C116" s="218" t="s">
        <v>137</v>
      </c>
      <c r="D116" s="218" t="s">
        <v>199</v>
      </c>
      <c r="E116" s="219" t="s">
        <v>2361</v>
      </c>
      <c r="F116" s="220" t="s">
        <v>2362</v>
      </c>
      <c r="G116" s="221" t="s">
        <v>707</v>
      </c>
      <c r="H116" s="222">
        <v>3</v>
      </c>
      <c r="I116" s="223"/>
      <c r="J116" s="224">
        <f>ROUND(I116*H116,2)</f>
        <v>0</v>
      </c>
      <c r="K116" s="220" t="s">
        <v>21</v>
      </c>
      <c r="L116" s="44"/>
      <c r="M116" s="225" t="s">
        <v>21</v>
      </c>
      <c r="N116" s="226" t="s">
        <v>44</v>
      </c>
      <c r="O116" s="80"/>
      <c r="P116" s="227">
        <f>O116*H116</f>
        <v>0</v>
      </c>
      <c r="Q116" s="227">
        <v>0</v>
      </c>
      <c r="R116" s="227">
        <f>Q116*H116</f>
        <v>0</v>
      </c>
      <c r="S116" s="227">
        <v>0</v>
      </c>
      <c r="T116" s="228">
        <f>S116*H116</f>
        <v>0</v>
      </c>
      <c r="AR116" s="18" t="s">
        <v>664</v>
      </c>
      <c r="AT116" s="18" t="s">
        <v>199</v>
      </c>
      <c r="AU116" s="18" t="s">
        <v>82</v>
      </c>
      <c r="AY116" s="18" t="s">
        <v>197</v>
      </c>
      <c r="BE116" s="229">
        <f>IF(N116="základní",J116,0)</f>
        <v>0</v>
      </c>
      <c r="BF116" s="229">
        <f>IF(N116="snížená",J116,0)</f>
        <v>0</v>
      </c>
      <c r="BG116" s="229">
        <f>IF(N116="zákl. přenesená",J116,0)</f>
        <v>0</v>
      </c>
      <c r="BH116" s="229">
        <f>IF(N116="sníž. přenesená",J116,0)</f>
        <v>0</v>
      </c>
      <c r="BI116" s="229">
        <f>IF(N116="nulová",J116,0)</f>
        <v>0</v>
      </c>
      <c r="BJ116" s="18" t="s">
        <v>80</v>
      </c>
      <c r="BK116" s="229">
        <f>ROUND(I116*H116,2)</f>
        <v>0</v>
      </c>
      <c r="BL116" s="18" t="s">
        <v>664</v>
      </c>
      <c r="BM116" s="18" t="s">
        <v>2363</v>
      </c>
    </row>
    <row r="117" spans="2:65" s="1" customFormat="1" ht="22.5" customHeight="1">
      <c r="B117" s="39"/>
      <c r="C117" s="218" t="s">
        <v>281</v>
      </c>
      <c r="D117" s="218" t="s">
        <v>199</v>
      </c>
      <c r="E117" s="219" t="s">
        <v>2364</v>
      </c>
      <c r="F117" s="220" t="s">
        <v>2365</v>
      </c>
      <c r="G117" s="221" t="s">
        <v>707</v>
      </c>
      <c r="H117" s="222">
        <v>2</v>
      </c>
      <c r="I117" s="223"/>
      <c r="J117" s="224">
        <f>ROUND(I117*H117,2)</f>
        <v>0</v>
      </c>
      <c r="K117" s="220" t="s">
        <v>21</v>
      </c>
      <c r="L117" s="44"/>
      <c r="M117" s="225" t="s">
        <v>21</v>
      </c>
      <c r="N117" s="226" t="s">
        <v>44</v>
      </c>
      <c r="O117" s="80"/>
      <c r="P117" s="227">
        <f>O117*H117</f>
        <v>0</v>
      </c>
      <c r="Q117" s="227">
        <v>0</v>
      </c>
      <c r="R117" s="227">
        <f>Q117*H117</f>
        <v>0</v>
      </c>
      <c r="S117" s="227">
        <v>0</v>
      </c>
      <c r="T117" s="228">
        <f>S117*H117</f>
        <v>0</v>
      </c>
      <c r="AR117" s="18" t="s">
        <v>664</v>
      </c>
      <c r="AT117" s="18" t="s">
        <v>199</v>
      </c>
      <c r="AU117" s="18" t="s">
        <v>82</v>
      </c>
      <c r="AY117" s="18" t="s">
        <v>197</v>
      </c>
      <c r="BE117" s="229">
        <f>IF(N117="základní",J117,0)</f>
        <v>0</v>
      </c>
      <c r="BF117" s="229">
        <f>IF(N117="snížená",J117,0)</f>
        <v>0</v>
      </c>
      <c r="BG117" s="229">
        <f>IF(N117="zákl. přenesená",J117,0)</f>
        <v>0</v>
      </c>
      <c r="BH117" s="229">
        <f>IF(N117="sníž. přenesená",J117,0)</f>
        <v>0</v>
      </c>
      <c r="BI117" s="229">
        <f>IF(N117="nulová",J117,0)</f>
        <v>0</v>
      </c>
      <c r="BJ117" s="18" t="s">
        <v>80</v>
      </c>
      <c r="BK117" s="229">
        <f>ROUND(I117*H117,2)</f>
        <v>0</v>
      </c>
      <c r="BL117" s="18" t="s">
        <v>664</v>
      </c>
      <c r="BM117" s="18" t="s">
        <v>2366</v>
      </c>
    </row>
    <row r="118" spans="2:65" s="1" customFormat="1" ht="16.5" customHeight="1">
      <c r="B118" s="39"/>
      <c r="C118" s="218" t="s">
        <v>287</v>
      </c>
      <c r="D118" s="218" t="s">
        <v>199</v>
      </c>
      <c r="E118" s="219" t="s">
        <v>2367</v>
      </c>
      <c r="F118" s="220" t="s">
        <v>2368</v>
      </c>
      <c r="G118" s="221" t="s">
        <v>707</v>
      </c>
      <c r="H118" s="222">
        <v>5</v>
      </c>
      <c r="I118" s="223"/>
      <c r="J118" s="224">
        <f>ROUND(I118*H118,2)</f>
        <v>0</v>
      </c>
      <c r="K118" s="220" t="s">
        <v>21</v>
      </c>
      <c r="L118" s="44"/>
      <c r="M118" s="225" t="s">
        <v>21</v>
      </c>
      <c r="N118" s="226" t="s">
        <v>44</v>
      </c>
      <c r="O118" s="80"/>
      <c r="P118" s="227">
        <f>O118*H118</f>
        <v>0</v>
      </c>
      <c r="Q118" s="227">
        <v>0</v>
      </c>
      <c r="R118" s="227">
        <f>Q118*H118</f>
        <v>0</v>
      </c>
      <c r="S118" s="227">
        <v>0</v>
      </c>
      <c r="T118" s="228">
        <f>S118*H118</f>
        <v>0</v>
      </c>
      <c r="AR118" s="18" t="s">
        <v>664</v>
      </c>
      <c r="AT118" s="18" t="s">
        <v>199</v>
      </c>
      <c r="AU118" s="18" t="s">
        <v>82</v>
      </c>
      <c r="AY118" s="18" t="s">
        <v>197</v>
      </c>
      <c r="BE118" s="229">
        <f>IF(N118="základní",J118,0)</f>
        <v>0</v>
      </c>
      <c r="BF118" s="229">
        <f>IF(N118="snížená",J118,0)</f>
        <v>0</v>
      </c>
      <c r="BG118" s="229">
        <f>IF(N118="zákl. přenesená",J118,0)</f>
        <v>0</v>
      </c>
      <c r="BH118" s="229">
        <f>IF(N118="sníž. přenesená",J118,0)</f>
        <v>0</v>
      </c>
      <c r="BI118" s="229">
        <f>IF(N118="nulová",J118,0)</f>
        <v>0</v>
      </c>
      <c r="BJ118" s="18" t="s">
        <v>80</v>
      </c>
      <c r="BK118" s="229">
        <f>ROUND(I118*H118,2)</f>
        <v>0</v>
      </c>
      <c r="BL118" s="18" t="s">
        <v>664</v>
      </c>
      <c r="BM118" s="18" t="s">
        <v>2369</v>
      </c>
    </row>
    <row r="119" spans="2:65" s="1" customFormat="1" ht="16.5" customHeight="1">
      <c r="B119" s="39"/>
      <c r="C119" s="218" t="s">
        <v>8</v>
      </c>
      <c r="D119" s="218" t="s">
        <v>199</v>
      </c>
      <c r="E119" s="219" t="s">
        <v>2370</v>
      </c>
      <c r="F119" s="220" t="s">
        <v>2371</v>
      </c>
      <c r="G119" s="221" t="s">
        <v>707</v>
      </c>
      <c r="H119" s="222">
        <v>4</v>
      </c>
      <c r="I119" s="223"/>
      <c r="J119" s="224">
        <f>ROUND(I119*H119,2)</f>
        <v>0</v>
      </c>
      <c r="K119" s="220" t="s">
        <v>21</v>
      </c>
      <c r="L119" s="44"/>
      <c r="M119" s="225" t="s">
        <v>21</v>
      </c>
      <c r="N119" s="226" t="s">
        <v>44</v>
      </c>
      <c r="O119" s="80"/>
      <c r="P119" s="227">
        <f>O119*H119</f>
        <v>0</v>
      </c>
      <c r="Q119" s="227">
        <v>0</v>
      </c>
      <c r="R119" s="227">
        <f>Q119*H119</f>
        <v>0</v>
      </c>
      <c r="S119" s="227">
        <v>0</v>
      </c>
      <c r="T119" s="228">
        <f>S119*H119</f>
        <v>0</v>
      </c>
      <c r="AR119" s="18" t="s">
        <v>664</v>
      </c>
      <c r="AT119" s="18" t="s">
        <v>199</v>
      </c>
      <c r="AU119" s="18" t="s">
        <v>82</v>
      </c>
      <c r="AY119" s="18" t="s">
        <v>197</v>
      </c>
      <c r="BE119" s="229">
        <f>IF(N119="základní",J119,0)</f>
        <v>0</v>
      </c>
      <c r="BF119" s="229">
        <f>IF(N119="snížená",J119,0)</f>
        <v>0</v>
      </c>
      <c r="BG119" s="229">
        <f>IF(N119="zákl. přenesená",J119,0)</f>
        <v>0</v>
      </c>
      <c r="BH119" s="229">
        <f>IF(N119="sníž. přenesená",J119,0)</f>
        <v>0</v>
      </c>
      <c r="BI119" s="229">
        <f>IF(N119="nulová",J119,0)</f>
        <v>0</v>
      </c>
      <c r="BJ119" s="18" t="s">
        <v>80</v>
      </c>
      <c r="BK119" s="229">
        <f>ROUND(I119*H119,2)</f>
        <v>0</v>
      </c>
      <c r="BL119" s="18" t="s">
        <v>664</v>
      </c>
      <c r="BM119" s="18" t="s">
        <v>2372</v>
      </c>
    </row>
    <row r="120" spans="2:65" s="1" customFormat="1" ht="16.5" customHeight="1">
      <c r="B120" s="39"/>
      <c r="C120" s="218" t="s">
        <v>298</v>
      </c>
      <c r="D120" s="218" t="s">
        <v>199</v>
      </c>
      <c r="E120" s="219" t="s">
        <v>2373</v>
      </c>
      <c r="F120" s="220" t="s">
        <v>2374</v>
      </c>
      <c r="G120" s="221" t="s">
        <v>707</v>
      </c>
      <c r="H120" s="222">
        <v>8</v>
      </c>
      <c r="I120" s="223"/>
      <c r="J120" s="224">
        <f>ROUND(I120*H120,2)</f>
        <v>0</v>
      </c>
      <c r="K120" s="220" t="s">
        <v>21</v>
      </c>
      <c r="L120" s="44"/>
      <c r="M120" s="225" t="s">
        <v>21</v>
      </c>
      <c r="N120" s="226" t="s">
        <v>44</v>
      </c>
      <c r="O120" s="80"/>
      <c r="P120" s="227">
        <f>O120*H120</f>
        <v>0</v>
      </c>
      <c r="Q120" s="227">
        <v>0</v>
      </c>
      <c r="R120" s="227">
        <f>Q120*H120</f>
        <v>0</v>
      </c>
      <c r="S120" s="227">
        <v>0</v>
      </c>
      <c r="T120" s="228">
        <f>S120*H120</f>
        <v>0</v>
      </c>
      <c r="AR120" s="18" t="s">
        <v>664</v>
      </c>
      <c r="AT120" s="18" t="s">
        <v>199</v>
      </c>
      <c r="AU120" s="18" t="s">
        <v>82</v>
      </c>
      <c r="AY120" s="18" t="s">
        <v>197</v>
      </c>
      <c r="BE120" s="229">
        <f>IF(N120="základní",J120,0)</f>
        <v>0</v>
      </c>
      <c r="BF120" s="229">
        <f>IF(N120="snížená",J120,0)</f>
        <v>0</v>
      </c>
      <c r="BG120" s="229">
        <f>IF(N120="zákl. přenesená",J120,0)</f>
        <v>0</v>
      </c>
      <c r="BH120" s="229">
        <f>IF(N120="sníž. přenesená",J120,0)</f>
        <v>0</v>
      </c>
      <c r="BI120" s="229">
        <f>IF(N120="nulová",J120,0)</f>
        <v>0</v>
      </c>
      <c r="BJ120" s="18" t="s">
        <v>80</v>
      </c>
      <c r="BK120" s="229">
        <f>ROUND(I120*H120,2)</f>
        <v>0</v>
      </c>
      <c r="BL120" s="18" t="s">
        <v>664</v>
      </c>
      <c r="BM120" s="18" t="s">
        <v>2375</v>
      </c>
    </row>
    <row r="121" spans="2:65" s="1" customFormat="1" ht="16.5" customHeight="1">
      <c r="B121" s="39"/>
      <c r="C121" s="218" t="s">
        <v>305</v>
      </c>
      <c r="D121" s="218" t="s">
        <v>199</v>
      </c>
      <c r="E121" s="219" t="s">
        <v>2376</v>
      </c>
      <c r="F121" s="220" t="s">
        <v>2377</v>
      </c>
      <c r="G121" s="221" t="s">
        <v>707</v>
      </c>
      <c r="H121" s="222">
        <v>2</v>
      </c>
      <c r="I121" s="223"/>
      <c r="J121" s="224">
        <f>ROUND(I121*H121,2)</f>
        <v>0</v>
      </c>
      <c r="K121" s="220" t="s">
        <v>21</v>
      </c>
      <c r="L121" s="44"/>
      <c r="M121" s="225" t="s">
        <v>21</v>
      </c>
      <c r="N121" s="226" t="s">
        <v>44</v>
      </c>
      <c r="O121" s="80"/>
      <c r="P121" s="227">
        <f>O121*H121</f>
        <v>0</v>
      </c>
      <c r="Q121" s="227">
        <v>0</v>
      </c>
      <c r="R121" s="227">
        <f>Q121*H121</f>
        <v>0</v>
      </c>
      <c r="S121" s="227">
        <v>0</v>
      </c>
      <c r="T121" s="228">
        <f>S121*H121</f>
        <v>0</v>
      </c>
      <c r="AR121" s="18" t="s">
        <v>664</v>
      </c>
      <c r="AT121" s="18" t="s">
        <v>199</v>
      </c>
      <c r="AU121" s="18" t="s">
        <v>82</v>
      </c>
      <c r="AY121" s="18" t="s">
        <v>197</v>
      </c>
      <c r="BE121" s="229">
        <f>IF(N121="základní",J121,0)</f>
        <v>0</v>
      </c>
      <c r="BF121" s="229">
        <f>IF(N121="snížená",J121,0)</f>
        <v>0</v>
      </c>
      <c r="BG121" s="229">
        <f>IF(N121="zákl. přenesená",J121,0)</f>
        <v>0</v>
      </c>
      <c r="BH121" s="229">
        <f>IF(N121="sníž. přenesená",J121,0)</f>
        <v>0</v>
      </c>
      <c r="BI121" s="229">
        <f>IF(N121="nulová",J121,0)</f>
        <v>0</v>
      </c>
      <c r="BJ121" s="18" t="s">
        <v>80</v>
      </c>
      <c r="BK121" s="229">
        <f>ROUND(I121*H121,2)</f>
        <v>0</v>
      </c>
      <c r="BL121" s="18" t="s">
        <v>664</v>
      </c>
      <c r="BM121" s="18" t="s">
        <v>2378</v>
      </c>
    </row>
    <row r="122" spans="2:63" s="11" customFormat="1" ht="22.8" customHeight="1">
      <c r="B122" s="202"/>
      <c r="C122" s="203"/>
      <c r="D122" s="204" t="s">
        <v>72</v>
      </c>
      <c r="E122" s="216" t="s">
        <v>2379</v>
      </c>
      <c r="F122" s="216" t="s">
        <v>2380</v>
      </c>
      <c r="G122" s="203"/>
      <c r="H122" s="203"/>
      <c r="I122" s="206"/>
      <c r="J122" s="217">
        <f>BK122</f>
        <v>0</v>
      </c>
      <c r="K122" s="203"/>
      <c r="L122" s="208"/>
      <c r="M122" s="209"/>
      <c r="N122" s="210"/>
      <c r="O122" s="210"/>
      <c r="P122" s="211">
        <f>SUM(P123:P131)</f>
        <v>0</v>
      </c>
      <c r="Q122" s="210"/>
      <c r="R122" s="211">
        <f>SUM(R123:R131)</f>
        <v>0</v>
      </c>
      <c r="S122" s="210"/>
      <c r="T122" s="212">
        <f>SUM(T123:T131)</f>
        <v>0</v>
      </c>
      <c r="AR122" s="213" t="s">
        <v>80</v>
      </c>
      <c r="AT122" s="214" t="s">
        <v>72</v>
      </c>
      <c r="AU122" s="214" t="s">
        <v>80</v>
      </c>
      <c r="AY122" s="213" t="s">
        <v>197</v>
      </c>
      <c r="BK122" s="215">
        <f>SUM(BK123:BK131)</f>
        <v>0</v>
      </c>
    </row>
    <row r="123" spans="2:65" s="1" customFormat="1" ht="101.25" customHeight="1">
      <c r="B123" s="39"/>
      <c r="C123" s="218" t="s">
        <v>314</v>
      </c>
      <c r="D123" s="218" t="s">
        <v>199</v>
      </c>
      <c r="E123" s="219" t="s">
        <v>2381</v>
      </c>
      <c r="F123" s="220" t="s">
        <v>2382</v>
      </c>
      <c r="G123" s="221" t="s">
        <v>707</v>
      </c>
      <c r="H123" s="222">
        <v>1</v>
      </c>
      <c r="I123" s="223"/>
      <c r="J123" s="224">
        <f>ROUND(I123*H123,2)</f>
        <v>0</v>
      </c>
      <c r="K123" s="220" t="s">
        <v>21</v>
      </c>
      <c r="L123" s="44"/>
      <c r="M123" s="225" t="s">
        <v>21</v>
      </c>
      <c r="N123" s="226" t="s">
        <v>44</v>
      </c>
      <c r="O123" s="80"/>
      <c r="P123" s="227">
        <f>O123*H123</f>
        <v>0</v>
      </c>
      <c r="Q123" s="227">
        <v>0</v>
      </c>
      <c r="R123" s="227">
        <f>Q123*H123</f>
        <v>0</v>
      </c>
      <c r="S123" s="227">
        <v>0</v>
      </c>
      <c r="T123" s="228">
        <f>S123*H123</f>
        <v>0</v>
      </c>
      <c r="AR123" s="18" t="s">
        <v>664</v>
      </c>
      <c r="AT123" s="18" t="s">
        <v>199</v>
      </c>
      <c r="AU123" s="18" t="s">
        <v>82</v>
      </c>
      <c r="AY123" s="18" t="s">
        <v>197</v>
      </c>
      <c r="BE123" s="229">
        <f>IF(N123="základní",J123,0)</f>
        <v>0</v>
      </c>
      <c r="BF123" s="229">
        <f>IF(N123="snížená",J123,0)</f>
        <v>0</v>
      </c>
      <c r="BG123" s="229">
        <f>IF(N123="zákl. přenesená",J123,0)</f>
        <v>0</v>
      </c>
      <c r="BH123" s="229">
        <f>IF(N123="sníž. přenesená",J123,0)</f>
        <v>0</v>
      </c>
      <c r="BI123" s="229">
        <f>IF(N123="nulová",J123,0)</f>
        <v>0</v>
      </c>
      <c r="BJ123" s="18" t="s">
        <v>80</v>
      </c>
      <c r="BK123" s="229">
        <f>ROUND(I123*H123,2)</f>
        <v>0</v>
      </c>
      <c r="BL123" s="18" t="s">
        <v>664</v>
      </c>
      <c r="BM123" s="18" t="s">
        <v>2383</v>
      </c>
    </row>
    <row r="124" spans="2:65" s="1" customFormat="1" ht="22.5" customHeight="1">
      <c r="B124" s="39"/>
      <c r="C124" s="218" t="s">
        <v>321</v>
      </c>
      <c r="D124" s="218" t="s">
        <v>199</v>
      </c>
      <c r="E124" s="219" t="s">
        <v>2384</v>
      </c>
      <c r="F124" s="220" t="s">
        <v>2385</v>
      </c>
      <c r="G124" s="221" t="s">
        <v>707</v>
      </c>
      <c r="H124" s="222">
        <v>15</v>
      </c>
      <c r="I124" s="223"/>
      <c r="J124" s="224">
        <f>ROUND(I124*H124,2)</f>
        <v>0</v>
      </c>
      <c r="K124" s="220" t="s">
        <v>21</v>
      </c>
      <c r="L124" s="44"/>
      <c r="M124" s="225" t="s">
        <v>21</v>
      </c>
      <c r="N124" s="226" t="s">
        <v>44</v>
      </c>
      <c r="O124" s="80"/>
      <c r="P124" s="227">
        <f>O124*H124</f>
        <v>0</v>
      </c>
      <c r="Q124" s="227">
        <v>0</v>
      </c>
      <c r="R124" s="227">
        <f>Q124*H124</f>
        <v>0</v>
      </c>
      <c r="S124" s="227">
        <v>0</v>
      </c>
      <c r="T124" s="228">
        <f>S124*H124</f>
        <v>0</v>
      </c>
      <c r="AR124" s="18" t="s">
        <v>664</v>
      </c>
      <c r="AT124" s="18" t="s">
        <v>199</v>
      </c>
      <c r="AU124" s="18" t="s">
        <v>82</v>
      </c>
      <c r="AY124" s="18" t="s">
        <v>197</v>
      </c>
      <c r="BE124" s="229">
        <f>IF(N124="základní",J124,0)</f>
        <v>0</v>
      </c>
      <c r="BF124" s="229">
        <f>IF(N124="snížená",J124,0)</f>
        <v>0</v>
      </c>
      <c r="BG124" s="229">
        <f>IF(N124="zákl. přenesená",J124,0)</f>
        <v>0</v>
      </c>
      <c r="BH124" s="229">
        <f>IF(N124="sníž. přenesená",J124,0)</f>
        <v>0</v>
      </c>
      <c r="BI124" s="229">
        <f>IF(N124="nulová",J124,0)</f>
        <v>0</v>
      </c>
      <c r="BJ124" s="18" t="s">
        <v>80</v>
      </c>
      <c r="BK124" s="229">
        <f>ROUND(I124*H124,2)</f>
        <v>0</v>
      </c>
      <c r="BL124" s="18" t="s">
        <v>664</v>
      </c>
      <c r="BM124" s="18" t="s">
        <v>2386</v>
      </c>
    </row>
    <row r="125" spans="2:65" s="1" customFormat="1" ht="22.5" customHeight="1">
      <c r="B125" s="39"/>
      <c r="C125" s="218" t="s">
        <v>330</v>
      </c>
      <c r="D125" s="218" t="s">
        <v>199</v>
      </c>
      <c r="E125" s="219" t="s">
        <v>2387</v>
      </c>
      <c r="F125" s="220" t="s">
        <v>2388</v>
      </c>
      <c r="G125" s="221" t="s">
        <v>707</v>
      </c>
      <c r="H125" s="222">
        <v>7</v>
      </c>
      <c r="I125" s="223"/>
      <c r="J125" s="224">
        <f>ROUND(I125*H125,2)</f>
        <v>0</v>
      </c>
      <c r="K125" s="220" t="s">
        <v>21</v>
      </c>
      <c r="L125" s="44"/>
      <c r="M125" s="225" t="s">
        <v>21</v>
      </c>
      <c r="N125" s="226" t="s">
        <v>44</v>
      </c>
      <c r="O125" s="80"/>
      <c r="P125" s="227">
        <f>O125*H125</f>
        <v>0</v>
      </c>
      <c r="Q125" s="227">
        <v>0</v>
      </c>
      <c r="R125" s="227">
        <f>Q125*H125</f>
        <v>0</v>
      </c>
      <c r="S125" s="227">
        <v>0</v>
      </c>
      <c r="T125" s="228">
        <f>S125*H125</f>
        <v>0</v>
      </c>
      <c r="AR125" s="18" t="s">
        <v>664</v>
      </c>
      <c r="AT125" s="18" t="s">
        <v>199</v>
      </c>
      <c r="AU125" s="18" t="s">
        <v>82</v>
      </c>
      <c r="AY125" s="18" t="s">
        <v>197</v>
      </c>
      <c r="BE125" s="229">
        <f>IF(N125="základní",J125,0)</f>
        <v>0</v>
      </c>
      <c r="BF125" s="229">
        <f>IF(N125="snížená",J125,0)</f>
        <v>0</v>
      </c>
      <c r="BG125" s="229">
        <f>IF(N125="zákl. přenesená",J125,0)</f>
        <v>0</v>
      </c>
      <c r="BH125" s="229">
        <f>IF(N125="sníž. přenesená",J125,0)</f>
        <v>0</v>
      </c>
      <c r="BI125" s="229">
        <f>IF(N125="nulová",J125,0)</f>
        <v>0</v>
      </c>
      <c r="BJ125" s="18" t="s">
        <v>80</v>
      </c>
      <c r="BK125" s="229">
        <f>ROUND(I125*H125,2)</f>
        <v>0</v>
      </c>
      <c r="BL125" s="18" t="s">
        <v>664</v>
      </c>
      <c r="BM125" s="18" t="s">
        <v>2389</v>
      </c>
    </row>
    <row r="126" spans="2:65" s="1" customFormat="1" ht="16.5" customHeight="1">
      <c r="B126" s="39"/>
      <c r="C126" s="218" t="s">
        <v>7</v>
      </c>
      <c r="D126" s="218" t="s">
        <v>199</v>
      </c>
      <c r="E126" s="219" t="s">
        <v>2390</v>
      </c>
      <c r="F126" s="220" t="s">
        <v>2391</v>
      </c>
      <c r="G126" s="221" t="s">
        <v>707</v>
      </c>
      <c r="H126" s="222">
        <v>4</v>
      </c>
      <c r="I126" s="223"/>
      <c r="J126" s="224">
        <f>ROUND(I126*H126,2)</f>
        <v>0</v>
      </c>
      <c r="K126" s="220" t="s">
        <v>21</v>
      </c>
      <c r="L126" s="44"/>
      <c r="M126" s="225" t="s">
        <v>21</v>
      </c>
      <c r="N126" s="226" t="s">
        <v>44</v>
      </c>
      <c r="O126" s="80"/>
      <c r="P126" s="227">
        <f>O126*H126</f>
        <v>0</v>
      </c>
      <c r="Q126" s="227">
        <v>0</v>
      </c>
      <c r="R126" s="227">
        <f>Q126*H126</f>
        <v>0</v>
      </c>
      <c r="S126" s="227">
        <v>0</v>
      </c>
      <c r="T126" s="228">
        <f>S126*H126</f>
        <v>0</v>
      </c>
      <c r="AR126" s="18" t="s">
        <v>664</v>
      </c>
      <c r="AT126" s="18" t="s">
        <v>199</v>
      </c>
      <c r="AU126" s="18" t="s">
        <v>82</v>
      </c>
      <c r="AY126" s="18" t="s">
        <v>197</v>
      </c>
      <c r="BE126" s="229">
        <f>IF(N126="základní",J126,0)</f>
        <v>0</v>
      </c>
      <c r="BF126" s="229">
        <f>IF(N126="snížená",J126,0)</f>
        <v>0</v>
      </c>
      <c r="BG126" s="229">
        <f>IF(N126="zákl. přenesená",J126,0)</f>
        <v>0</v>
      </c>
      <c r="BH126" s="229">
        <f>IF(N126="sníž. přenesená",J126,0)</f>
        <v>0</v>
      </c>
      <c r="BI126" s="229">
        <f>IF(N126="nulová",J126,0)</f>
        <v>0</v>
      </c>
      <c r="BJ126" s="18" t="s">
        <v>80</v>
      </c>
      <c r="BK126" s="229">
        <f>ROUND(I126*H126,2)</f>
        <v>0</v>
      </c>
      <c r="BL126" s="18" t="s">
        <v>664</v>
      </c>
      <c r="BM126" s="18" t="s">
        <v>2392</v>
      </c>
    </row>
    <row r="127" spans="2:65" s="1" customFormat="1" ht="16.5" customHeight="1">
      <c r="B127" s="39"/>
      <c r="C127" s="218" t="s">
        <v>343</v>
      </c>
      <c r="D127" s="218" t="s">
        <v>199</v>
      </c>
      <c r="E127" s="219" t="s">
        <v>2393</v>
      </c>
      <c r="F127" s="220" t="s">
        <v>2394</v>
      </c>
      <c r="G127" s="221" t="s">
        <v>707</v>
      </c>
      <c r="H127" s="222">
        <v>4</v>
      </c>
      <c r="I127" s="223"/>
      <c r="J127" s="224">
        <f>ROUND(I127*H127,2)</f>
        <v>0</v>
      </c>
      <c r="K127" s="220" t="s">
        <v>21</v>
      </c>
      <c r="L127" s="44"/>
      <c r="M127" s="225" t="s">
        <v>21</v>
      </c>
      <c r="N127" s="226" t="s">
        <v>44</v>
      </c>
      <c r="O127" s="80"/>
      <c r="P127" s="227">
        <f>O127*H127</f>
        <v>0</v>
      </c>
      <c r="Q127" s="227">
        <v>0</v>
      </c>
      <c r="R127" s="227">
        <f>Q127*H127</f>
        <v>0</v>
      </c>
      <c r="S127" s="227">
        <v>0</v>
      </c>
      <c r="T127" s="228">
        <f>S127*H127</f>
        <v>0</v>
      </c>
      <c r="AR127" s="18" t="s">
        <v>664</v>
      </c>
      <c r="AT127" s="18" t="s">
        <v>199</v>
      </c>
      <c r="AU127" s="18" t="s">
        <v>82</v>
      </c>
      <c r="AY127" s="18" t="s">
        <v>197</v>
      </c>
      <c r="BE127" s="229">
        <f>IF(N127="základní",J127,0)</f>
        <v>0</v>
      </c>
      <c r="BF127" s="229">
        <f>IF(N127="snížená",J127,0)</f>
        <v>0</v>
      </c>
      <c r="BG127" s="229">
        <f>IF(N127="zákl. přenesená",J127,0)</f>
        <v>0</v>
      </c>
      <c r="BH127" s="229">
        <f>IF(N127="sníž. přenesená",J127,0)</f>
        <v>0</v>
      </c>
      <c r="BI127" s="229">
        <f>IF(N127="nulová",J127,0)</f>
        <v>0</v>
      </c>
      <c r="BJ127" s="18" t="s">
        <v>80</v>
      </c>
      <c r="BK127" s="229">
        <f>ROUND(I127*H127,2)</f>
        <v>0</v>
      </c>
      <c r="BL127" s="18" t="s">
        <v>664</v>
      </c>
      <c r="BM127" s="18" t="s">
        <v>2395</v>
      </c>
    </row>
    <row r="128" spans="2:65" s="1" customFormat="1" ht="16.5" customHeight="1">
      <c r="B128" s="39"/>
      <c r="C128" s="218" t="s">
        <v>351</v>
      </c>
      <c r="D128" s="218" t="s">
        <v>199</v>
      </c>
      <c r="E128" s="219" t="s">
        <v>2396</v>
      </c>
      <c r="F128" s="220" t="s">
        <v>2397</v>
      </c>
      <c r="G128" s="221" t="s">
        <v>707</v>
      </c>
      <c r="H128" s="222">
        <v>10</v>
      </c>
      <c r="I128" s="223"/>
      <c r="J128" s="224">
        <f>ROUND(I128*H128,2)</f>
        <v>0</v>
      </c>
      <c r="K128" s="220" t="s">
        <v>21</v>
      </c>
      <c r="L128" s="44"/>
      <c r="M128" s="225" t="s">
        <v>21</v>
      </c>
      <c r="N128" s="226" t="s">
        <v>44</v>
      </c>
      <c r="O128" s="80"/>
      <c r="P128" s="227">
        <f>O128*H128</f>
        <v>0</v>
      </c>
      <c r="Q128" s="227">
        <v>0</v>
      </c>
      <c r="R128" s="227">
        <f>Q128*H128</f>
        <v>0</v>
      </c>
      <c r="S128" s="227">
        <v>0</v>
      </c>
      <c r="T128" s="228">
        <f>S128*H128</f>
        <v>0</v>
      </c>
      <c r="AR128" s="18" t="s">
        <v>664</v>
      </c>
      <c r="AT128" s="18" t="s">
        <v>199</v>
      </c>
      <c r="AU128" s="18" t="s">
        <v>82</v>
      </c>
      <c r="AY128" s="18" t="s">
        <v>197</v>
      </c>
      <c r="BE128" s="229">
        <f>IF(N128="základní",J128,0)</f>
        <v>0</v>
      </c>
      <c r="BF128" s="229">
        <f>IF(N128="snížená",J128,0)</f>
        <v>0</v>
      </c>
      <c r="BG128" s="229">
        <f>IF(N128="zákl. přenesená",J128,0)</f>
        <v>0</v>
      </c>
      <c r="BH128" s="229">
        <f>IF(N128="sníž. přenesená",J128,0)</f>
        <v>0</v>
      </c>
      <c r="BI128" s="229">
        <f>IF(N128="nulová",J128,0)</f>
        <v>0</v>
      </c>
      <c r="BJ128" s="18" t="s">
        <v>80</v>
      </c>
      <c r="BK128" s="229">
        <f>ROUND(I128*H128,2)</f>
        <v>0</v>
      </c>
      <c r="BL128" s="18" t="s">
        <v>664</v>
      </c>
      <c r="BM128" s="18" t="s">
        <v>2398</v>
      </c>
    </row>
    <row r="129" spans="2:65" s="1" customFormat="1" ht="22.5" customHeight="1">
      <c r="B129" s="39"/>
      <c r="C129" s="218" t="s">
        <v>358</v>
      </c>
      <c r="D129" s="218" t="s">
        <v>199</v>
      </c>
      <c r="E129" s="219" t="s">
        <v>2399</v>
      </c>
      <c r="F129" s="220" t="s">
        <v>2400</v>
      </c>
      <c r="G129" s="221" t="s">
        <v>132</v>
      </c>
      <c r="H129" s="222">
        <v>880</v>
      </c>
      <c r="I129" s="223"/>
      <c r="J129" s="224">
        <f>ROUND(I129*H129,2)</f>
        <v>0</v>
      </c>
      <c r="K129" s="220" t="s">
        <v>21</v>
      </c>
      <c r="L129" s="44"/>
      <c r="M129" s="225" t="s">
        <v>21</v>
      </c>
      <c r="N129" s="226" t="s">
        <v>44</v>
      </c>
      <c r="O129" s="80"/>
      <c r="P129" s="227">
        <f>O129*H129</f>
        <v>0</v>
      </c>
      <c r="Q129" s="227">
        <v>0</v>
      </c>
      <c r="R129" s="227">
        <f>Q129*H129</f>
        <v>0</v>
      </c>
      <c r="S129" s="227">
        <v>0</v>
      </c>
      <c r="T129" s="228">
        <f>S129*H129</f>
        <v>0</v>
      </c>
      <c r="AR129" s="18" t="s">
        <v>664</v>
      </c>
      <c r="AT129" s="18" t="s">
        <v>199</v>
      </c>
      <c r="AU129" s="18" t="s">
        <v>82</v>
      </c>
      <c r="AY129" s="18" t="s">
        <v>197</v>
      </c>
      <c r="BE129" s="229">
        <f>IF(N129="základní",J129,0)</f>
        <v>0</v>
      </c>
      <c r="BF129" s="229">
        <f>IF(N129="snížená",J129,0)</f>
        <v>0</v>
      </c>
      <c r="BG129" s="229">
        <f>IF(N129="zákl. přenesená",J129,0)</f>
        <v>0</v>
      </c>
      <c r="BH129" s="229">
        <f>IF(N129="sníž. přenesená",J129,0)</f>
        <v>0</v>
      </c>
      <c r="BI129" s="229">
        <f>IF(N129="nulová",J129,0)</f>
        <v>0</v>
      </c>
      <c r="BJ129" s="18" t="s">
        <v>80</v>
      </c>
      <c r="BK129" s="229">
        <f>ROUND(I129*H129,2)</f>
        <v>0</v>
      </c>
      <c r="BL129" s="18" t="s">
        <v>664</v>
      </c>
      <c r="BM129" s="18" t="s">
        <v>2401</v>
      </c>
    </row>
    <row r="130" spans="2:65" s="1" customFormat="1" ht="45" customHeight="1">
      <c r="B130" s="39"/>
      <c r="C130" s="218" t="s">
        <v>363</v>
      </c>
      <c r="D130" s="218" t="s">
        <v>199</v>
      </c>
      <c r="E130" s="219" t="s">
        <v>2402</v>
      </c>
      <c r="F130" s="220" t="s">
        <v>2403</v>
      </c>
      <c r="G130" s="221" t="s">
        <v>132</v>
      </c>
      <c r="H130" s="222">
        <v>85</v>
      </c>
      <c r="I130" s="223"/>
      <c r="J130" s="224">
        <f>ROUND(I130*H130,2)</f>
        <v>0</v>
      </c>
      <c r="K130" s="220" t="s">
        <v>21</v>
      </c>
      <c r="L130" s="44"/>
      <c r="M130" s="225" t="s">
        <v>21</v>
      </c>
      <c r="N130" s="226" t="s">
        <v>44</v>
      </c>
      <c r="O130" s="80"/>
      <c r="P130" s="227">
        <f>O130*H130</f>
        <v>0</v>
      </c>
      <c r="Q130" s="227">
        <v>0</v>
      </c>
      <c r="R130" s="227">
        <f>Q130*H130</f>
        <v>0</v>
      </c>
      <c r="S130" s="227">
        <v>0</v>
      </c>
      <c r="T130" s="228">
        <f>S130*H130</f>
        <v>0</v>
      </c>
      <c r="AR130" s="18" t="s">
        <v>664</v>
      </c>
      <c r="AT130" s="18" t="s">
        <v>199</v>
      </c>
      <c r="AU130" s="18" t="s">
        <v>82</v>
      </c>
      <c r="AY130" s="18" t="s">
        <v>197</v>
      </c>
      <c r="BE130" s="229">
        <f>IF(N130="základní",J130,0)</f>
        <v>0</v>
      </c>
      <c r="BF130" s="229">
        <f>IF(N130="snížená",J130,0)</f>
        <v>0</v>
      </c>
      <c r="BG130" s="229">
        <f>IF(N130="zákl. přenesená",J130,0)</f>
        <v>0</v>
      </c>
      <c r="BH130" s="229">
        <f>IF(N130="sníž. přenesená",J130,0)</f>
        <v>0</v>
      </c>
      <c r="BI130" s="229">
        <f>IF(N130="nulová",J130,0)</f>
        <v>0</v>
      </c>
      <c r="BJ130" s="18" t="s">
        <v>80</v>
      </c>
      <c r="BK130" s="229">
        <f>ROUND(I130*H130,2)</f>
        <v>0</v>
      </c>
      <c r="BL130" s="18" t="s">
        <v>664</v>
      </c>
      <c r="BM130" s="18" t="s">
        <v>2404</v>
      </c>
    </row>
    <row r="131" spans="2:65" s="1" customFormat="1" ht="16.5" customHeight="1">
      <c r="B131" s="39"/>
      <c r="C131" s="218" t="s">
        <v>370</v>
      </c>
      <c r="D131" s="218" t="s">
        <v>199</v>
      </c>
      <c r="E131" s="219" t="s">
        <v>2405</v>
      </c>
      <c r="F131" s="220" t="s">
        <v>2406</v>
      </c>
      <c r="G131" s="221" t="s">
        <v>707</v>
      </c>
      <c r="H131" s="222">
        <v>750</v>
      </c>
      <c r="I131" s="223"/>
      <c r="J131" s="224">
        <f>ROUND(I131*H131,2)</f>
        <v>0</v>
      </c>
      <c r="K131" s="220" t="s">
        <v>21</v>
      </c>
      <c r="L131" s="44"/>
      <c r="M131" s="225" t="s">
        <v>21</v>
      </c>
      <c r="N131" s="226" t="s">
        <v>44</v>
      </c>
      <c r="O131" s="80"/>
      <c r="P131" s="227">
        <f>O131*H131</f>
        <v>0</v>
      </c>
      <c r="Q131" s="227">
        <v>0</v>
      </c>
      <c r="R131" s="227">
        <f>Q131*H131</f>
        <v>0</v>
      </c>
      <c r="S131" s="227">
        <v>0</v>
      </c>
      <c r="T131" s="228">
        <f>S131*H131</f>
        <v>0</v>
      </c>
      <c r="AR131" s="18" t="s">
        <v>664</v>
      </c>
      <c r="AT131" s="18" t="s">
        <v>199</v>
      </c>
      <c r="AU131" s="18" t="s">
        <v>82</v>
      </c>
      <c r="AY131" s="18" t="s">
        <v>197</v>
      </c>
      <c r="BE131" s="229">
        <f>IF(N131="základní",J131,0)</f>
        <v>0</v>
      </c>
      <c r="BF131" s="229">
        <f>IF(N131="snížená",J131,0)</f>
        <v>0</v>
      </c>
      <c r="BG131" s="229">
        <f>IF(N131="zákl. přenesená",J131,0)</f>
        <v>0</v>
      </c>
      <c r="BH131" s="229">
        <f>IF(N131="sníž. přenesená",J131,0)</f>
        <v>0</v>
      </c>
      <c r="BI131" s="229">
        <f>IF(N131="nulová",J131,0)</f>
        <v>0</v>
      </c>
      <c r="BJ131" s="18" t="s">
        <v>80</v>
      </c>
      <c r="BK131" s="229">
        <f>ROUND(I131*H131,2)</f>
        <v>0</v>
      </c>
      <c r="BL131" s="18" t="s">
        <v>664</v>
      </c>
      <c r="BM131" s="18" t="s">
        <v>2407</v>
      </c>
    </row>
    <row r="132" spans="2:63" s="11" customFormat="1" ht="22.8" customHeight="1">
      <c r="B132" s="202"/>
      <c r="C132" s="203"/>
      <c r="D132" s="204" t="s">
        <v>72</v>
      </c>
      <c r="E132" s="216" t="s">
        <v>2408</v>
      </c>
      <c r="F132" s="216" t="s">
        <v>2409</v>
      </c>
      <c r="G132" s="203"/>
      <c r="H132" s="203"/>
      <c r="I132" s="206"/>
      <c r="J132" s="217">
        <f>BK132</f>
        <v>0</v>
      </c>
      <c r="K132" s="203"/>
      <c r="L132" s="208"/>
      <c r="M132" s="209"/>
      <c r="N132" s="210"/>
      <c r="O132" s="210"/>
      <c r="P132" s="211">
        <f>SUM(P133:P146)</f>
        <v>0</v>
      </c>
      <c r="Q132" s="210"/>
      <c r="R132" s="211">
        <f>SUM(R133:R146)</f>
        <v>0</v>
      </c>
      <c r="S132" s="210"/>
      <c r="T132" s="212">
        <f>SUM(T133:T146)</f>
        <v>0</v>
      </c>
      <c r="AR132" s="213" t="s">
        <v>80</v>
      </c>
      <c r="AT132" s="214" t="s">
        <v>72</v>
      </c>
      <c r="AU132" s="214" t="s">
        <v>80</v>
      </c>
      <c r="AY132" s="213" t="s">
        <v>197</v>
      </c>
      <c r="BK132" s="215">
        <f>SUM(BK133:BK146)</f>
        <v>0</v>
      </c>
    </row>
    <row r="133" spans="2:65" s="1" customFormat="1" ht="22.5" customHeight="1">
      <c r="B133" s="39"/>
      <c r="C133" s="218" t="s">
        <v>376</v>
      </c>
      <c r="D133" s="218" t="s">
        <v>199</v>
      </c>
      <c r="E133" s="219" t="s">
        <v>2410</v>
      </c>
      <c r="F133" s="220" t="s">
        <v>2411</v>
      </c>
      <c r="G133" s="221" t="s">
        <v>707</v>
      </c>
      <c r="H133" s="222">
        <v>12</v>
      </c>
      <c r="I133" s="223"/>
      <c r="J133" s="224">
        <f>ROUND(I133*H133,2)</f>
        <v>0</v>
      </c>
      <c r="K133" s="220" t="s">
        <v>21</v>
      </c>
      <c r="L133" s="44"/>
      <c r="M133" s="225" t="s">
        <v>21</v>
      </c>
      <c r="N133" s="226" t="s">
        <v>44</v>
      </c>
      <c r="O133" s="80"/>
      <c r="P133" s="227">
        <f>O133*H133</f>
        <v>0</v>
      </c>
      <c r="Q133" s="227">
        <v>0</v>
      </c>
      <c r="R133" s="227">
        <f>Q133*H133</f>
        <v>0</v>
      </c>
      <c r="S133" s="227">
        <v>0</v>
      </c>
      <c r="T133" s="228">
        <f>S133*H133</f>
        <v>0</v>
      </c>
      <c r="AR133" s="18" t="s">
        <v>664</v>
      </c>
      <c r="AT133" s="18" t="s">
        <v>199</v>
      </c>
      <c r="AU133" s="18" t="s">
        <v>82</v>
      </c>
      <c r="AY133" s="18" t="s">
        <v>197</v>
      </c>
      <c r="BE133" s="229">
        <f>IF(N133="základní",J133,0)</f>
        <v>0</v>
      </c>
      <c r="BF133" s="229">
        <f>IF(N133="snížená",J133,0)</f>
        <v>0</v>
      </c>
      <c r="BG133" s="229">
        <f>IF(N133="zákl. přenesená",J133,0)</f>
        <v>0</v>
      </c>
      <c r="BH133" s="229">
        <f>IF(N133="sníž. přenesená",J133,0)</f>
        <v>0</v>
      </c>
      <c r="BI133" s="229">
        <f>IF(N133="nulová",J133,0)</f>
        <v>0</v>
      </c>
      <c r="BJ133" s="18" t="s">
        <v>80</v>
      </c>
      <c r="BK133" s="229">
        <f>ROUND(I133*H133,2)</f>
        <v>0</v>
      </c>
      <c r="BL133" s="18" t="s">
        <v>664</v>
      </c>
      <c r="BM133" s="18" t="s">
        <v>2412</v>
      </c>
    </row>
    <row r="134" spans="2:65" s="1" customFormat="1" ht="22.5" customHeight="1">
      <c r="B134" s="39"/>
      <c r="C134" s="218" t="s">
        <v>385</v>
      </c>
      <c r="D134" s="218" t="s">
        <v>199</v>
      </c>
      <c r="E134" s="219" t="s">
        <v>2413</v>
      </c>
      <c r="F134" s="220" t="s">
        <v>2414</v>
      </c>
      <c r="G134" s="221" t="s">
        <v>707</v>
      </c>
      <c r="H134" s="222">
        <v>14</v>
      </c>
      <c r="I134" s="223"/>
      <c r="J134" s="224">
        <f>ROUND(I134*H134,2)</f>
        <v>0</v>
      </c>
      <c r="K134" s="220" t="s">
        <v>21</v>
      </c>
      <c r="L134" s="44"/>
      <c r="M134" s="225" t="s">
        <v>21</v>
      </c>
      <c r="N134" s="226" t="s">
        <v>44</v>
      </c>
      <c r="O134" s="80"/>
      <c r="P134" s="227">
        <f>O134*H134</f>
        <v>0</v>
      </c>
      <c r="Q134" s="227">
        <v>0</v>
      </c>
      <c r="R134" s="227">
        <f>Q134*H134</f>
        <v>0</v>
      </c>
      <c r="S134" s="227">
        <v>0</v>
      </c>
      <c r="T134" s="228">
        <f>S134*H134</f>
        <v>0</v>
      </c>
      <c r="AR134" s="18" t="s">
        <v>664</v>
      </c>
      <c r="AT134" s="18" t="s">
        <v>199</v>
      </c>
      <c r="AU134" s="18" t="s">
        <v>82</v>
      </c>
      <c r="AY134" s="18" t="s">
        <v>197</v>
      </c>
      <c r="BE134" s="229">
        <f>IF(N134="základní",J134,0)</f>
        <v>0</v>
      </c>
      <c r="BF134" s="229">
        <f>IF(N134="snížená",J134,0)</f>
        <v>0</v>
      </c>
      <c r="BG134" s="229">
        <f>IF(N134="zákl. přenesená",J134,0)</f>
        <v>0</v>
      </c>
      <c r="BH134" s="229">
        <f>IF(N134="sníž. přenesená",J134,0)</f>
        <v>0</v>
      </c>
      <c r="BI134" s="229">
        <f>IF(N134="nulová",J134,0)</f>
        <v>0</v>
      </c>
      <c r="BJ134" s="18" t="s">
        <v>80</v>
      </c>
      <c r="BK134" s="229">
        <f>ROUND(I134*H134,2)</f>
        <v>0</v>
      </c>
      <c r="BL134" s="18" t="s">
        <v>664</v>
      </c>
      <c r="BM134" s="18" t="s">
        <v>2415</v>
      </c>
    </row>
    <row r="135" spans="2:65" s="1" customFormat="1" ht="22.5" customHeight="1">
      <c r="B135" s="39"/>
      <c r="C135" s="218" t="s">
        <v>394</v>
      </c>
      <c r="D135" s="218" t="s">
        <v>199</v>
      </c>
      <c r="E135" s="219" t="s">
        <v>2416</v>
      </c>
      <c r="F135" s="220" t="s">
        <v>2417</v>
      </c>
      <c r="G135" s="221" t="s">
        <v>707</v>
      </c>
      <c r="H135" s="222">
        <v>5</v>
      </c>
      <c r="I135" s="223"/>
      <c r="J135" s="224">
        <f>ROUND(I135*H135,2)</f>
        <v>0</v>
      </c>
      <c r="K135" s="220" t="s">
        <v>21</v>
      </c>
      <c r="L135" s="44"/>
      <c r="M135" s="225" t="s">
        <v>21</v>
      </c>
      <c r="N135" s="226" t="s">
        <v>44</v>
      </c>
      <c r="O135" s="80"/>
      <c r="P135" s="227">
        <f>O135*H135</f>
        <v>0</v>
      </c>
      <c r="Q135" s="227">
        <v>0</v>
      </c>
      <c r="R135" s="227">
        <f>Q135*H135</f>
        <v>0</v>
      </c>
      <c r="S135" s="227">
        <v>0</v>
      </c>
      <c r="T135" s="228">
        <f>S135*H135</f>
        <v>0</v>
      </c>
      <c r="AR135" s="18" t="s">
        <v>664</v>
      </c>
      <c r="AT135" s="18" t="s">
        <v>199</v>
      </c>
      <c r="AU135" s="18" t="s">
        <v>82</v>
      </c>
      <c r="AY135" s="18" t="s">
        <v>197</v>
      </c>
      <c r="BE135" s="229">
        <f>IF(N135="základní",J135,0)</f>
        <v>0</v>
      </c>
      <c r="BF135" s="229">
        <f>IF(N135="snížená",J135,0)</f>
        <v>0</v>
      </c>
      <c r="BG135" s="229">
        <f>IF(N135="zákl. přenesená",J135,0)</f>
        <v>0</v>
      </c>
      <c r="BH135" s="229">
        <f>IF(N135="sníž. přenesená",J135,0)</f>
        <v>0</v>
      </c>
      <c r="BI135" s="229">
        <f>IF(N135="nulová",J135,0)</f>
        <v>0</v>
      </c>
      <c r="BJ135" s="18" t="s">
        <v>80</v>
      </c>
      <c r="BK135" s="229">
        <f>ROUND(I135*H135,2)</f>
        <v>0</v>
      </c>
      <c r="BL135" s="18" t="s">
        <v>664</v>
      </c>
      <c r="BM135" s="18" t="s">
        <v>2418</v>
      </c>
    </row>
    <row r="136" spans="2:65" s="1" customFormat="1" ht="22.5" customHeight="1">
      <c r="B136" s="39"/>
      <c r="C136" s="218" t="s">
        <v>402</v>
      </c>
      <c r="D136" s="218" t="s">
        <v>199</v>
      </c>
      <c r="E136" s="219" t="s">
        <v>2419</v>
      </c>
      <c r="F136" s="220" t="s">
        <v>2420</v>
      </c>
      <c r="G136" s="221" t="s">
        <v>707</v>
      </c>
      <c r="H136" s="222">
        <v>1</v>
      </c>
      <c r="I136" s="223"/>
      <c r="J136" s="224">
        <f>ROUND(I136*H136,2)</f>
        <v>0</v>
      </c>
      <c r="K136" s="220" t="s">
        <v>21</v>
      </c>
      <c r="L136" s="44"/>
      <c r="M136" s="225" t="s">
        <v>21</v>
      </c>
      <c r="N136" s="226" t="s">
        <v>44</v>
      </c>
      <c r="O136" s="80"/>
      <c r="P136" s="227">
        <f>O136*H136</f>
        <v>0</v>
      </c>
      <c r="Q136" s="227">
        <v>0</v>
      </c>
      <c r="R136" s="227">
        <f>Q136*H136</f>
        <v>0</v>
      </c>
      <c r="S136" s="227">
        <v>0</v>
      </c>
      <c r="T136" s="228">
        <f>S136*H136</f>
        <v>0</v>
      </c>
      <c r="AR136" s="18" t="s">
        <v>664</v>
      </c>
      <c r="AT136" s="18" t="s">
        <v>199</v>
      </c>
      <c r="AU136" s="18" t="s">
        <v>82</v>
      </c>
      <c r="AY136" s="18" t="s">
        <v>197</v>
      </c>
      <c r="BE136" s="229">
        <f>IF(N136="základní",J136,0)</f>
        <v>0</v>
      </c>
      <c r="BF136" s="229">
        <f>IF(N136="snížená",J136,0)</f>
        <v>0</v>
      </c>
      <c r="BG136" s="229">
        <f>IF(N136="zákl. přenesená",J136,0)</f>
        <v>0</v>
      </c>
      <c r="BH136" s="229">
        <f>IF(N136="sníž. přenesená",J136,0)</f>
        <v>0</v>
      </c>
      <c r="BI136" s="229">
        <f>IF(N136="nulová",J136,0)</f>
        <v>0</v>
      </c>
      <c r="BJ136" s="18" t="s">
        <v>80</v>
      </c>
      <c r="BK136" s="229">
        <f>ROUND(I136*H136,2)</f>
        <v>0</v>
      </c>
      <c r="BL136" s="18" t="s">
        <v>664</v>
      </c>
      <c r="BM136" s="18" t="s">
        <v>2421</v>
      </c>
    </row>
    <row r="137" spans="2:65" s="1" customFormat="1" ht="22.5" customHeight="1">
      <c r="B137" s="39"/>
      <c r="C137" s="218" t="s">
        <v>410</v>
      </c>
      <c r="D137" s="218" t="s">
        <v>199</v>
      </c>
      <c r="E137" s="219" t="s">
        <v>2422</v>
      </c>
      <c r="F137" s="220" t="s">
        <v>2423</v>
      </c>
      <c r="G137" s="221" t="s">
        <v>707</v>
      </c>
      <c r="H137" s="222">
        <v>1</v>
      </c>
      <c r="I137" s="223"/>
      <c r="J137" s="224">
        <f>ROUND(I137*H137,2)</f>
        <v>0</v>
      </c>
      <c r="K137" s="220" t="s">
        <v>21</v>
      </c>
      <c r="L137" s="44"/>
      <c r="M137" s="225" t="s">
        <v>21</v>
      </c>
      <c r="N137" s="226" t="s">
        <v>44</v>
      </c>
      <c r="O137" s="80"/>
      <c r="P137" s="227">
        <f>O137*H137</f>
        <v>0</v>
      </c>
      <c r="Q137" s="227">
        <v>0</v>
      </c>
      <c r="R137" s="227">
        <f>Q137*H137</f>
        <v>0</v>
      </c>
      <c r="S137" s="227">
        <v>0</v>
      </c>
      <c r="T137" s="228">
        <f>S137*H137</f>
        <v>0</v>
      </c>
      <c r="AR137" s="18" t="s">
        <v>664</v>
      </c>
      <c r="AT137" s="18" t="s">
        <v>199</v>
      </c>
      <c r="AU137" s="18" t="s">
        <v>82</v>
      </c>
      <c r="AY137" s="18" t="s">
        <v>197</v>
      </c>
      <c r="BE137" s="229">
        <f>IF(N137="základní",J137,0)</f>
        <v>0</v>
      </c>
      <c r="BF137" s="229">
        <f>IF(N137="snížená",J137,0)</f>
        <v>0</v>
      </c>
      <c r="BG137" s="229">
        <f>IF(N137="zákl. přenesená",J137,0)</f>
        <v>0</v>
      </c>
      <c r="BH137" s="229">
        <f>IF(N137="sníž. přenesená",J137,0)</f>
        <v>0</v>
      </c>
      <c r="BI137" s="229">
        <f>IF(N137="nulová",J137,0)</f>
        <v>0</v>
      </c>
      <c r="BJ137" s="18" t="s">
        <v>80</v>
      </c>
      <c r="BK137" s="229">
        <f>ROUND(I137*H137,2)</f>
        <v>0</v>
      </c>
      <c r="BL137" s="18" t="s">
        <v>664</v>
      </c>
      <c r="BM137" s="18" t="s">
        <v>2424</v>
      </c>
    </row>
    <row r="138" spans="2:65" s="1" customFormat="1" ht="16.5" customHeight="1">
      <c r="B138" s="39"/>
      <c r="C138" s="218" t="s">
        <v>415</v>
      </c>
      <c r="D138" s="218" t="s">
        <v>199</v>
      </c>
      <c r="E138" s="219" t="s">
        <v>2425</v>
      </c>
      <c r="F138" s="220" t="s">
        <v>2426</v>
      </c>
      <c r="G138" s="221" t="s">
        <v>707</v>
      </c>
      <c r="H138" s="222">
        <v>14</v>
      </c>
      <c r="I138" s="223"/>
      <c r="J138" s="224">
        <f>ROUND(I138*H138,2)</f>
        <v>0</v>
      </c>
      <c r="K138" s="220" t="s">
        <v>21</v>
      </c>
      <c r="L138" s="44"/>
      <c r="M138" s="225" t="s">
        <v>21</v>
      </c>
      <c r="N138" s="226" t="s">
        <v>44</v>
      </c>
      <c r="O138" s="80"/>
      <c r="P138" s="227">
        <f>O138*H138</f>
        <v>0</v>
      </c>
      <c r="Q138" s="227">
        <v>0</v>
      </c>
      <c r="R138" s="227">
        <f>Q138*H138</f>
        <v>0</v>
      </c>
      <c r="S138" s="227">
        <v>0</v>
      </c>
      <c r="T138" s="228">
        <f>S138*H138</f>
        <v>0</v>
      </c>
      <c r="AR138" s="18" t="s">
        <v>664</v>
      </c>
      <c r="AT138" s="18" t="s">
        <v>199</v>
      </c>
      <c r="AU138" s="18" t="s">
        <v>82</v>
      </c>
      <c r="AY138" s="18" t="s">
        <v>197</v>
      </c>
      <c r="BE138" s="229">
        <f>IF(N138="základní",J138,0)</f>
        <v>0</v>
      </c>
      <c r="BF138" s="229">
        <f>IF(N138="snížená",J138,0)</f>
        <v>0</v>
      </c>
      <c r="BG138" s="229">
        <f>IF(N138="zákl. přenesená",J138,0)</f>
        <v>0</v>
      </c>
      <c r="BH138" s="229">
        <f>IF(N138="sníž. přenesená",J138,0)</f>
        <v>0</v>
      </c>
      <c r="BI138" s="229">
        <f>IF(N138="nulová",J138,0)</f>
        <v>0</v>
      </c>
      <c r="BJ138" s="18" t="s">
        <v>80</v>
      </c>
      <c r="BK138" s="229">
        <f>ROUND(I138*H138,2)</f>
        <v>0</v>
      </c>
      <c r="BL138" s="18" t="s">
        <v>664</v>
      </c>
      <c r="BM138" s="18" t="s">
        <v>2427</v>
      </c>
    </row>
    <row r="139" spans="2:65" s="1" customFormat="1" ht="16.5" customHeight="1">
      <c r="B139" s="39"/>
      <c r="C139" s="218" t="s">
        <v>419</v>
      </c>
      <c r="D139" s="218" t="s">
        <v>199</v>
      </c>
      <c r="E139" s="219" t="s">
        <v>2428</v>
      </c>
      <c r="F139" s="220" t="s">
        <v>2429</v>
      </c>
      <c r="G139" s="221" t="s">
        <v>707</v>
      </c>
      <c r="H139" s="222">
        <v>13</v>
      </c>
      <c r="I139" s="223"/>
      <c r="J139" s="224">
        <f>ROUND(I139*H139,2)</f>
        <v>0</v>
      </c>
      <c r="K139" s="220" t="s">
        <v>21</v>
      </c>
      <c r="L139" s="44"/>
      <c r="M139" s="225" t="s">
        <v>21</v>
      </c>
      <c r="N139" s="226" t="s">
        <v>44</v>
      </c>
      <c r="O139" s="80"/>
      <c r="P139" s="227">
        <f>O139*H139</f>
        <v>0</v>
      </c>
      <c r="Q139" s="227">
        <v>0</v>
      </c>
      <c r="R139" s="227">
        <f>Q139*H139</f>
        <v>0</v>
      </c>
      <c r="S139" s="227">
        <v>0</v>
      </c>
      <c r="T139" s="228">
        <f>S139*H139</f>
        <v>0</v>
      </c>
      <c r="AR139" s="18" t="s">
        <v>664</v>
      </c>
      <c r="AT139" s="18" t="s">
        <v>199</v>
      </c>
      <c r="AU139" s="18" t="s">
        <v>82</v>
      </c>
      <c r="AY139" s="18" t="s">
        <v>197</v>
      </c>
      <c r="BE139" s="229">
        <f>IF(N139="základní",J139,0)</f>
        <v>0</v>
      </c>
      <c r="BF139" s="229">
        <f>IF(N139="snížená",J139,0)</f>
        <v>0</v>
      </c>
      <c r="BG139" s="229">
        <f>IF(N139="zákl. přenesená",J139,0)</f>
        <v>0</v>
      </c>
      <c r="BH139" s="229">
        <f>IF(N139="sníž. přenesená",J139,0)</f>
        <v>0</v>
      </c>
      <c r="BI139" s="229">
        <f>IF(N139="nulová",J139,0)</f>
        <v>0</v>
      </c>
      <c r="BJ139" s="18" t="s">
        <v>80</v>
      </c>
      <c r="BK139" s="229">
        <f>ROUND(I139*H139,2)</f>
        <v>0</v>
      </c>
      <c r="BL139" s="18" t="s">
        <v>664</v>
      </c>
      <c r="BM139" s="18" t="s">
        <v>2430</v>
      </c>
    </row>
    <row r="140" spans="2:65" s="1" customFormat="1" ht="22.5" customHeight="1">
      <c r="B140" s="39"/>
      <c r="C140" s="218" t="s">
        <v>425</v>
      </c>
      <c r="D140" s="218" t="s">
        <v>199</v>
      </c>
      <c r="E140" s="219" t="s">
        <v>2431</v>
      </c>
      <c r="F140" s="220" t="s">
        <v>2432</v>
      </c>
      <c r="G140" s="221" t="s">
        <v>707</v>
      </c>
      <c r="H140" s="222">
        <v>3</v>
      </c>
      <c r="I140" s="223"/>
      <c r="J140" s="224">
        <f>ROUND(I140*H140,2)</f>
        <v>0</v>
      </c>
      <c r="K140" s="220" t="s">
        <v>21</v>
      </c>
      <c r="L140" s="44"/>
      <c r="M140" s="225" t="s">
        <v>21</v>
      </c>
      <c r="N140" s="226" t="s">
        <v>44</v>
      </c>
      <c r="O140" s="80"/>
      <c r="P140" s="227">
        <f>O140*H140</f>
        <v>0</v>
      </c>
      <c r="Q140" s="227">
        <v>0</v>
      </c>
      <c r="R140" s="227">
        <f>Q140*H140</f>
        <v>0</v>
      </c>
      <c r="S140" s="227">
        <v>0</v>
      </c>
      <c r="T140" s="228">
        <f>S140*H140</f>
        <v>0</v>
      </c>
      <c r="AR140" s="18" t="s">
        <v>664</v>
      </c>
      <c r="AT140" s="18" t="s">
        <v>199</v>
      </c>
      <c r="AU140" s="18" t="s">
        <v>82</v>
      </c>
      <c r="AY140" s="18" t="s">
        <v>197</v>
      </c>
      <c r="BE140" s="229">
        <f>IF(N140="základní",J140,0)</f>
        <v>0</v>
      </c>
      <c r="BF140" s="229">
        <f>IF(N140="snížená",J140,0)</f>
        <v>0</v>
      </c>
      <c r="BG140" s="229">
        <f>IF(N140="zákl. přenesená",J140,0)</f>
        <v>0</v>
      </c>
      <c r="BH140" s="229">
        <f>IF(N140="sníž. přenesená",J140,0)</f>
        <v>0</v>
      </c>
      <c r="BI140" s="229">
        <f>IF(N140="nulová",J140,0)</f>
        <v>0</v>
      </c>
      <c r="BJ140" s="18" t="s">
        <v>80</v>
      </c>
      <c r="BK140" s="229">
        <f>ROUND(I140*H140,2)</f>
        <v>0</v>
      </c>
      <c r="BL140" s="18" t="s">
        <v>664</v>
      </c>
      <c r="BM140" s="18" t="s">
        <v>2433</v>
      </c>
    </row>
    <row r="141" spans="2:65" s="1" customFormat="1" ht="16.5" customHeight="1">
      <c r="B141" s="39"/>
      <c r="C141" s="218" t="s">
        <v>436</v>
      </c>
      <c r="D141" s="218" t="s">
        <v>199</v>
      </c>
      <c r="E141" s="219" t="s">
        <v>2434</v>
      </c>
      <c r="F141" s="220" t="s">
        <v>2435</v>
      </c>
      <c r="G141" s="221" t="s">
        <v>707</v>
      </c>
      <c r="H141" s="222">
        <v>10</v>
      </c>
      <c r="I141" s="223"/>
      <c r="J141" s="224">
        <f>ROUND(I141*H141,2)</f>
        <v>0</v>
      </c>
      <c r="K141" s="220" t="s">
        <v>21</v>
      </c>
      <c r="L141" s="44"/>
      <c r="M141" s="225" t="s">
        <v>21</v>
      </c>
      <c r="N141" s="226" t="s">
        <v>44</v>
      </c>
      <c r="O141" s="80"/>
      <c r="P141" s="227">
        <f>O141*H141</f>
        <v>0</v>
      </c>
      <c r="Q141" s="227">
        <v>0</v>
      </c>
      <c r="R141" s="227">
        <f>Q141*H141</f>
        <v>0</v>
      </c>
      <c r="S141" s="227">
        <v>0</v>
      </c>
      <c r="T141" s="228">
        <f>S141*H141</f>
        <v>0</v>
      </c>
      <c r="AR141" s="18" t="s">
        <v>664</v>
      </c>
      <c r="AT141" s="18" t="s">
        <v>199</v>
      </c>
      <c r="AU141" s="18" t="s">
        <v>82</v>
      </c>
      <c r="AY141" s="18" t="s">
        <v>197</v>
      </c>
      <c r="BE141" s="229">
        <f>IF(N141="základní",J141,0)</f>
        <v>0</v>
      </c>
      <c r="BF141" s="229">
        <f>IF(N141="snížená",J141,0)</f>
        <v>0</v>
      </c>
      <c r="BG141" s="229">
        <f>IF(N141="zákl. přenesená",J141,0)</f>
        <v>0</v>
      </c>
      <c r="BH141" s="229">
        <f>IF(N141="sníž. přenesená",J141,0)</f>
        <v>0</v>
      </c>
      <c r="BI141" s="229">
        <f>IF(N141="nulová",J141,0)</f>
        <v>0</v>
      </c>
      <c r="BJ141" s="18" t="s">
        <v>80</v>
      </c>
      <c r="BK141" s="229">
        <f>ROUND(I141*H141,2)</f>
        <v>0</v>
      </c>
      <c r="BL141" s="18" t="s">
        <v>664</v>
      </c>
      <c r="BM141" s="18" t="s">
        <v>2436</v>
      </c>
    </row>
    <row r="142" spans="2:65" s="1" customFormat="1" ht="22.5" customHeight="1">
      <c r="B142" s="39"/>
      <c r="C142" s="218" t="s">
        <v>445</v>
      </c>
      <c r="D142" s="218" t="s">
        <v>199</v>
      </c>
      <c r="E142" s="219" t="s">
        <v>2437</v>
      </c>
      <c r="F142" s="220" t="s">
        <v>2438</v>
      </c>
      <c r="G142" s="221" t="s">
        <v>707</v>
      </c>
      <c r="H142" s="222">
        <v>30</v>
      </c>
      <c r="I142" s="223"/>
      <c r="J142" s="224">
        <f>ROUND(I142*H142,2)</f>
        <v>0</v>
      </c>
      <c r="K142" s="220" t="s">
        <v>21</v>
      </c>
      <c r="L142" s="44"/>
      <c r="M142" s="225" t="s">
        <v>21</v>
      </c>
      <c r="N142" s="226" t="s">
        <v>44</v>
      </c>
      <c r="O142" s="80"/>
      <c r="P142" s="227">
        <f>O142*H142</f>
        <v>0</v>
      </c>
      <c r="Q142" s="227">
        <v>0</v>
      </c>
      <c r="R142" s="227">
        <f>Q142*H142</f>
        <v>0</v>
      </c>
      <c r="S142" s="227">
        <v>0</v>
      </c>
      <c r="T142" s="228">
        <f>S142*H142</f>
        <v>0</v>
      </c>
      <c r="AR142" s="18" t="s">
        <v>664</v>
      </c>
      <c r="AT142" s="18" t="s">
        <v>199</v>
      </c>
      <c r="AU142" s="18" t="s">
        <v>82</v>
      </c>
      <c r="AY142" s="18" t="s">
        <v>197</v>
      </c>
      <c r="BE142" s="229">
        <f>IF(N142="základní",J142,0)</f>
        <v>0</v>
      </c>
      <c r="BF142" s="229">
        <f>IF(N142="snížená",J142,0)</f>
        <v>0</v>
      </c>
      <c r="BG142" s="229">
        <f>IF(N142="zákl. přenesená",J142,0)</f>
        <v>0</v>
      </c>
      <c r="BH142" s="229">
        <f>IF(N142="sníž. přenesená",J142,0)</f>
        <v>0</v>
      </c>
      <c r="BI142" s="229">
        <f>IF(N142="nulová",J142,0)</f>
        <v>0</v>
      </c>
      <c r="BJ142" s="18" t="s">
        <v>80</v>
      </c>
      <c r="BK142" s="229">
        <f>ROUND(I142*H142,2)</f>
        <v>0</v>
      </c>
      <c r="BL142" s="18" t="s">
        <v>664</v>
      </c>
      <c r="BM142" s="18" t="s">
        <v>2439</v>
      </c>
    </row>
    <row r="143" spans="2:65" s="1" customFormat="1" ht="22.5" customHeight="1">
      <c r="B143" s="39"/>
      <c r="C143" s="218" t="s">
        <v>452</v>
      </c>
      <c r="D143" s="218" t="s">
        <v>199</v>
      </c>
      <c r="E143" s="219" t="s">
        <v>2440</v>
      </c>
      <c r="F143" s="220" t="s">
        <v>2441</v>
      </c>
      <c r="G143" s="221" t="s">
        <v>707</v>
      </c>
      <c r="H143" s="222">
        <v>77</v>
      </c>
      <c r="I143" s="223"/>
      <c r="J143" s="224">
        <f>ROUND(I143*H143,2)</f>
        <v>0</v>
      </c>
      <c r="K143" s="220" t="s">
        <v>21</v>
      </c>
      <c r="L143" s="44"/>
      <c r="M143" s="225" t="s">
        <v>21</v>
      </c>
      <c r="N143" s="226" t="s">
        <v>44</v>
      </c>
      <c r="O143" s="80"/>
      <c r="P143" s="227">
        <f>O143*H143</f>
        <v>0</v>
      </c>
      <c r="Q143" s="227">
        <v>0</v>
      </c>
      <c r="R143" s="227">
        <f>Q143*H143</f>
        <v>0</v>
      </c>
      <c r="S143" s="227">
        <v>0</v>
      </c>
      <c r="T143" s="228">
        <f>S143*H143</f>
        <v>0</v>
      </c>
      <c r="AR143" s="18" t="s">
        <v>664</v>
      </c>
      <c r="AT143" s="18" t="s">
        <v>199</v>
      </c>
      <c r="AU143" s="18" t="s">
        <v>82</v>
      </c>
      <c r="AY143" s="18" t="s">
        <v>197</v>
      </c>
      <c r="BE143" s="229">
        <f>IF(N143="základní",J143,0)</f>
        <v>0</v>
      </c>
      <c r="BF143" s="229">
        <f>IF(N143="snížená",J143,0)</f>
        <v>0</v>
      </c>
      <c r="BG143" s="229">
        <f>IF(N143="zákl. přenesená",J143,0)</f>
        <v>0</v>
      </c>
      <c r="BH143" s="229">
        <f>IF(N143="sníž. přenesená",J143,0)</f>
        <v>0</v>
      </c>
      <c r="BI143" s="229">
        <f>IF(N143="nulová",J143,0)</f>
        <v>0</v>
      </c>
      <c r="BJ143" s="18" t="s">
        <v>80</v>
      </c>
      <c r="BK143" s="229">
        <f>ROUND(I143*H143,2)</f>
        <v>0</v>
      </c>
      <c r="BL143" s="18" t="s">
        <v>664</v>
      </c>
      <c r="BM143" s="18" t="s">
        <v>2442</v>
      </c>
    </row>
    <row r="144" spans="2:65" s="1" customFormat="1" ht="22.5" customHeight="1">
      <c r="B144" s="39"/>
      <c r="C144" s="218" t="s">
        <v>457</v>
      </c>
      <c r="D144" s="218" t="s">
        <v>199</v>
      </c>
      <c r="E144" s="219" t="s">
        <v>2443</v>
      </c>
      <c r="F144" s="220" t="s">
        <v>2444</v>
      </c>
      <c r="G144" s="221" t="s">
        <v>707</v>
      </c>
      <c r="H144" s="222">
        <v>19</v>
      </c>
      <c r="I144" s="223"/>
      <c r="J144" s="224">
        <f>ROUND(I144*H144,2)</f>
        <v>0</v>
      </c>
      <c r="K144" s="220" t="s">
        <v>21</v>
      </c>
      <c r="L144" s="44"/>
      <c r="M144" s="225" t="s">
        <v>21</v>
      </c>
      <c r="N144" s="226" t="s">
        <v>44</v>
      </c>
      <c r="O144" s="80"/>
      <c r="P144" s="227">
        <f>O144*H144</f>
        <v>0</v>
      </c>
      <c r="Q144" s="227">
        <v>0</v>
      </c>
      <c r="R144" s="227">
        <f>Q144*H144</f>
        <v>0</v>
      </c>
      <c r="S144" s="227">
        <v>0</v>
      </c>
      <c r="T144" s="228">
        <f>S144*H144</f>
        <v>0</v>
      </c>
      <c r="AR144" s="18" t="s">
        <v>664</v>
      </c>
      <c r="AT144" s="18" t="s">
        <v>199</v>
      </c>
      <c r="AU144" s="18" t="s">
        <v>82</v>
      </c>
      <c r="AY144" s="18" t="s">
        <v>197</v>
      </c>
      <c r="BE144" s="229">
        <f>IF(N144="základní",J144,0)</f>
        <v>0</v>
      </c>
      <c r="BF144" s="229">
        <f>IF(N144="snížená",J144,0)</f>
        <v>0</v>
      </c>
      <c r="BG144" s="229">
        <f>IF(N144="zákl. přenesená",J144,0)</f>
        <v>0</v>
      </c>
      <c r="BH144" s="229">
        <f>IF(N144="sníž. přenesená",J144,0)</f>
        <v>0</v>
      </c>
      <c r="BI144" s="229">
        <f>IF(N144="nulová",J144,0)</f>
        <v>0</v>
      </c>
      <c r="BJ144" s="18" t="s">
        <v>80</v>
      </c>
      <c r="BK144" s="229">
        <f>ROUND(I144*H144,2)</f>
        <v>0</v>
      </c>
      <c r="BL144" s="18" t="s">
        <v>664</v>
      </c>
      <c r="BM144" s="18" t="s">
        <v>2445</v>
      </c>
    </row>
    <row r="145" spans="2:65" s="1" customFormat="1" ht="16.5" customHeight="1">
      <c r="B145" s="39"/>
      <c r="C145" s="218" t="s">
        <v>493</v>
      </c>
      <c r="D145" s="218" t="s">
        <v>199</v>
      </c>
      <c r="E145" s="219" t="s">
        <v>2446</v>
      </c>
      <c r="F145" s="220" t="s">
        <v>2447</v>
      </c>
      <c r="G145" s="221" t="s">
        <v>707</v>
      </c>
      <c r="H145" s="222">
        <v>50</v>
      </c>
      <c r="I145" s="223"/>
      <c r="J145" s="224">
        <f>ROUND(I145*H145,2)</f>
        <v>0</v>
      </c>
      <c r="K145" s="220" t="s">
        <v>21</v>
      </c>
      <c r="L145" s="44"/>
      <c r="M145" s="225" t="s">
        <v>21</v>
      </c>
      <c r="N145" s="226" t="s">
        <v>44</v>
      </c>
      <c r="O145" s="80"/>
      <c r="P145" s="227">
        <f>O145*H145</f>
        <v>0</v>
      </c>
      <c r="Q145" s="227">
        <v>0</v>
      </c>
      <c r="R145" s="227">
        <f>Q145*H145</f>
        <v>0</v>
      </c>
      <c r="S145" s="227">
        <v>0</v>
      </c>
      <c r="T145" s="228">
        <f>S145*H145</f>
        <v>0</v>
      </c>
      <c r="AR145" s="18" t="s">
        <v>664</v>
      </c>
      <c r="AT145" s="18" t="s">
        <v>199</v>
      </c>
      <c r="AU145" s="18" t="s">
        <v>82</v>
      </c>
      <c r="AY145" s="18" t="s">
        <v>197</v>
      </c>
      <c r="BE145" s="229">
        <f>IF(N145="základní",J145,0)</f>
        <v>0</v>
      </c>
      <c r="BF145" s="229">
        <f>IF(N145="snížená",J145,0)</f>
        <v>0</v>
      </c>
      <c r="BG145" s="229">
        <f>IF(N145="zákl. přenesená",J145,0)</f>
        <v>0</v>
      </c>
      <c r="BH145" s="229">
        <f>IF(N145="sníž. přenesená",J145,0)</f>
        <v>0</v>
      </c>
      <c r="BI145" s="229">
        <f>IF(N145="nulová",J145,0)</f>
        <v>0</v>
      </c>
      <c r="BJ145" s="18" t="s">
        <v>80</v>
      </c>
      <c r="BK145" s="229">
        <f>ROUND(I145*H145,2)</f>
        <v>0</v>
      </c>
      <c r="BL145" s="18" t="s">
        <v>664</v>
      </c>
      <c r="BM145" s="18" t="s">
        <v>2448</v>
      </c>
    </row>
    <row r="146" spans="2:65" s="1" customFormat="1" ht="16.5" customHeight="1">
      <c r="B146" s="39"/>
      <c r="C146" s="218" t="s">
        <v>499</v>
      </c>
      <c r="D146" s="218" t="s">
        <v>199</v>
      </c>
      <c r="E146" s="219" t="s">
        <v>2449</v>
      </c>
      <c r="F146" s="220" t="s">
        <v>2450</v>
      </c>
      <c r="G146" s="221" t="s">
        <v>707</v>
      </c>
      <c r="H146" s="222">
        <v>16</v>
      </c>
      <c r="I146" s="223"/>
      <c r="J146" s="224">
        <f>ROUND(I146*H146,2)</f>
        <v>0</v>
      </c>
      <c r="K146" s="220" t="s">
        <v>21</v>
      </c>
      <c r="L146" s="44"/>
      <c r="M146" s="225" t="s">
        <v>21</v>
      </c>
      <c r="N146" s="226" t="s">
        <v>44</v>
      </c>
      <c r="O146" s="80"/>
      <c r="P146" s="227">
        <f>O146*H146</f>
        <v>0</v>
      </c>
      <c r="Q146" s="227">
        <v>0</v>
      </c>
      <c r="R146" s="227">
        <f>Q146*H146</f>
        <v>0</v>
      </c>
      <c r="S146" s="227">
        <v>0</v>
      </c>
      <c r="T146" s="228">
        <f>S146*H146</f>
        <v>0</v>
      </c>
      <c r="AR146" s="18" t="s">
        <v>664</v>
      </c>
      <c r="AT146" s="18" t="s">
        <v>199</v>
      </c>
      <c r="AU146" s="18" t="s">
        <v>82</v>
      </c>
      <c r="AY146" s="18" t="s">
        <v>197</v>
      </c>
      <c r="BE146" s="229">
        <f>IF(N146="základní",J146,0)</f>
        <v>0</v>
      </c>
      <c r="BF146" s="229">
        <f>IF(N146="snížená",J146,0)</f>
        <v>0</v>
      </c>
      <c r="BG146" s="229">
        <f>IF(N146="zákl. přenesená",J146,0)</f>
        <v>0</v>
      </c>
      <c r="BH146" s="229">
        <f>IF(N146="sníž. přenesená",J146,0)</f>
        <v>0</v>
      </c>
      <c r="BI146" s="229">
        <f>IF(N146="nulová",J146,0)</f>
        <v>0</v>
      </c>
      <c r="BJ146" s="18" t="s">
        <v>80</v>
      </c>
      <c r="BK146" s="229">
        <f>ROUND(I146*H146,2)</f>
        <v>0</v>
      </c>
      <c r="BL146" s="18" t="s">
        <v>664</v>
      </c>
      <c r="BM146" s="18" t="s">
        <v>2451</v>
      </c>
    </row>
    <row r="147" spans="2:63" s="11" customFormat="1" ht="22.8" customHeight="1">
      <c r="B147" s="202"/>
      <c r="C147" s="203"/>
      <c r="D147" s="204" t="s">
        <v>72</v>
      </c>
      <c r="E147" s="216" t="s">
        <v>2452</v>
      </c>
      <c r="F147" s="216" t="s">
        <v>2453</v>
      </c>
      <c r="G147" s="203"/>
      <c r="H147" s="203"/>
      <c r="I147" s="206"/>
      <c r="J147" s="217">
        <f>BK147</f>
        <v>0</v>
      </c>
      <c r="K147" s="203"/>
      <c r="L147" s="208"/>
      <c r="M147" s="209"/>
      <c r="N147" s="210"/>
      <c r="O147" s="210"/>
      <c r="P147" s="211">
        <f>SUM(P148:P178)</f>
        <v>0</v>
      </c>
      <c r="Q147" s="210"/>
      <c r="R147" s="211">
        <f>SUM(R148:R178)</f>
        <v>0</v>
      </c>
      <c r="S147" s="210"/>
      <c r="T147" s="212">
        <f>SUM(T148:T178)</f>
        <v>0</v>
      </c>
      <c r="AR147" s="213" t="s">
        <v>80</v>
      </c>
      <c r="AT147" s="214" t="s">
        <v>72</v>
      </c>
      <c r="AU147" s="214" t="s">
        <v>80</v>
      </c>
      <c r="AY147" s="213" t="s">
        <v>197</v>
      </c>
      <c r="BK147" s="215">
        <f>SUM(BK148:BK178)</f>
        <v>0</v>
      </c>
    </row>
    <row r="148" spans="2:65" s="1" customFormat="1" ht="33.75" customHeight="1">
      <c r="B148" s="39"/>
      <c r="C148" s="218" t="s">
        <v>507</v>
      </c>
      <c r="D148" s="218" t="s">
        <v>199</v>
      </c>
      <c r="E148" s="219" t="s">
        <v>2454</v>
      </c>
      <c r="F148" s="220" t="s">
        <v>2455</v>
      </c>
      <c r="G148" s="221" t="s">
        <v>132</v>
      </c>
      <c r="H148" s="222">
        <v>55</v>
      </c>
      <c r="I148" s="223"/>
      <c r="J148" s="224">
        <f>ROUND(I148*H148,2)</f>
        <v>0</v>
      </c>
      <c r="K148" s="220" t="s">
        <v>21</v>
      </c>
      <c r="L148" s="44"/>
      <c r="M148" s="225" t="s">
        <v>21</v>
      </c>
      <c r="N148" s="226" t="s">
        <v>44</v>
      </c>
      <c r="O148" s="80"/>
      <c r="P148" s="227">
        <f>O148*H148</f>
        <v>0</v>
      </c>
      <c r="Q148" s="227">
        <v>0</v>
      </c>
      <c r="R148" s="227">
        <f>Q148*H148</f>
        <v>0</v>
      </c>
      <c r="S148" s="227">
        <v>0</v>
      </c>
      <c r="T148" s="228">
        <f>S148*H148</f>
        <v>0</v>
      </c>
      <c r="AR148" s="18" t="s">
        <v>664</v>
      </c>
      <c r="AT148" s="18" t="s">
        <v>199</v>
      </c>
      <c r="AU148" s="18" t="s">
        <v>82</v>
      </c>
      <c r="AY148" s="18" t="s">
        <v>197</v>
      </c>
      <c r="BE148" s="229">
        <f>IF(N148="základní",J148,0)</f>
        <v>0</v>
      </c>
      <c r="BF148" s="229">
        <f>IF(N148="snížená",J148,0)</f>
        <v>0</v>
      </c>
      <c r="BG148" s="229">
        <f>IF(N148="zákl. přenesená",J148,0)</f>
        <v>0</v>
      </c>
      <c r="BH148" s="229">
        <f>IF(N148="sníž. přenesená",J148,0)</f>
        <v>0</v>
      </c>
      <c r="BI148" s="229">
        <f>IF(N148="nulová",J148,0)</f>
        <v>0</v>
      </c>
      <c r="BJ148" s="18" t="s">
        <v>80</v>
      </c>
      <c r="BK148" s="229">
        <f>ROUND(I148*H148,2)</f>
        <v>0</v>
      </c>
      <c r="BL148" s="18" t="s">
        <v>664</v>
      </c>
      <c r="BM148" s="18" t="s">
        <v>2456</v>
      </c>
    </row>
    <row r="149" spans="2:65" s="1" customFormat="1" ht="33.75" customHeight="1">
      <c r="B149" s="39"/>
      <c r="C149" s="218" t="s">
        <v>513</v>
      </c>
      <c r="D149" s="218" t="s">
        <v>199</v>
      </c>
      <c r="E149" s="219" t="s">
        <v>2457</v>
      </c>
      <c r="F149" s="220" t="s">
        <v>2458</v>
      </c>
      <c r="G149" s="221" t="s">
        <v>132</v>
      </c>
      <c r="H149" s="222">
        <v>115</v>
      </c>
      <c r="I149" s="223"/>
      <c r="J149" s="224">
        <f>ROUND(I149*H149,2)</f>
        <v>0</v>
      </c>
      <c r="K149" s="220" t="s">
        <v>21</v>
      </c>
      <c r="L149" s="44"/>
      <c r="M149" s="225" t="s">
        <v>21</v>
      </c>
      <c r="N149" s="226" t="s">
        <v>44</v>
      </c>
      <c r="O149" s="80"/>
      <c r="P149" s="227">
        <f>O149*H149</f>
        <v>0</v>
      </c>
      <c r="Q149" s="227">
        <v>0</v>
      </c>
      <c r="R149" s="227">
        <f>Q149*H149</f>
        <v>0</v>
      </c>
      <c r="S149" s="227">
        <v>0</v>
      </c>
      <c r="T149" s="228">
        <f>S149*H149</f>
        <v>0</v>
      </c>
      <c r="AR149" s="18" t="s">
        <v>664</v>
      </c>
      <c r="AT149" s="18" t="s">
        <v>199</v>
      </c>
      <c r="AU149" s="18" t="s">
        <v>82</v>
      </c>
      <c r="AY149" s="18" t="s">
        <v>197</v>
      </c>
      <c r="BE149" s="229">
        <f>IF(N149="základní",J149,0)</f>
        <v>0</v>
      </c>
      <c r="BF149" s="229">
        <f>IF(N149="snížená",J149,0)</f>
        <v>0</v>
      </c>
      <c r="BG149" s="229">
        <f>IF(N149="zákl. přenesená",J149,0)</f>
        <v>0</v>
      </c>
      <c r="BH149" s="229">
        <f>IF(N149="sníž. přenesená",J149,0)</f>
        <v>0</v>
      </c>
      <c r="BI149" s="229">
        <f>IF(N149="nulová",J149,0)</f>
        <v>0</v>
      </c>
      <c r="BJ149" s="18" t="s">
        <v>80</v>
      </c>
      <c r="BK149" s="229">
        <f>ROUND(I149*H149,2)</f>
        <v>0</v>
      </c>
      <c r="BL149" s="18" t="s">
        <v>664</v>
      </c>
      <c r="BM149" s="18" t="s">
        <v>2459</v>
      </c>
    </row>
    <row r="150" spans="2:65" s="1" customFormat="1" ht="45" customHeight="1">
      <c r="B150" s="39"/>
      <c r="C150" s="218" t="s">
        <v>524</v>
      </c>
      <c r="D150" s="218" t="s">
        <v>199</v>
      </c>
      <c r="E150" s="219" t="s">
        <v>2460</v>
      </c>
      <c r="F150" s="220" t="s">
        <v>2461</v>
      </c>
      <c r="G150" s="221" t="s">
        <v>132</v>
      </c>
      <c r="H150" s="222">
        <v>55</v>
      </c>
      <c r="I150" s="223"/>
      <c r="J150" s="224">
        <f>ROUND(I150*H150,2)</f>
        <v>0</v>
      </c>
      <c r="K150" s="220" t="s">
        <v>21</v>
      </c>
      <c r="L150" s="44"/>
      <c r="M150" s="225" t="s">
        <v>21</v>
      </c>
      <c r="N150" s="226" t="s">
        <v>44</v>
      </c>
      <c r="O150" s="80"/>
      <c r="P150" s="227">
        <f>O150*H150</f>
        <v>0</v>
      </c>
      <c r="Q150" s="227">
        <v>0</v>
      </c>
      <c r="R150" s="227">
        <f>Q150*H150</f>
        <v>0</v>
      </c>
      <c r="S150" s="227">
        <v>0</v>
      </c>
      <c r="T150" s="228">
        <f>S150*H150</f>
        <v>0</v>
      </c>
      <c r="AR150" s="18" t="s">
        <v>664</v>
      </c>
      <c r="AT150" s="18" t="s">
        <v>199</v>
      </c>
      <c r="AU150" s="18" t="s">
        <v>82</v>
      </c>
      <c r="AY150" s="18" t="s">
        <v>197</v>
      </c>
      <c r="BE150" s="229">
        <f>IF(N150="základní",J150,0)</f>
        <v>0</v>
      </c>
      <c r="BF150" s="229">
        <f>IF(N150="snížená",J150,0)</f>
        <v>0</v>
      </c>
      <c r="BG150" s="229">
        <f>IF(N150="zákl. přenesená",J150,0)</f>
        <v>0</v>
      </c>
      <c r="BH150" s="229">
        <f>IF(N150="sníž. přenesená",J150,0)</f>
        <v>0</v>
      </c>
      <c r="BI150" s="229">
        <f>IF(N150="nulová",J150,0)</f>
        <v>0</v>
      </c>
      <c r="BJ150" s="18" t="s">
        <v>80</v>
      </c>
      <c r="BK150" s="229">
        <f>ROUND(I150*H150,2)</f>
        <v>0</v>
      </c>
      <c r="BL150" s="18" t="s">
        <v>664</v>
      </c>
      <c r="BM150" s="18" t="s">
        <v>2462</v>
      </c>
    </row>
    <row r="151" spans="2:65" s="1" customFormat="1" ht="16.5" customHeight="1">
      <c r="B151" s="39"/>
      <c r="C151" s="218" t="s">
        <v>533</v>
      </c>
      <c r="D151" s="218" t="s">
        <v>199</v>
      </c>
      <c r="E151" s="219" t="s">
        <v>2463</v>
      </c>
      <c r="F151" s="220" t="s">
        <v>2464</v>
      </c>
      <c r="G151" s="221" t="s">
        <v>132</v>
      </c>
      <c r="H151" s="222">
        <v>110</v>
      </c>
      <c r="I151" s="223"/>
      <c r="J151" s="224">
        <f>ROUND(I151*H151,2)</f>
        <v>0</v>
      </c>
      <c r="K151" s="220" t="s">
        <v>21</v>
      </c>
      <c r="L151" s="44"/>
      <c r="M151" s="225" t="s">
        <v>21</v>
      </c>
      <c r="N151" s="226" t="s">
        <v>44</v>
      </c>
      <c r="O151" s="80"/>
      <c r="P151" s="227">
        <f>O151*H151</f>
        <v>0</v>
      </c>
      <c r="Q151" s="227">
        <v>0</v>
      </c>
      <c r="R151" s="227">
        <f>Q151*H151</f>
        <v>0</v>
      </c>
      <c r="S151" s="227">
        <v>0</v>
      </c>
      <c r="T151" s="228">
        <f>S151*H151</f>
        <v>0</v>
      </c>
      <c r="AR151" s="18" t="s">
        <v>664</v>
      </c>
      <c r="AT151" s="18" t="s">
        <v>199</v>
      </c>
      <c r="AU151" s="18" t="s">
        <v>82</v>
      </c>
      <c r="AY151" s="18" t="s">
        <v>197</v>
      </c>
      <c r="BE151" s="229">
        <f>IF(N151="základní",J151,0)</f>
        <v>0</v>
      </c>
      <c r="BF151" s="229">
        <f>IF(N151="snížená",J151,0)</f>
        <v>0</v>
      </c>
      <c r="BG151" s="229">
        <f>IF(N151="zákl. přenesená",J151,0)</f>
        <v>0</v>
      </c>
      <c r="BH151" s="229">
        <f>IF(N151="sníž. přenesená",J151,0)</f>
        <v>0</v>
      </c>
      <c r="BI151" s="229">
        <f>IF(N151="nulová",J151,0)</f>
        <v>0</v>
      </c>
      <c r="BJ151" s="18" t="s">
        <v>80</v>
      </c>
      <c r="BK151" s="229">
        <f>ROUND(I151*H151,2)</f>
        <v>0</v>
      </c>
      <c r="BL151" s="18" t="s">
        <v>664</v>
      </c>
      <c r="BM151" s="18" t="s">
        <v>2465</v>
      </c>
    </row>
    <row r="152" spans="2:65" s="1" customFormat="1" ht="16.5" customHeight="1">
      <c r="B152" s="39"/>
      <c r="C152" s="218" t="s">
        <v>539</v>
      </c>
      <c r="D152" s="218" t="s">
        <v>199</v>
      </c>
      <c r="E152" s="219" t="s">
        <v>2466</v>
      </c>
      <c r="F152" s="220" t="s">
        <v>2467</v>
      </c>
      <c r="G152" s="221" t="s">
        <v>707</v>
      </c>
      <c r="H152" s="222">
        <v>90</v>
      </c>
      <c r="I152" s="223"/>
      <c r="J152" s="224">
        <f>ROUND(I152*H152,2)</f>
        <v>0</v>
      </c>
      <c r="K152" s="220" t="s">
        <v>21</v>
      </c>
      <c r="L152" s="44"/>
      <c r="M152" s="225" t="s">
        <v>21</v>
      </c>
      <c r="N152" s="226" t="s">
        <v>44</v>
      </c>
      <c r="O152" s="80"/>
      <c r="P152" s="227">
        <f>O152*H152</f>
        <v>0</v>
      </c>
      <c r="Q152" s="227">
        <v>0</v>
      </c>
      <c r="R152" s="227">
        <f>Q152*H152</f>
        <v>0</v>
      </c>
      <c r="S152" s="227">
        <v>0</v>
      </c>
      <c r="T152" s="228">
        <f>S152*H152</f>
        <v>0</v>
      </c>
      <c r="AR152" s="18" t="s">
        <v>664</v>
      </c>
      <c r="AT152" s="18" t="s">
        <v>199</v>
      </c>
      <c r="AU152" s="18" t="s">
        <v>82</v>
      </c>
      <c r="AY152" s="18" t="s">
        <v>197</v>
      </c>
      <c r="BE152" s="229">
        <f>IF(N152="základní",J152,0)</f>
        <v>0</v>
      </c>
      <c r="BF152" s="229">
        <f>IF(N152="snížená",J152,0)</f>
        <v>0</v>
      </c>
      <c r="BG152" s="229">
        <f>IF(N152="zákl. přenesená",J152,0)</f>
        <v>0</v>
      </c>
      <c r="BH152" s="229">
        <f>IF(N152="sníž. přenesená",J152,0)</f>
        <v>0</v>
      </c>
      <c r="BI152" s="229">
        <f>IF(N152="nulová",J152,0)</f>
        <v>0</v>
      </c>
      <c r="BJ152" s="18" t="s">
        <v>80</v>
      </c>
      <c r="BK152" s="229">
        <f>ROUND(I152*H152,2)</f>
        <v>0</v>
      </c>
      <c r="BL152" s="18" t="s">
        <v>664</v>
      </c>
      <c r="BM152" s="18" t="s">
        <v>2468</v>
      </c>
    </row>
    <row r="153" spans="2:65" s="1" customFormat="1" ht="22.5" customHeight="1">
      <c r="B153" s="39"/>
      <c r="C153" s="218" t="s">
        <v>545</v>
      </c>
      <c r="D153" s="218" t="s">
        <v>199</v>
      </c>
      <c r="E153" s="219" t="s">
        <v>2469</v>
      </c>
      <c r="F153" s="220" t="s">
        <v>2470</v>
      </c>
      <c r="G153" s="221" t="s">
        <v>132</v>
      </c>
      <c r="H153" s="222">
        <v>250</v>
      </c>
      <c r="I153" s="223"/>
      <c r="J153" s="224">
        <f>ROUND(I153*H153,2)</f>
        <v>0</v>
      </c>
      <c r="K153" s="220" t="s">
        <v>21</v>
      </c>
      <c r="L153" s="44"/>
      <c r="M153" s="225" t="s">
        <v>21</v>
      </c>
      <c r="N153" s="226" t="s">
        <v>44</v>
      </c>
      <c r="O153" s="80"/>
      <c r="P153" s="227">
        <f>O153*H153</f>
        <v>0</v>
      </c>
      <c r="Q153" s="227">
        <v>0</v>
      </c>
      <c r="R153" s="227">
        <f>Q153*H153</f>
        <v>0</v>
      </c>
      <c r="S153" s="227">
        <v>0</v>
      </c>
      <c r="T153" s="228">
        <f>S153*H153</f>
        <v>0</v>
      </c>
      <c r="AR153" s="18" t="s">
        <v>664</v>
      </c>
      <c r="AT153" s="18" t="s">
        <v>199</v>
      </c>
      <c r="AU153" s="18" t="s">
        <v>82</v>
      </c>
      <c r="AY153" s="18" t="s">
        <v>197</v>
      </c>
      <c r="BE153" s="229">
        <f>IF(N153="základní",J153,0)</f>
        <v>0</v>
      </c>
      <c r="BF153" s="229">
        <f>IF(N153="snížená",J153,0)</f>
        <v>0</v>
      </c>
      <c r="BG153" s="229">
        <f>IF(N153="zákl. přenesená",J153,0)</f>
        <v>0</v>
      </c>
      <c r="BH153" s="229">
        <f>IF(N153="sníž. přenesená",J153,0)</f>
        <v>0</v>
      </c>
      <c r="BI153" s="229">
        <f>IF(N153="nulová",J153,0)</f>
        <v>0</v>
      </c>
      <c r="BJ153" s="18" t="s">
        <v>80</v>
      </c>
      <c r="BK153" s="229">
        <f>ROUND(I153*H153,2)</f>
        <v>0</v>
      </c>
      <c r="BL153" s="18" t="s">
        <v>664</v>
      </c>
      <c r="BM153" s="18" t="s">
        <v>2471</v>
      </c>
    </row>
    <row r="154" spans="2:65" s="1" customFormat="1" ht="22.5" customHeight="1">
      <c r="B154" s="39"/>
      <c r="C154" s="218" t="s">
        <v>551</v>
      </c>
      <c r="D154" s="218" t="s">
        <v>199</v>
      </c>
      <c r="E154" s="219" t="s">
        <v>2472</v>
      </c>
      <c r="F154" s="220" t="s">
        <v>2473</v>
      </c>
      <c r="G154" s="221" t="s">
        <v>132</v>
      </c>
      <c r="H154" s="222">
        <v>630</v>
      </c>
      <c r="I154" s="223"/>
      <c r="J154" s="224">
        <f>ROUND(I154*H154,2)</f>
        <v>0</v>
      </c>
      <c r="K154" s="220" t="s">
        <v>21</v>
      </c>
      <c r="L154" s="44"/>
      <c r="M154" s="225" t="s">
        <v>21</v>
      </c>
      <c r="N154" s="226" t="s">
        <v>44</v>
      </c>
      <c r="O154" s="80"/>
      <c r="P154" s="227">
        <f>O154*H154</f>
        <v>0</v>
      </c>
      <c r="Q154" s="227">
        <v>0</v>
      </c>
      <c r="R154" s="227">
        <f>Q154*H154</f>
        <v>0</v>
      </c>
      <c r="S154" s="227">
        <v>0</v>
      </c>
      <c r="T154" s="228">
        <f>S154*H154</f>
        <v>0</v>
      </c>
      <c r="AR154" s="18" t="s">
        <v>664</v>
      </c>
      <c r="AT154" s="18" t="s">
        <v>199</v>
      </c>
      <c r="AU154" s="18" t="s">
        <v>82</v>
      </c>
      <c r="AY154" s="18" t="s">
        <v>197</v>
      </c>
      <c r="BE154" s="229">
        <f>IF(N154="základní",J154,0)</f>
        <v>0</v>
      </c>
      <c r="BF154" s="229">
        <f>IF(N154="snížená",J154,0)</f>
        <v>0</v>
      </c>
      <c r="BG154" s="229">
        <f>IF(N154="zákl. přenesená",J154,0)</f>
        <v>0</v>
      </c>
      <c r="BH154" s="229">
        <f>IF(N154="sníž. přenesená",J154,0)</f>
        <v>0</v>
      </c>
      <c r="BI154" s="229">
        <f>IF(N154="nulová",J154,0)</f>
        <v>0</v>
      </c>
      <c r="BJ154" s="18" t="s">
        <v>80</v>
      </c>
      <c r="BK154" s="229">
        <f>ROUND(I154*H154,2)</f>
        <v>0</v>
      </c>
      <c r="BL154" s="18" t="s">
        <v>664</v>
      </c>
      <c r="BM154" s="18" t="s">
        <v>2474</v>
      </c>
    </row>
    <row r="155" spans="2:65" s="1" customFormat="1" ht="16.5" customHeight="1">
      <c r="B155" s="39"/>
      <c r="C155" s="218" t="s">
        <v>555</v>
      </c>
      <c r="D155" s="218" t="s">
        <v>199</v>
      </c>
      <c r="E155" s="219" t="s">
        <v>2475</v>
      </c>
      <c r="F155" s="220" t="s">
        <v>2476</v>
      </c>
      <c r="G155" s="221" t="s">
        <v>132</v>
      </c>
      <c r="H155" s="222">
        <v>560</v>
      </c>
      <c r="I155" s="223"/>
      <c r="J155" s="224">
        <f>ROUND(I155*H155,2)</f>
        <v>0</v>
      </c>
      <c r="K155" s="220" t="s">
        <v>21</v>
      </c>
      <c r="L155" s="44"/>
      <c r="M155" s="225" t="s">
        <v>21</v>
      </c>
      <c r="N155" s="226" t="s">
        <v>44</v>
      </c>
      <c r="O155" s="80"/>
      <c r="P155" s="227">
        <f>O155*H155</f>
        <v>0</v>
      </c>
      <c r="Q155" s="227">
        <v>0</v>
      </c>
      <c r="R155" s="227">
        <f>Q155*H155</f>
        <v>0</v>
      </c>
      <c r="S155" s="227">
        <v>0</v>
      </c>
      <c r="T155" s="228">
        <f>S155*H155</f>
        <v>0</v>
      </c>
      <c r="AR155" s="18" t="s">
        <v>664</v>
      </c>
      <c r="AT155" s="18" t="s">
        <v>199</v>
      </c>
      <c r="AU155" s="18" t="s">
        <v>82</v>
      </c>
      <c r="AY155" s="18" t="s">
        <v>197</v>
      </c>
      <c r="BE155" s="229">
        <f>IF(N155="základní",J155,0)</f>
        <v>0</v>
      </c>
      <c r="BF155" s="229">
        <f>IF(N155="snížená",J155,0)</f>
        <v>0</v>
      </c>
      <c r="BG155" s="229">
        <f>IF(N155="zákl. přenesená",J155,0)</f>
        <v>0</v>
      </c>
      <c r="BH155" s="229">
        <f>IF(N155="sníž. přenesená",J155,0)</f>
        <v>0</v>
      </c>
      <c r="BI155" s="229">
        <f>IF(N155="nulová",J155,0)</f>
        <v>0</v>
      </c>
      <c r="BJ155" s="18" t="s">
        <v>80</v>
      </c>
      <c r="BK155" s="229">
        <f>ROUND(I155*H155,2)</f>
        <v>0</v>
      </c>
      <c r="BL155" s="18" t="s">
        <v>664</v>
      </c>
      <c r="BM155" s="18" t="s">
        <v>2477</v>
      </c>
    </row>
    <row r="156" spans="2:65" s="1" customFormat="1" ht="16.5" customHeight="1">
      <c r="B156" s="39"/>
      <c r="C156" s="218" t="s">
        <v>562</v>
      </c>
      <c r="D156" s="218" t="s">
        <v>199</v>
      </c>
      <c r="E156" s="219" t="s">
        <v>2478</v>
      </c>
      <c r="F156" s="220" t="s">
        <v>2479</v>
      </c>
      <c r="G156" s="221" t="s">
        <v>132</v>
      </c>
      <c r="H156" s="222">
        <v>420</v>
      </c>
      <c r="I156" s="223"/>
      <c r="J156" s="224">
        <f>ROUND(I156*H156,2)</f>
        <v>0</v>
      </c>
      <c r="K156" s="220" t="s">
        <v>21</v>
      </c>
      <c r="L156" s="44"/>
      <c r="M156" s="225" t="s">
        <v>21</v>
      </c>
      <c r="N156" s="226" t="s">
        <v>44</v>
      </c>
      <c r="O156" s="80"/>
      <c r="P156" s="227">
        <f>O156*H156</f>
        <v>0</v>
      </c>
      <c r="Q156" s="227">
        <v>0</v>
      </c>
      <c r="R156" s="227">
        <f>Q156*H156</f>
        <v>0</v>
      </c>
      <c r="S156" s="227">
        <v>0</v>
      </c>
      <c r="T156" s="228">
        <f>S156*H156</f>
        <v>0</v>
      </c>
      <c r="AR156" s="18" t="s">
        <v>664</v>
      </c>
      <c r="AT156" s="18" t="s">
        <v>199</v>
      </c>
      <c r="AU156" s="18" t="s">
        <v>82</v>
      </c>
      <c r="AY156" s="18" t="s">
        <v>197</v>
      </c>
      <c r="BE156" s="229">
        <f>IF(N156="základní",J156,0)</f>
        <v>0</v>
      </c>
      <c r="BF156" s="229">
        <f>IF(N156="snížená",J156,0)</f>
        <v>0</v>
      </c>
      <c r="BG156" s="229">
        <f>IF(N156="zákl. přenesená",J156,0)</f>
        <v>0</v>
      </c>
      <c r="BH156" s="229">
        <f>IF(N156="sníž. přenesená",J156,0)</f>
        <v>0</v>
      </c>
      <c r="BI156" s="229">
        <f>IF(N156="nulová",J156,0)</f>
        <v>0</v>
      </c>
      <c r="BJ156" s="18" t="s">
        <v>80</v>
      </c>
      <c r="BK156" s="229">
        <f>ROUND(I156*H156,2)</f>
        <v>0</v>
      </c>
      <c r="BL156" s="18" t="s">
        <v>664</v>
      </c>
      <c r="BM156" s="18" t="s">
        <v>2480</v>
      </c>
    </row>
    <row r="157" spans="2:65" s="1" customFormat="1" ht="16.5" customHeight="1">
      <c r="B157" s="39"/>
      <c r="C157" s="218" t="s">
        <v>350</v>
      </c>
      <c r="D157" s="218" t="s">
        <v>199</v>
      </c>
      <c r="E157" s="219" t="s">
        <v>2481</v>
      </c>
      <c r="F157" s="220" t="s">
        <v>2482</v>
      </c>
      <c r="G157" s="221" t="s">
        <v>132</v>
      </c>
      <c r="H157" s="222">
        <v>392</v>
      </c>
      <c r="I157" s="223"/>
      <c r="J157" s="224">
        <f>ROUND(I157*H157,2)</f>
        <v>0</v>
      </c>
      <c r="K157" s="220" t="s">
        <v>21</v>
      </c>
      <c r="L157" s="44"/>
      <c r="M157" s="225" t="s">
        <v>21</v>
      </c>
      <c r="N157" s="226" t="s">
        <v>44</v>
      </c>
      <c r="O157" s="80"/>
      <c r="P157" s="227">
        <f>O157*H157</f>
        <v>0</v>
      </c>
      <c r="Q157" s="227">
        <v>0</v>
      </c>
      <c r="R157" s="227">
        <f>Q157*H157</f>
        <v>0</v>
      </c>
      <c r="S157" s="227">
        <v>0</v>
      </c>
      <c r="T157" s="228">
        <f>S157*H157</f>
        <v>0</v>
      </c>
      <c r="AR157" s="18" t="s">
        <v>664</v>
      </c>
      <c r="AT157" s="18" t="s">
        <v>199</v>
      </c>
      <c r="AU157" s="18" t="s">
        <v>82</v>
      </c>
      <c r="AY157" s="18" t="s">
        <v>197</v>
      </c>
      <c r="BE157" s="229">
        <f>IF(N157="základní",J157,0)</f>
        <v>0</v>
      </c>
      <c r="BF157" s="229">
        <f>IF(N157="snížená",J157,0)</f>
        <v>0</v>
      </c>
      <c r="BG157" s="229">
        <f>IF(N157="zákl. přenesená",J157,0)</f>
        <v>0</v>
      </c>
      <c r="BH157" s="229">
        <f>IF(N157="sníž. přenesená",J157,0)</f>
        <v>0</v>
      </c>
      <c r="BI157" s="229">
        <f>IF(N157="nulová",J157,0)</f>
        <v>0</v>
      </c>
      <c r="BJ157" s="18" t="s">
        <v>80</v>
      </c>
      <c r="BK157" s="229">
        <f>ROUND(I157*H157,2)</f>
        <v>0</v>
      </c>
      <c r="BL157" s="18" t="s">
        <v>664</v>
      </c>
      <c r="BM157" s="18" t="s">
        <v>2483</v>
      </c>
    </row>
    <row r="158" spans="2:65" s="1" customFormat="1" ht="16.5" customHeight="1">
      <c r="B158" s="39"/>
      <c r="C158" s="218" t="s">
        <v>576</v>
      </c>
      <c r="D158" s="218" t="s">
        <v>199</v>
      </c>
      <c r="E158" s="219" t="s">
        <v>2484</v>
      </c>
      <c r="F158" s="220" t="s">
        <v>2485</v>
      </c>
      <c r="G158" s="221" t="s">
        <v>132</v>
      </c>
      <c r="H158" s="222">
        <v>1372</v>
      </c>
      <c r="I158" s="223"/>
      <c r="J158" s="224">
        <f>ROUND(I158*H158,2)</f>
        <v>0</v>
      </c>
      <c r="K158" s="220" t="s">
        <v>21</v>
      </c>
      <c r="L158" s="44"/>
      <c r="M158" s="225" t="s">
        <v>21</v>
      </c>
      <c r="N158" s="226" t="s">
        <v>44</v>
      </c>
      <c r="O158" s="80"/>
      <c r="P158" s="227">
        <f>O158*H158</f>
        <v>0</v>
      </c>
      <c r="Q158" s="227">
        <v>0</v>
      </c>
      <c r="R158" s="227">
        <f>Q158*H158</f>
        <v>0</v>
      </c>
      <c r="S158" s="227">
        <v>0</v>
      </c>
      <c r="T158" s="228">
        <f>S158*H158</f>
        <v>0</v>
      </c>
      <c r="AR158" s="18" t="s">
        <v>664</v>
      </c>
      <c r="AT158" s="18" t="s">
        <v>199</v>
      </c>
      <c r="AU158" s="18" t="s">
        <v>82</v>
      </c>
      <c r="AY158" s="18" t="s">
        <v>197</v>
      </c>
      <c r="BE158" s="229">
        <f>IF(N158="základní",J158,0)</f>
        <v>0</v>
      </c>
      <c r="BF158" s="229">
        <f>IF(N158="snížená",J158,0)</f>
        <v>0</v>
      </c>
      <c r="BG158" s="229">
        <f>IF(N158="zákl. přenesená",J158,0)</f>
        <v>0</v>
      </c>
      <c r="BH158" s="229">
        <f>IF(N158="sníž. přenesená",J158,0)</f>
        <v>0</v>
      </c>
      <c r="BI158" s="229">
        <f>IF(N158="nulová",J158,0)</f>
        <v>0</v>
      </c>
      <c r="BJ158" s="18" t="s">
        <v>80</v>
      </c>
      <c r="BK158" s="229">
        <f>ROUND(I158*H158,2)</f>
        <v>0</v>
      </c>
      <c r="BL158" s="18" t="s">
        <v>664</v>
      </c>
      <c r="BM158" s="18" t="s">
        <v>2486</v>
      </c>
    </row>
    <row r="159" spans="2:65" s="1" customFormat="1" ht="16.5" customHeight="1">
      <c r="B159" s="39"/>
      <c r="C159" s="218" t="s">
        <v>581</v>
      </c>
      <c r="D159" s="218" t="s">
        <v>199</v>
      </c>
      <c r="E159" s="219" t="s">
        <v>2487</v>
      </c>
      <c r="F159" s="220" t="s">
        <v>2488</v>
      </c>
      <c r="G159" s="221" t="s">
        <v>132</v>
      </c>
      <c r="H159" s="222">
        <v>6517</v>
      </c>
      <c r="I159" s="223"/>
      <c r="J159" s="224">
        <f>ROUND(I159*H159,2)</f>
        <v>0</v>
      </c>
      <c r="K159" s="220" t="s">
        <v>21</v>
      </c>
      <c r="L159" s="44"/>
      <c r="M159" s="225" t="s">
        <v>21</v>
      </c>
      <c r="N159" s="226" t="s">
        <v>44</v>
      </c>
      <c r="O159" s="80"/>
      <c r="P159" s="227">
        <f>O159*H159</f>
        <v>0</v>
      </c>
      <c r="Q159" s="227">
        <v>0</v>
      </c>
      <c r="R159" s="227">
        <f>Q159*H159</f>
        <v>0</v>
      </c>
      <c r="S159" s="227">
        <v>0</v>
      </c>
      <c r="T159" s="228">
        <f>S159*H159</f>
        <v>0</v>
      </c>
      <c r="AR159" s="18" t="s">
        <v>664</v>
      </c>
      <c r="AT159" s="18" t="s">
        <v>199</v>
      </c>
      <c r="AU159" s="18" t="s">
        <v>82</v>
      </c>
      <c r="AY159" s="18" t="s">
        <v>197</v>
      </c>
      <c r="BE159" s="229">
        <f>IF(N159="základní",J159,0)</f>
        <v>0</v>
      </c>
      <c r="BF159" s="229">
        <f>IF(N159="snížená",J159,0)</f>
        <v>0</v>
      </c>
      <c r="BG159" s="229">
        <f>IF(N159="zákl. přenesená",J159,0)</f>
        <v>0</v>
      </c>
      <c r="BH159" s="229">
        <f>IF(N159="sníž. přenesená",J159,0)</f>
        <v>0</v>
      </c>
      <c r="BI159" s="229">
        <f>IF(N159="nulová",J159,0)</f>
        <v>0</v>
      </c>
      <c r="BJ159" s="18" t="s">
        <v>80</v>
      </c>
      <c r="BK159" s="229">
        <f>ROUND(I159*H159,2)</f>
        <v>0</v>
      </c>
      <c r="BL159" s="18" t="s">
        <v>664</v>
      </c>
      <c r="BM159" s="18" t="s">
        <v>2489</v>
      </c>
    </row>
    <row r="160" spans="2:65" s="1" customFormat="1" ht="16.5" customHeight="1">
      <c r="B160" s="39"/>
      <c r="C160" s="218" t="s">
        <v>586</v>
      </c>
      <c r="D160" s="218" t="s">
        <v>199</v>
      </c>
      <c r="E160" s="219" t="s">
        <v>2490</v>
      </c>
      <c r="F160" s="220" t="s">
        <v>2491</v>
      </c>
      <c r="G160" s="221" t="s">
        <v>132</v>
      </c>
      <c r="H160" s="222">
        <v>95</v>
      </c>
      <c r="I160" s="223"/>
      <c r="J160" s="224">
        <f>ROUND(I160*H160,2)</f>
        <v>0</v>
      </c>
      <c r="K160" s="220" t="s">
        <v>21</v>
      </c>
      <c r="L160" s="44"/>
      <c r="M160" s="225" t="s">
        <v>21</v>
      </c>
      <c r="N160" s="226" t="s">
        <v>44</v>
      </c>
      <c r="O160" s="80"/>
      <c r="P160" s="227">
        <f>O160*H160</f>
        <v>0</v>
      </c>
      <c r="Q160" s="227">
        <v>0</v>
      </c>
      <c r="R160" s="227">
        <f>Q160*H160</f>
        <v>0</v>
      </c>
      <c r="S160" s="227">
        <v>0</v>
      </c>
      <c r="T160" s="228">
        <f>S160*H160</f>
        <v>0</v>
      </c>
      <c r="AR160" s="18" t="s">
        <v>664</v>
      </c>
      <c r="AT160" s="18" t="s">
        <v>199</v>
      </c>
      <c r="AU160" s="18" t="s">
        <v>82</v>
      </c>
      <c r="AY160" s="18" t="s">
        <v>197</v>
      </c>
      <c r="BE160" s="229">
        <f>IF(N160="základní",J160,0)</f>
        <v>0</v>
      </c>
      <c r="BF160" s="229">
        <f>IF(N160="snížená",J160,0)</f>
        <v>0</v>
      </c>
      <c r="BG160" s="229">
        <f>IF(N160="zákl. přenesená",J160,0)</f>
        <v>0</v>
      </c>
      <c r="BH160" s="229">
        <f>IF(N160="sníž. přenesená",J160,0)</f>
        <v>0</v>
      </c>
      <c r="BI160" s="229">
        <f>IF(N160="nulová",J160,0)</f>
        <v>0</v>
      </c>
      <c r="BJ160" s="18" t="s">
        <v>80</v>
      </c>
      <c r="BK160" s="229">
        <f>ROUND(I160*H160,2)</f>
        <v>0</v>
      </c>
      <c r="BL160" s="18" t="s">
        <v>664</v>
      </c>
      <c r="BM160" s="18" t="s">
        <v>2492</v>
      </c>
    </row>
    <row r="161" spans="2:65" s="1" customFormat="1" ht="16.5" customHeight="1">
      <c r="B161" s="39"/>
      <c r="C161" s="218" t="s">
        <v>595</v>
      </c>
      <c r="D161" s="218" t="s">
        <v>199</v>
      </c>
      <c r="E161" s="219" t="s">
        <v>2493</v>
      </c>
      <c r="F161" s="220" t="s">
        <v>2494</v>
      </c>
      <c r="G161" s="221" t="s">
        <v>132</v>
      </c>
      <c r="H161" s="222">
        <v>98</v>
      </c>
      <c r="I161" s="223"/>
      <c r="J161" s="224">
        <f>ROUND(I161*H161,2)</f>
        <v>0</v>
      </c>
      <c r="K161" s="220" t="s">
        <v>21</v>
      </c>
      <c r="L161" s="44"/>
      <c r="M161" s="225" t="s">
        <v>21</v>
      </c>
      <c r="N161" s="226" t="s">
        <v>44</v>
      </c>
      <c r="O161" s="80"/>
      <c r="P161" s="227">
        <f>O161*H161</f>
        <v>0</v>
      </c>
      <c r="Q161" s="227">
        <v>0</v>
      </c>
      <c r="R161" s="227">
        <f>Q161*H161</f>
        <v>0</v>
      </c>
      <c r="S161" s="227">
        <v>0</v>
      </c>
      <c r="T161" s="228">
        <f>S161*H161</f>
        <v>0</v>
      </c>
      <c r="AR161" s="18" t="s">
        <v>664</v>
      </c>
      <c r="AT161" s="18" t="s">
        <v>199</v>
      </c>
      <c r="AU161" s="18" t="s">
        <v>82</v>
      </c>
      <c r="AY161" s="18" t="s">
        <v>197</v>
      </c>
      <c r="BE161" s="229">
        <f>IF(N161="základní",J161,0)</f>
        <v>0</v>
      </c>
      <c r="BF161" s="229">
        <f>IF(N161="snížená",J161,0)</f>
        <v>0</v>
      </c>
      <c r="BG161" s="229">
        <f>IF(N161="zákl. přenesená",J161,0)</f>
        <v>0</v>
      </c>
      <c r="BH161" s="229">
        <f>IF(N161="sníž. přenesená",J161,0)</f>
        <v>0</v>
      </c>
      <c r="BI161" s="229">
        <f>IF(N161="nulová",J161,0)</f>
        <v>0</v>
      </c>
      <c r="BJ161" s="18" t="s">
        <v>80</v>
      </c>
      <c r="BK161" s="229">
        <f>ROUND(I161*H161,2)</f>
        <v>0</v>
      </c>
      <c r="BL161" s="18" t="s">
        <v>664</v>
      </c>
      <c r="BM161" s="18" t="s">
        <v>2495</v>
      </c>
    </row>
    <row r="162" spans="2:65" s="1" customFormat="1" ht="16.5" customHeight="1">
      <c r="B162" s="39"/>
      <c r="C162" s="218" t="s">
        <v>601</v>
      </c>
      <c r="D162" s="218" t="s">
        <v>199</v>
      </c>
      <c r="E162" s="219" t="s">
        <v>2496</v>
      </c>
      <c r="F162" s="220" t="s">
        <v>2497</v>
      </c>
      <c r="G162" s="221" t="s">
        <v>132</v>
      </c>
      <c r="H162" s="222">
        <v>196</v>
      </c>
      <c r="I162" s="223"/>
      <c r="J162" s="224">
        <f>ROUND(I162*H162,2)</f>
        <v>0</v>
      </c>
      <c r="K162" s="220" t="s">
        <v>21</v>
      </c>
      <c r="L162" s="44"/>
      <c r="M162" s="225" t="s">
        <v>21</v>
      </c>
      <c r="N162" s="226" t="s">
        <v>44</v>
      </c>
      <c r="O162" s="80"/>
      <c r="P162" s="227">
        <f>O162*H162</f>
        <v>0</v>
      </c>
      <c r="Q162" s="227">
        <v>0</v>
      </c>
      <c r="R162" s="227">
        <f>Q162*H162</f>
        <v>0</v>
      </c>
      <c r="S162" s="227">
        <v>0</v>
      </c>
      <c r="T162" s="228">
        <f>S162*H162</f>
        <v>0</v>
      </c>
      <c r="AR162" s="18" t="s">
        <v>664</v>
      </c>
      <c r="AT162" s="18" t="s">
        <v>199</v>
      </c>
      <c r="AU162" s="18" t="s">
        <v>82</v>
      </c>
      <c r="AY162" s="18" t="s">
        <v>197</v>
      </c>
      <c r="BE162" s="229">
        <f>IF(N162="základní",J162,0)</f>
        <v>0</v>
      </c>
      <c r="BF162" s="229">
        <f>IF(N162="snížená",J162,0)</f>
        <v>0</v>
      </c>
      <c r="BG162" s="229">
        <f>IF(N162="zákl. přenesená",J162,0)</f>
        <v>0</v>
      </c>
      <c r="BH162" s="229">
        <f>IF(N162="sníž. přenesená",J162,0)</f>
        <v>0</v>
      </c>
      <c r="BI162" s="229">
        <f>IF(N162="nulová",J162,0)</f>
        <v>0</v>
      </c>
      <c r="BJ162" s="18" t="s">
        <v>80</v>
      </c>
      <c r="BK162" s="229">
        <f>ROUND(I162*H162,2)</f>
        <v>0</v>
      </c>
      <c r="BL162" s="18" t="s">
        <v>664</v>
      </c>
      <c r="BM162" s="18" t="s">
        <v>2498</v>
      </c>
    </row>
    <row r="163" spans="2:65" s="1" customFormat="1" ht="16.5" customHeight="1">
      <c r="B163" s="39"/>
      <c r="C163" s="218" t="s">
        <v>608</v>
      </c>
      <c r="D163" s="218" t="s">
        <v>199</v>
      </c>
      <c r="E163" s="219" t="s">
        <v>2499</v>
      </c>
      <c r="F163" s="220" t="s">
        <v>2500</v>
      </c>
      <c r="G163" s="221" t="s">
        <v>132</v>
      </c>
      <c r="H163" s="222">
        <v>855</v>
      </c>
      <c r="I163" s="223"/>
      <c r="J163" s="224">
        <f>ROUND(I163*H163,2)</f>
        <v>0</v>
      </c>
      <c r="K163" s="220" t="s">
        <v>21</v>
      </c>
      <c r="L163" s="44"/>
      <c r="M163" s="225" t="s">
        <v>21</v>
      </c>
      <c r="N163" s="226" t="s">
        <v>44</v>
      </c>
      <c r="O163" s="80"/>
      <c r="P163" s="227">
        <f>O163*H163</f>
        <v>0</v>
      </c>
      <c r="Q163" s="227">
        <v>0</v>
      </c>
      <c r="R163" s="227">
        <f>Q163*H163</f>
        <v>0</v>
      </c>
      <c r="S163" s="227">
        <v>0</v>
      </c>
      <c r="T163" s="228">
        <f>S163*H163</f>
        <v>0</v>
      </c>
      <c r="AR163" s="18" t="s">
        <v>664</v>
      </c>
      <c r="AT163" s="18" t="s">
        <v>199</v>
      </c>
      <c r="AU163" s="18" t="s">
        <v>82</v>
      </c>
      <c r="AY163" s="18" t="s">
        <v>197</v>
      </c>
      <c r="BE163" s="229">
        <f>IF(N163="základní",J163,0)</f>
        <v>0</v>
      </c>
      <c r="BF163" s="229">
        <f>IF(N163="snížená",J163,0)</f>
        <v>0</v>
      </c>
      <c r="BG163" s="229">
        <f>IF(N163="zákl. přenesená",J163,0)</f>
        <v>0</v>
      </c>
      <c r="BH163" s="229">
        <f>IF(N163="sníž. přenesená",J163,0)</f>
        <v>0</v>
      </c>
      <c r="BI163" s="229">
        <f>IF(N163="nulová",J163,0)</f>
        <v>0</v>
      </c>
      <c r="BJ163" s="18" t="s">
        <v>80</v>
      </c>
      <c r="BK163" s="229">
        <f>ROUND(I163*H163,2)</f>
        <v>0</v>
      </c>
      <c r="BL163" s="18" t="s">
        <v>664</v>
      </c>
      <c r="BM163" s="18" t="s">
        <v>2501</v>
      </c>
    </row>
    <row r="164" spans="2:65" s="1" customFormat="1" ht="16.5" customHeight="1">
      <c r="B164" s="39"/>
      <c r="C164" s="218" t="s">
        <v>613</v>
      </c>
      <c r="D164" s="218" t="s">
        <v>199</v>
      </c>
      <c r="E164" s="219" t="s">
        <v>2502</v>
      </c>
      <c r="F164" s="220" t="s">
        <v>2503</v>
      </c>
      <c r="G164" s="221" t="s">
        <v>132</v>
      </c>
      <c r="H164" s="222">
        <v>504</v>
      </c>
      <c r="I164" s="223"/>
      <c r="J164" s="224">
        <f>ROUND(I164*H164,2)</f>
        <v>0</v>
      </c>
      <c r="K164" s="220" t="s">
        <v>21</v>
      </c>
      <c r="L164" s="44"/>
      <c r="M164" s="225" t="s">
        <v>21</v>
      </c>
      <c r="N164" s="226" t="s">
        <v>44</v>
      </c>
      <c r="O164" s="80"/>
      <c r="P164" s="227">
        <f>O164*H164</f>
        <v>0</v>
      </c>
      <c r="Q164" s="227">
        <v>0</v>
      </c>
      <c r="R164" s="227">
        <f>Q164*H164</f>
        <v>0</v>
      </c>
      <c r="S164" s="227">
        <v>0</v>
      </c>
      <c r="T164" s="228">
        <f>S164*H164</f>
        <v>0</v>
      </c>
      <c r="AR164" s="18" t="s">
        <v>664</v>
      </c>
      <c r="AT164" s="18" t="s">
        <v>199</v>
      </c>
      <c r="AU164" s="18" t="s">
        <v>82</v>
      </c>
      <c r="AY164" s="18" t="s">
        <v>197</v>
      </c>
      <c r="BE164" s="229">
        <f>IF(N164="základní",J164,0)</f>
        <v>0</v>
      </c>
      <c r="BF164" s="229">
        <f>IF(N164="snížená",J164,0)</f>
        <v>0</v>
      </c>
      <c r="BG164" s="229">
        <f>IF(N164="zákl. přenesená",J164,0)</f>
        <v>0</v>
      </c>
      <c r="BH164" s="229">
        <f>IF(N164="sníž. přenesená",J164,0)</f>
        <v>0</v>
      </c>
      <c r="BI164" s="229">
        <f>IF(N164="nulová",J164,0)</f>
        <v>0</v>
      </c>
      <c r="BJ164" s="18" t="s">
        <v>80</v>
      </c>
      <c r="BK164" s="229">
        <f>ROUND(I164*H164,2)</f>
        <v>0</v>
      </c>
      <c r="BL164" s="18" t="s">
        <v>664</v>
      </c>
      <c r="BM164" s="18" t="s">
        <v>2504</v>
      </c>
    </row>
    <row r="165" spans="2:65" s="1" customFormat="1" ht="16.5" customHeight="1">
      <c r="B165" s="39"/>
      <c r="C165" s="218" t="s">
        <v>619</v>
      </c>
      <c r="D165" s="218" t="s">
        <v>199</v>
      </c>
      <c r="E165" s="219" t="s">
        <v>2505</v>
      </c>
      <c r="F165" s="220" t="s">
        <v>2506</v>
      </c>
      <c r="G165" s="221" t="s">
        <v>132</v>
      </c>
      <c r="H165" s="222">
        <v>506</v>
      </c>
      <c r="I165" s="223"/>
      <c r="J165" s="224">
        <f>ROUND(I165*H165,2)</f>
        <v>0</v>
      </c>
      <c r="K165" s="220" t="s">
        <v>21</v>
      </c>
      <c r="L165" s="44"/>
      <c r="M165" s="225" t="s">
        <v>21</v>
      </c>
      <c r="N165" s="226" t="s">
        <v>44</v>
      </c>
      <c r="O165" s="80"/>
      <c r="P165" s="227">
        <f>O165*H165</f>
        <v>0</v>
      </c>
      <c r="Q165" s="227">
        <v>0</v>
      </c>
      <c r="R165" s="227">
        <f>Q165*H165</f>
        <v>0</v>
      </c>
      <c r="S165" s="227">
        <v>0</v>
      </c>
      <c r="T165" s="228">
        <f>S165*H165</f>
        <v>0</v>
      </c>
      <c r="AR165" s="18" t="s">
        <v>664</v>
      </c>
      <c r="AT165" s="18" t="s">
        <v>199</v>
      </c>
      <c r="AU165" s="18" t="s">
        <v>82</v>
      </c>
      <c r="AY165" s="18" t="s">
        <v>197</v>
      </c>
      <c r="BE165" s="229">
        <f>IF(N165="základní",J165,0)</f>
        <v>0</v>
      </c>
      <c r="BF165" s="229">
        <f>IF(N165="snížená",J165,0)</f>
        <v>0</v>
      </c>
      <c r="BG165" s="229">
        <f>IF(N165="zákl. přenesená",J165,0)</f>
        <v>0</v>
      </c>
      <c r="BH165" s="229">
        <f>IF(N165="sníž. přenesená",J165,0)</f>
        <v>0</v>
      </c>
      <c r="BI165" s="229">
        <f>IF(N165="nulová",J165,0)</f>
        <v>0</v>
      </c>
      <c r="BJ165" s="18" t="s">
        <v>80</v>
      </c>
      <c r="BK165" s="229">
        <f>ROUND(I165*H165,2)</f>
        <v>0</v>
      </c>
      <c r="BL165" s="18" t="s">
        <v>664</v>
      </c>
      <c r="BM165" s="18" t="s">
        <v>2507</v>
      </c>
    </row>
    <row r="166" spans="2:65" s="1" customFormat="1" ht="16.5" customHeight="1">
      <c r="B166" s="39"/>
      <c r="C166" s="218" t="s">
        <v>626</v>
      </c>
      <c r="D166" s="218" t="s">
        <v>199</v>
      </c>
      <c r="E166" s="219" t="s">
        <v>2508</v>
      </c>
      <c r="F166" s="220" t="s">
        <v>2509</v>
      </c>
      <c r="G166" s="221" t="s">
        <v>132</v>
      </c>
      <c r="H166" s="222">
        <v>40</v>
      </c>
      <c r="I166" s="223"/>
      <c r="J166" s="224">
        <f>ROUND(I166*H166,2)</f>
        <v>0</v>
      </c>
      <c r="K166" s="220" t="s">
        <v>21</v>
      </c>
      <c r="L166" s="44"/>
      <c r="M166" s="225" t="s">
        <v>21</v>
      </c>
      <c r="N166" s="226" t="s">
        <v>44</v>
      </c>
      <c r="O166" s="80"/>
      <c r="P166" s="227">
        <f>O166*H166</f>
        <v>0</v>
      </c>
      <c r="Q166" s="227">
        <v>0</v>
      </c>
      <c r="R166" s="227">
        <f>Q166*H166</f>
        <v>0</v>
      </c>
      <c r="S166" s="227">
        <v>0</v>
      </c>
      <c r="T166" s="228">
        <f>S166*H166</f>
        <v>0</v>
      </c>
      <c r="AR166" s="18" t="s">
        <v>664</v>
      </c>
      <c r="AT166" s="18" t="s">
        <v>199</v>
      </c>
      <c r="AU166" s="18" t="s">
        <v>82</v>
      </c>
      <c r="AY166" s="18" t="s">
        <v>197</v>
      </c>
      <c r="BE166" s="229">
        <f>IF(N166="základní",J166,0)</f>
        <v>0</v>
      </c>
      <c r="BF166" s="229">
        <f>IF(N166="snížená",J166,0)</f>
        <v>0</v>
      </c>
      <c r="BG166" s="229">
        <f>IF(N166="zákl. přenesená",J166,0)</f>
        <v>0</v>
      </c>
      <c r="BH166" s="229">
        <f>IF(N166="sníž. přenesená",J166,0)</f>
        <v>0</v>
      </c>
      <c r="BI166" s="229">
        <f>IF(N166="nulová",J166,0)</f>
        <v>0</v>
      </c>
      <c r="BJ166" s="18" t="s">
        <v>80</v>
      </c>
      <c r="BK166" s="229">
        <f>ROUND(I166*H166,2)</f>
        <v>0</v>
      </c>
      <c r="BL166" s="18" t="s">
        <v>664</v>
      </c>
      <c r="BM166" s="18" t="s">
        <v>2510</v>
      </c>
    </row>
    <row r="167" spans="2:65" s="1" customFormat="1" ht="22.5" customHeight="1">
      <c r="B167" s="39"/>
      <c r="C167" s="218" t="s">
        <v>635</v>
      </c>
      <c r="D167" s="218" t="s">
        <v>199</v>
      </c>
      <c r="E167" s="219" t="s">
        <v>2511</v>
      </c>
      <c r="F167" s="220" t="s">
        <v>2512</v>
      </c>
      <c r="G167" s="221" t="s">
        <v>132</v>
      </c>
      <c r="H167" s="222">
        <v>460</v>
      </c>
      <c r="I167" s="223"/>
      <c r="J167" s="224">
        <f>ROUND(I167*H167,2)</f>
        <v>0</v>
      </c>
      <c r="K167" s="220" t="s">
        <v>21</v>
      </c>
      <c r="L167" s="44"/>
      <c r="M167" s="225" t="s">
        <v>21</v>
      </c>
      <c r="N167" s="226" t="s">
        <v>44</v>
      </c>
      <c r="O167" s="80"/>
      <c r="P167" s="227">
        <f>O167*H167</f>
        <v>0</v>
      </c>
      <c r="Q167" s="227">
        <v>0</v>
      </c>
      <c r="R167" s="227">
        <f>Q167*H167</f>
        <v>0</v>
      </c>
      <c r="S167" s="227">
        <v>0</v>
      </c>
      <c r="T167" s="228">
        <f>S167*H167</f>
        <v>0</v>
      </c>
      <c r="AR167" s="18" t="s">
        <v>664</v>
      </c>
      <c r="AT167" s="18" t="s">
        <v>199</v>
      </c>
      <c r="AU167" s="18" t="s">
        <v>82</v>
      </c>
      <c r="AY167" s="18" t="s">
        <v>197</v>
      </c>
      <c r="BE167" s="229">
        <f>IF(N167="základní",J167,0)</f>
        <v>0</v>
      </c>
      <c r="BF167" s="229">
        <f>IF(N167="snížená",J167,0)</f>
        <v>0</v>
      </c>
      <c r="BG167" s="229">
        <f>IF(N167="zákl. přenesená",J167,0)</f>
        <v>0</v>
      </c>
      <c r="BH167" s="229">
        <f>IF(N167="sníž. přenesená",J167,0)</f>
        <v>0</v>
      </c>
      <c r="BI167" s="229">
        <f>IF(N167="nulová",J167,0)</f>
        <v>0</v>
      </c>
      <c r="BJ167" s="18" t="s">
        <v>80</v>
      </c>
      <c r="BK167" s="229">
        <f>ROUND(I167*H167,2)</f>
        <v>0</v>
      </c>
      <c r="BL167" s="18" t="s">
        <v>664</v>
      </c>
      <c r="BM167" s="18" t="s">
        <v>2513</v>
      </c>
    </row>
    <row r="168" spans="2:65" s="1" customFormat="1" ht="22.5" customHeight="1">
      <c r="B168" s="39"/>
      <c r="C168" s="218" t="s">
        <v>645</v>
      </c>
      <c r="D168" s="218" t="s">
        <v>199</v>
      </c>
      <c r="E168" s="219" t="s">
        <v>2514</v>
      </c>
      <c r="F168" s="220" t="s">
        <v>2515</v>
      </c>
      <c r="G168" s="221" t="s">
        <v>132</v>
      </c>
      <c r="H168" s="222">
        <v>665</v>
      </c>
      <c r="I168" s="223"/>
      <c r="J168" s="224">
        <f>ROUND(I168*H168,2)</f>
        <v>0</v>
      </c>
      <c r="K168" s="220" t="s">
        <v>21</v>
      </c>
      <c r="L168" s="44"/>
      <c r="M168" s="225" t="s">
        <v>21</v>
      </c>
      <c r="N168" s="226" t="s">
        <v>44</v>
      </c>
      <c r="O168" s="80"/>
      <c r="P168" s="227">
        <f>O168*H168</f>
        <v>0</v>
      </c>
      <c r="Q168" s="227">
        <v>0</v>
      </c>
      <c r="R168" s="227">
        <f>Q168*H168</f>
        <v>0</v>
      </c>
      <c r="S168" s="227">
        <v>0</v>
      </c>
      <c r="T168" s="228">
        <f>S168*H168</f>
        <v>0</v>
      </c>
      <c r="AR168" s="18" t="s">
        <v>664</v>
      </c>
      <c r="AT168" s="18" t="s">
        <v>199</v>
      </c>
      <c r="AU168" s="18" t="s">
        <v>82</v>
      </c>
      <c r="AY168" s="18" t="s">
        <v>197</v>
      </c>
      <c r="BE168" s="229">
        <f>IF(N168="základní",J168,0)</f>
        <v>0</v>
      </c>
      <c r="BF168" s="229">
        <f>IF(N168="snížená",J168,0)</f>
        <v>0</v>
      </c>
      <c r="BG168" s="229">
        <f>IF(N168="zákl. přenesená",J168,0)</f>
        <v>0</v>
      </c>
      <c r="BH168" s="229">
        <f>IF(N168="sníž. přenesená",J168,0)</f>
        <v>0</v>
      </c>
      <c r="BI168" s="229">
        <f>IF(N168="nulová",J168,0)</f>
        <v>0</v>
      </c>
      <c r="BJ168" s="18" t="s">
        <v>80</v>
      </c>
      <c r="BK168" s="229">
        <f>ROUND(I168*H168,2)</f>
        <v>0</v>
      </c>
      <c r="BL168" s="18" t="s">
        <v>664</v>
      </c>
      <c r="BM168" s="18" t="s">
        <v>2516</v>
      </c>
    </row>
    <row r="169" spans="2:65" s="1" customFormat="1" ht="22.5" customHeight="1">
      <c r="B169" s="39"/>
      <c r="C169" s="218" t="s">
        <v>651</v>
      </c>
      <c r="D169" s="218" t="s">
        <v>199</v>
      </c>
      <c r="E169" s="219" t="s">
        <v>2517</v>
      </c>
      <c r="F169" s="220" t="s">
        <v>2518</v>
      </c>
      <c r="G169" s="221" t="s">
        <v>132</v>
      </c>
      <c r="H169" s="222">
        <v>45</v>
      </c>
      <c r="I169" s="223"/>
      <c r="J169" s="224">
        <f>ROUND(I169*H169,2)</f>
        <v>0</v>
      </c>
      <c r="K169" s="220" t="s">
        <v>21</v>
      </c>
      <c r="L169" s="44"/>
      <c r="M169" s="225" t="s">
        <v>21</v>
      </c>
      <c r="N169" s="226" t="s">
        <v>44</v>
      </c>
      <c r="O169" s="80"/>
      <c r="P169" s="227">
        <f>O169*H169</f>
        <v>0</v>
      </c>
      <c r="Q169" s="227">
        <v>0</v>
      </c>
      <c r="R169" s="227">
        <f>Q169*H169</f>
        <v>0</v>
      </c>
      <c r="S169" s="227">
        <v>0</v>
      </c>
      <c r="T169" s="228">
        <f>S169*H169</f>
        <v>0</v>
      </c>
      <c r="AR169" s="18" t="s">
        <v>664</v>
      </c>
      <c r="AT169" s="18" t="s">
        <v>199</v>
      </c>
      <c r="AU169" s="18" t="s">
        <v>82</v>
      </c>
      <c r="AY169" s="18" t="s">
        <v>197</v>
      </c>
      <c r="BE169" s="229">
        <f>IF(N169="základní",J169,0)</f>
        <v>0</v>
      </c>
      <c r="BF169" s="229">
        <f>IF(N169="snížená",J169,0)</f>
        <v>0</v>
      </c>
      <c r="BG169" s="229">
        <f>IF(N169="zákl. přenesená",J169,0)</f>
        <v>0</v>
      </c>
      <c r="BH169" s="229">
        <f>IF(N169="sníž. přenesená",J169,0)</f>
        <v>0</v>
      </c>
      <c r="BI169" s="229">
        <f>IF(N169="nulová",J169,0)</f>
        <v>0</v>
      </c>
      <c r="BJ169" s="18" t="s">
        <v>80</v>
      </c>
      <c r="BK169" s="229">
        <f>ROUND(I169*H169,2)</f>
        <v>0</v>
      </c>
      <c r="BL169" s="18" t="s">
        <v>664</v>
      </c>
      <c r="BM169" s="18" t="s">
        <v>2519</v>
      </c>
    </row>
    <row r="170" spans="2:65" s="1" customFormat="1" ht="22.5" customHeight="1">
      <c r="B170" s="39"/>
      <c r="C170" s="218" t="s">
        <v>657</v>
      </c>
      <c r="D170" s="218" t="s">
        <v>199</v>
      </c>
      <c r="E170" s="219" t="s">
        <v>2520</v>
      </c>
      <c r="F170" s="220" t="s">
        <v>2521</v>
      </c>
      <c r="G170" s="221" t="s">
        <v>132</v>
      </c>
      <c r="H170" s="222">
        <v>112</v>
      </c>
      <c r="I170" s="223"/>
      <c r="J170" s="224">
        <f>ROUND(I170*H170,2)</f>
        <v>0</v>
      </c>
      <c r="K170" s="220" t="s">
        <v>21</v>
      </c>
      <c r="L170" s="44"/>
      <c r="M170" s="225" t="s">
        <v>21</v>
      </c>
      <c r="N170" s="226" t="s">
        <v>44</v>
      </c>
      <c r="O170" s="80"/>
      <c r="P170" s="227">
        <f>O170*H170</f>
        <v>0</v>
      </c>
      <c r="Q170" s="227">
        <v>0</v>
      </c>
      <c r="R170" s="227">
        <f>Q170*H170</f>
        <v>0</v>
      </c>
      <c r="S170" s="227">
        <v>0</v>
      </c>
      <c r="T170" s="228">
        <f>S170*H170</f>
        <v>0</v>
      </c>
      <c r="AR170" s="18" t="s">
        <v>664</v>
      </c>
      <c r="AT170" s="18" t="s">
        <v>199</v>
      </c>
      <c r="AU170" s="18" t="s">
        <v>82</v>
      </c>
      <c r="AY170" s="18" t="s">
        <v>197</v>
      </c>
      <c r="BE170" s="229">
        <f>IF(N170="základní",J170,0)</f>
        <v>0</v>
      </c>
      <c r="BF170" s="229">
        <f>IF(N170="snížená",J170,0)</f>
        <v>0</v>
      </c>
      <c r="BG170" s="229">
        <f>IF(N170="zákl. přenesená",J170,0)</f>
        <v>0</v>
      </c>
      <c r="BH170" s="229">
        <f>IF(N170="sníž. přenesená",J170,0)</f>
        <v>0</v>
      </c>
      <c r="BI170" s="229">
        <f>IF(N170="nulová",J170,0)</f>
        <v>0</v>
      </c>
      <c r="BJ170" s="18" t="s">
        <v>80</v>
      </c>
      <c r="BK170" s="229">
        <f>ROUND(I170*H170,2)</f>
        <v>0</v>
      </c>
      <c r="BL170" s="18" t="s">
        <v>664</v>
      </c>
      <c r="BM170" s="18" t="s">
        <v>2522</v>
      </c>
    </row>
    <row r="171" spans="2:65" s="1" customFormat="1" ht="22.5" customHeight="1">
      <c r="B171" s="39"/>
      <c r="C171" s="218" t="s">
        <v>664</v>
      </c>
      <c r="D171" s="218" t="s">
        <v>199</v>
      </c>
      <c r="E171" s="219" t="s">
        <v>2523</v>
      </c>
      <c r="F171" s="220" t="s">
        <v>2524</v>
      </c>
      <c r="G171" s="221" t="s">
        <v>132</v>
      </c>
      <c r="H171" s="222">
        <v>95</v>
      </c>
      <c r="I171" s="223"/>
      <c r="J171" s="224">
        <f>ROUND(I171*H171,2)</f>
        <v>0</v>
      </c>
      <c r="K171" s="220" t="s">
        <v>21</v>
      </c>
      <c r="L171" s="44"/>
      <c r="M171" s="225" t="s">
        <v>21</v>
      </c>
      <c r="N171" s="226" t="s">
        <v>44</v>
      </c>
      <c r="O171" s="80"/>
      <c r="P171" s="227">
        <f>O171*H171</f>
        <v>0</v>
      </c>
      <c r="Q171" s="227">
        <v>0</v>
      </c>
      <c r="R171" s="227">
        <f>Q171*H171</f>
        <v>0</v>
      </c>
      <c r="S171" s="227">
        <v>0</v>
      </c>
      <c r="T171" s="228">
        <f>S171*H171</f>
        <v>0</v>
      </c>
      <c r="AR171" s="18" t="s">
        <v>664</v>
      </c>
      <c r="AT171" s="18" t="s">
        <v>199</v>
      </c>
      <c r="AU171" s="18" t="s">
        <v>82</v>
      </c>
      <c r="AY171" s="18" t="s">
        <v>197</v>
      </c>
      <c r="BE171" s="229">
        <f>IF(N171="základní",J171,0)</f>
        <v>0</v>
      </c>
      <c r="BF171" s="229">
        <f>IF(N171="snížená",J171,0)</f>
        <v>0</v>
      </c>
      <c r="BG171" s="229">
        <f>IF(N171="zákl. přenesená",J171,0)</f>
        <v>0</v>
      </c>
      <c r="BH171" s="229">
        <f>IF(N171="sníž. přenesená",J171,0)</f>
        <v>0</v>
      </c>
      <c r="BI171" s="229">
        <f>IF(N171="nulová",J171,0)</f>
        <v>0</v>
      </c>
      <c r="BJ171" s="18" t="s">
        <v>80</v>
      </c>
      <c r="BK171" s="229">
        <f>ROUND(I171*H171,2)</f>
        <v>0</v>
      </c>
      <c r="BL171" s="18" t="s">
        <v>664</v>
      </c>
      <c r="BM171" s="18" t="s">
        <v>2525</v>
      </c>
    </row>
    <row r="172" spans="2:65" s="1" customFormat="1" ht="22.5" customHeight="1">
      <c r="B172" s="39"/>
      <c r="C172" s="218" t="s">
        <v>672</v>
      </c>
      <c r="D172" s="218" t="s">
        <v>199</v>
      </c>
      <c r="E172" s="219" t="s">
        <v>2526</v>
      </c>
      <c r="F172" s="220" t="s">
        <v>2527</v>
      </c>
      <c r="G172" s="221" t="s">
        <v>132</v>
      </c>
      <c r="H172" s="222">
        <v>20</v>
      </c>
      <c r="I172" s="223"/>
      <c r="J172" s="224">
        <f>ROUND(I172*H172,2)</f>
        <v>0</v>
      </c>
      <c r="K172" s="220" t="s">
        <v>21</v>
      </c>
      <c r="L172" s="44"/>
      <c r="M172" s="225" t="s">
        <v>21</v>
      </c>
      <c r="N172" s="226" t="s">
        <v>44</v>
      </c>
      <c r="O172" s="80"/>
      <c r="P172" s="227">
        <f>O172*H172</f>
        <v>0</v>
      </c>
      <c r="Q172" s="227">
        <v>0</v>
      </c>
      <c r="R172" s="227">
        <f>Q172*H172</f>
        <v>0</v>
      </c>
      <c r="S172" s="227">
        <v>0</v>
      </c>
      <c r="T172" s="228">
        <f>S172*H172</f>
        <v>0</v>
      </c>
      <c r="AR172" s="18" t="s">
        <v>664</v>
      </c>
      <c r="AT172" s="18" t="s">
        <v>199</v>
      </c>
      <c r="AU172" s="18" t="s">
        <v>82</v>
      </c>
      <c r="AY172" s="18" t="s">
        <v>197</v>
      </c>
      <c r="BE172" s="229">
        <f>IF(N172="základní",J172,0)</f>
        <v>0</v>
      </c>
      <c r="BF172" s="229">
        <f>IF(N172="snížená",J172,0)</f>
        <v>0</v>
      </c>
      <c r="BG172" s="229">
        <f>IF(N172="zákl. přenesená",J172,0)</f>
        <v>0</v>
      </c>
      <c r="BH172" s="229">
        <f>IF(N172="sníž. přenesená",J172,0)</f>
        <v>0</v>
      </c>
      <c r="BI172" s="229">
        <f>IF(N172="nulová",J172,0)</f>
        <v>0</v>
      </c>
      <c r="BJ172" s="18" t="s">
        <v>80</v>
      </c>
      <c r="BK172" s="229">
        <f>ROUND(I172*H172,2)</f>
        <v>0</v>
      </c>
      <c r="BL172" s="18" t="s">
        <v>664</v>
      </c>
      <c r="BM172" s="18" t="s">
        <v>2528</v>
      </c>
    </row>
    <row r="173" spans="2:65" s="1" customFormat="1" ht="16.5" customHeight="1">
      <c r="B173" s="39"/>
      <c r="C173" s="218" t="s">
        <v>682</v>
      </c>
      <c r="D173" s="218" t="s">
        <v>199</v>
      </c>
      <c r="E173" s="219" t="s">
        <v>2529</v>
      </c>
      <c r="F173" s="220" t="s">
        <v>2530</v>
      </c>
      <c r="G173" s="221" t="s">
        <v>707</v>
      </c>
      <c r="H173" s="222">
        <v>123</v>
      </c>
      <c r="I173" s="223"/>
      <c r="J173" s="224">
        <f>ROUND(I173*H173,2)</f>
        <v>0</v>
      </c>
      <c r="K173" s="220" t="s">
        <v>21</v>
      </c>
      <c r="L173" s="44"/>
      <c r="M173" s="225" t="s">
        <v>21</v>
      </c>
      <c r="N173" s="226" t="s">
        <v>44</v>
      </c>
      <c r="O173" s="80"/>
      <c r="P173" s="227">
        <f>O173*H173</f>
        <v>0</v>
      </c>
      <c r="Q173" s="227">
        <v>0</v>
      </c>
      <c r="R173" s="227">
        <f>Q173*H173</f>
        <v>0</v>
      </c>
      <c r="S173" s="227">
        <v>0</v>
      </c>
      <c r="T173" s="228">
        <f>S173*H173</f>
        <v>0</v>
      </c>
      <c r="AR173" s="18" t="s">
        <v>664</v>
      </c>
      <c r="AT173" s="18" t="s">
        <v>199</v>
      </c>
      <c r="AU173" s="18" t="s">
        <v>82</v>
      </c>
      <c r="AY173" s="18" t="s">
        <v>197</v>
      </c>
      <c r="BE173" s="229">
        <f>IF(N173="základní",J173,0)</f>
        <v>0</v>
      </c>
      <c r="BF173" s="229">
        <f>IF(N173="snížená",J173,0)</f>
        <v>0</v>
      </c>
      <c r="BG173" s="229">
        <f>IF(N173="zákl. přenesená",J173,0)</f>
        <v>0</v>
      </c>
      <c r="BH173" s="229">
        <f>IF(N173="sníž. přenesená",J173,0)</f>
        <v>0</v>
      </c>
      <c r="BI173" s="229">
        <f>IF(N173="nulová",J173,0)</f>
        <v>0</v>
      </c>
      <c r="BJ173" s="18" t="s">
        <v>80</v>
      </c>
      <c r="BK173" s="229">
        <f>ROUND(I173*H173,2)</f>
        <v>0</v>
      </c>
      <c r="BL173" s="18" t="s">
        <v>664</v>
      </c>
      <c r="BM173" s="18" t="s">
        <v>2531</v>
      </c>
    </row>
    <row r="174" spans="2:65" s="1" customFormat="1" ht="16.5" customHeight="1">
      <c r="B174" s="39"/>
      <c r="C174" s="218" t="s">
        <v>689</v>
      </c>
      <c r="D174" s="218" t="s">
        <v>199</v>
      </c>
      <c r="E174" s="219" t="s">
        <v>2532</v>
      </c>
      <c r="F174" s="220" t="s">
        <v>2533</v>
      </c>
      <c r="G174" s="221" t="s">
        <v>707</v>
      </c>
      <c r="H174" s="222">
        <v>18</v>
      </c>
      <c r="I174" s="223"/>
      <c r="J174" s="224">
        <f>ROUND(I174*H174,2)</f>
        <v>0</v>
      </c>
      <c r="K174" s="220" t="s">
        <v>21</v>
      </c>
      <c r="L174" s="44"/>
      <c r="M174" s="225" t="s">
        <v>21</v>
      </c>
      <c r="N174" s="226" t="s">
        <v>44</v>
      </c>
      <c r="O174" s="80"/>
      <c r="P174" s="227">
        <f>O174*H174</f>
        <v>0</v>
      </c>
      <c r="Q174" s="227">
        <v>0</v>
      </c>
      <c r="R174" s="227">
        <f>Q174*H174</f>
        <v>0</v>
      </c>
      <c r="S174" s="227">
        <v>0</v>
      </c>
      <c r="T174" s="228">
        <f>S174*H174</f>
        <v>0</v>
      </c>
      <c r="AR174" s="18" t="s">
        <v>664</v>
      </c>
      <c r="AT174" s="18" t="s">
        <v>199</v>
      </c>
      <c r="AU174" s="18" t="s">
        <v>82</v>
      </c>
      <c r="AY174" s="18" t="s">
        <v>197</v>
      </c>
      <c r="BE174" s="229">
        <f>IF(N174="základní",J174,0)</f>
        <v>0</v>
      </c>
      <c r="BF174" s="229">
        <f>IF(N174="snížená",J174,0)</f>
        <v>0</v>
      </c>
      <c r="BG174" s="229">
        <f>IF(N174="zákl. přenesená",J174,0)</f>
        <v>0</v>
      </c>
      <c r="BH174" s="229">
        <f>IF(N174="sníž. přenesená",J174,0)</f>
        <v>0</v>
      </c>
      <c r="BI174" s="229">
        <f>IF(N174="nulová",J174,0)</f>
        <v>0</v>
      </c>
      <c r="BJ174" s="18" t="s">
        <v>80</v>
      </c>
      <c r="BK174" s="229">
        <f>ROUND(I174*H174,2)</f>
        <v>0</v>
      </c>
      <c r="BL174" s="18" t="s">
        <v>664</v>
      </c>
      <c r="BM174" s="18" t="s">
        <v>2534</v>
      </c>
    </row>
    <row r="175" spans="2:65" s="1" customFormat="1" ht="16.5" customHeight="1">
      <c r="B175" s="39"/>
      <c r="C175" s="218" t="s">
        <v>694</v>
      </c>
      <c r="D175" s="218" t="s">
        <v>199</v>
      </c>
      <c r="E175" s="219" t="s">
        <v>2535</v>
      </c>
      <c r="F175" s="220" t="s">
        <v>2536</v>
      </c>
      <c r="G175" s="221" t="s">
        <v>707</v>
      </c>
      <c r="H175" s="222">
        <v>2</v>
      </c>
      <c r="I175" s="223"/>
      <c r="J175" s="224">
        <f>ROUND(I175*H175,2)</f>
        <v>0</v>
      </c>
      <c r="K175" s="220" t="s">
        <v>21</v>
      </c>
      <c r="L175" s="44"/>
      <c r="M175" s="225" t="s">
        <v>21</v>
      </c>
      <c r="N175" s="226" t="s">
        <v>44</v>
      </c>
      <c r="O175" s="80"/>
      <c r="P175" s="227">
        <f>O175*H175</f>
        <v>0</v>
      </c>
      <c r="Q175" s="227">
        <v>0</v>
      </c>
      <c r="R175" s="227">
        <f>Q175*H175</f>
        <v>0</v>
      </c>
      <c r="S175" s="227">
        <v>0</v>
      </c>
      <c r="T175" s="228">
        <f>S175*H175</f>
        <v>0</v>
      </c>
      <c r="AR175" s="18" t="s">
        <v>664</v>
      </c>
      <c r="AT175" s="18" t="s">
        <v>199</v>
      </c>
      <c r="AU175" s="18" t="s">
        <v>82</v>
      </c>
      <c r="AY175" s="18" t="s">
        <v>197</v>
      </c>
      <c r="BE175" s="229">
        <f>IF(N175="základní",J175,0)</f>
        <v>0</v>
      </c>
      <c r="BF175" s="229">
        <f>IF(N175="snížená",J175,0)</f>
        <v>0</v>
      </c>
      <c r="BG175" s="229">
        <f>IF(N175="zákl. přenesená",J175,0)</f>
        <v>0</v>
      </c>
      <c r="BH175" s="229">
        <f>IF(N175="sníž. přenesená",J175,0)</f>
        <v>0</v>
      </c>
      <c r="BI175" s="229">
        <f>IF(N175="nulová",J175,0)</f>
        <v>0</v>
      </c>
      <c r="BJ175" s="18" t="s">
        <v>80</v>
      </c>
      <c r="BK175" s="229">
        <f>ROUND(I175*H175,2)</f>
        <v>0</v>
      </c>
      <c r="BL175" s="18" t="s">
        <v>664</v>
      </c>
      <c r="BM175" s="18" t="s">
        <v>2537</v>
      </c>
    </row>
    <row r="176" spans="2:65" s="1" customFormat="1" ht="16.5" customHeight="1">
      <c r="B176" s="39"/>
      <c r="C176" s="218" t="s">
        <v>699</v>
      </c>
      <c r="D176" s="218" t="s">
        <v>199</v>
      </c>
      <c r="E176" s="219" t="s">
        <v>2538</v>
      </c>
      <c r="F176" s="220" t="s">
        <v>2539</v>
      </c>
      <c r="G176" s="221" t="s">
        <v>707</v>
      </c>
      <c r="H176" s="222">
        <v>387</v>
      </c>
      <c r="I176" s="223"/>
      <c r="J176" s="224">
        <f>ROUND(I176*H176,2)</f>
        <v>0</v>
      </c>
      <c r="K176" s="220" t="s">
        <v>21</v>
      </c>
      <c r="L176" s="44"/>
      <c r="M176" s="225" t="s">
        <v>21</v>
      </c>
      <c r="N176" s="226" t="s">
        <v>44</v>
      </c>
      <c r="O176" s="80"/>
      <c r="P176" s="227">
        <f>O176*H176</f>
        <v>0</v>
      </c>
      <c r="Q176" s="227">
        <v>0</v>
      </c>
      <c r="R176" s="227">
        <f>Q176*H176</f>
        <v>0</v>
      </c>
      <c r="S176" s="227">
        <v>0</v>
      </c>
      <c r="T176" s="228">
        <f>S176*H176</f>
        <v>0</v>
      </c>
      <c r="AR176" s="18" t="s">
        <v>664</v>
      </c>
      <c r="AT176" s="18" t="s">
        <v>199</v>
      </c>
      <c r="AU176" s="18" t="s">
        <v>82</v>
      </c>
      <c r="AY176" s="18" t="s">
        <v>197</v>
      </c>
      <c r="BE176" s="229">
        <f>IF(N176="základní",J176,0)</f>
        <v>0</v>
      </c>
      <c r="BF176" s="229">
        <f>IF(N176="snížená",J176,0)</f>
        <v>0</v>
      </c>
      <c r="BG176" s="229">
        <f>IF(N176="zákl. přenesená",J176,0)</f>
        <v>0</v>
      </c>
      <c r="BH176" s="229">
        <f>IF(N176="sníž. přenesená",J176,0)</f>
        <v>0</v>
      </c>
      <c r="BI176" s="229">
        <f>IF(N176="nulová",J176,0)</f>
        <v>0</v>
      </c>
      <c r="BJ176" s="18" t="s">
        <v>80</v>
      </c>
      <c r="BK176" s="229">
        <f>ROUND(I176*H176,2)</f>
        <v>0</v>
      </c>
      <c r="BL176" s="18" t="s">
        <v>664</v>
      </c>
      <c r="BM176" s="18" t="s">
        <v>2540</v>
      </c>
    </row>
    <row r="177" spans="2:65" s="1" customFormat="1" ht="16.5" customHeight="1">
      <c r="B177" s="39"/>
      <c r="C177" s="218" t="s">
        <v>704</v>
      </c>
      <c r="D177" s="218" t="s">
        <v>199</v>
      </c>
      <c r="E177" s="219" t="s">
        <v>2541</v>
      </c>
      <c r="F177" s="220" t="s">
        <v>2542</v>
      </c>
      <c r="G177" s="221" t="s">
        <v>707</v>
      </c>
      <c r="H177" s="222">
        <v>86</v>
      </c>
      <c r="I177" s="223"/>
      <c r="J177" s="224">
        <f>ROUND(I177*H177,2)</f>
        <v>0</v>
      </c>
      <c r="K177" s="220" t="s">
        <v>21</v>
      </c>
      <c r="L177" s="44"/>
      <c r="M177" s="225" t="s">
        <v>21</v>
      </c>
      <c r="N177" s="226" t="s">
        <v>44</v>
      </c>
      <c r="O177" s="80"/>
      <c r="P177" s="227">
        <f>O177*H177</f>
        <v>0</v>
      </c>
      <c r="Q177" s="227">
        <v>0</v>
      </c>
      <c r="R177" s="227">
        <f>Q177*H177</f>
        <v>0</v>
      </c>
      <c r="S177" s="227">
        <v>0</v>
      </c>
      <c r="T177" s="228">
        <f>S177*H177</f>
        <v>0</v>
      </c>
      <c r="AR177" s="18" t="s">
        <v>664</v>
      </c>
      <c r="AT177" s="18" t="s">
        <v>199</v>
      </c>
      <c r="AU177" s="18" t="s">
        <v>82</v>
      </c>
      <c r="AY177" s="18" t="s">
        <v>197</v>
      </c>
      <c r="BE177" s="229">
        <f>IF(N177="základní",J177,0)</f>
        <v>0</v>
      </c>
      <c r="BF177" s="229">
        <f>IF(N177="snížená",J177,0)</f>
        <v>0</v>
      </c>
      <c r="BG177" s="229">
        <f>IF(N177="zákl. přenesená",J177,0)</f>
        <v>0</v>
      </c>
      <c r="BH177" s="229">
        <f>IF(N177="sníž. přenesená",J177,0)</f>
        <v>0</v>
      </c>
      <c r="BI177" s="229">
        <f>IF(N177="nulová",J177,0)</f>
        <v>0</v>
      </c>
      <c r="BJ177" s="18" t="s">
        <v>80</v>
      </c>
      <c r="BK177" s="229">
        <f>ROUND(I177*H177,2)</f>
        <v>0</v>
      </c>
      <c r="BL177" s="18" t="s">
        <v>664</v>
      </c>
      <c r="BM177" s="18" t="s">
        <v>2543</v>
      </c>
    </row>
    <row r="178" spans="2:65" s="1" customFormat="1" ht="16.5" customHeight="1">
      <c r="B178" s="39"/>
      <c r="C178" s="218" t="s">
        <v>711</v>
      </c>
      <c r="D178" s="218" t="s">
        <v>199</v>
      </c>
      <c r="E178" s="219" t="s">
        <v>2544</v>
      </c>
      <c r="F178" s="220" t="s">
        <v>2545</v>
      </c>
      <c r="G178" s="221" t="s">
        <v>707</v>
      </c>
      <c r="H178" s="222">
        <v>8</v>
      </c>
      <c r="I178" s="223"/>
      <c r="J178" s="224">
        <f>ROUND(I178*H178,2)</f>
        <v>0</v>
      </c>
      <c r="K178" s="220" t="s">
        <v>21</v>
      </c>
      <c r="L178" s="44"/>
      <c r="M178" s="225" t="s">
        <v>21</v>
      </c>
      <c r="N178" s="226" t="s">
        <v>44</v>
      </c>
      <c r="O178" s="80"/>
      <c r="P178" s="227">
        <f>O178*H178</f>
        <v>0</v>
      </c>
      <c r="Q178" s="227">
        <v>0</v>
      </c>
      <c r="R178" s="227">
        <f>Q178*H178</f>
        <v>0</v>
      </c>
      <c r="S178" s="227">
        <v>0</v>
      </c>
      <c r="T178" s="228">
        <f>S178*H178</f>
        <v>0</v>
      </c>
      <c r="AR178" s="18" t="s">
        <v>664</v>
      </c>
      <c r="AT178" s="18" t="s">
        <v>199</v>
      </c>
      <c r="AU178" s="18" t="s">
        <v>82</v>
      </c>
      <c r="AY178" s="18" t="s">
        <v>197</v>
      </c>
      <c r="BE178" s="229">
        <f>IF(N178="základní",J178,0)</f>
        <v>0</v>
      </c>
      <c r="BF178" s="229">
        <f>IF(N178="snížená",J178,0)</f>
        <v>0</v>
      </c>
      <c r="BG178" s="229">
        <f>IF(N178="zákl. přenesená",J178,0)</f>
        <v>0</v>
      </c>
      <c r="BH178" s="229">
        <f>IF(N178="sníž. přenesená",J178,0)</f>
        <v>0</v>
      </c>
      <c r="BI178" s="229">
        <f>IF(N178="nulová",J178,0)</f>
        <v>0</v>
      </c>
      <c r="BJ178" s="18" t="s">
        <v>80</v>
      </c>
      <c r="BK178" s="229">
        <f>ROUND(I178*H178,2)</f>
        <v>0</v>
      </c>
      <c r="BL178" s="18" t="s">
        <v>664</v>
      </c>
      <c r="BM178" s="18" t="s">
        <v>2546</v>
      </c>
    </row>
    <row r="179" spans="2:63" s="11" customFormat="1" ht="22.8" customHeight="1">
      <c r="B179" s="202"/>
      <c r="C179" s="203"/>
      <c r="D179" s="204" t="s">
        <v>72</v>
      </c>
      <c r="E179" s="216" t="s">
        <v>2547</v>
      </c>
      <c r="F179" s="216" t="s">
        <v>2548</v>
      </c>
      <c r="G179" s="203"/>
      <c r="H179" s="203"/>
      <c r="I179" s="206"/>
      <c r="J179" s="217">
        <f>BK179</f>
        <v>0</v>
      </c>
      <c r="K179" s="203"/>
      <c r="L179" s="208"/>
      <c r="M179" s="209"/>
      <c r="N179" s="210"/>
      <c r="O179" s="210"/>
      <c r="P179" s="211">
        <f>SUM(P180:P186)</f>
        <v>0</v>
      </c>
      <c r="Q179" s="210"/>
      <c r="R179" s="211">
        <f>SUM(R180:R186)</f>
        <v>0</v>
      </c>
      <c r="S179" s="210"/>
      <c r="T179" s="212">
        <f>SUM(T180:T186)</f>
        <v>0</v>
      </c>
      <c r="AR179" s="213" t="s">
        <v>80</v>
      </c>
      <c r="AT179" s="214" t="s">
        <v>72</v>
      </c>
      <c r="AU179" s="214" t="s">
        <v>80</v>
      </c>
      <c r="AY179" s="213" t="s">
        <v>197</v>
      </c>
      <c r="BK179" s="215">
        <f>SUM(BK180:BK186)</f>
        <v>0</v>
      </c>
    </row>
    <row r="180" spans="2:65" s="1" customFormat="1" ht="22.5" customHeight="1">
      <c r="B180" s="39"/>
      <c r="C180" s="218" t="s">
        <v>718</v>
      </c>
      <c r="D180" s="218" t="s">
        <v>199</v>
      </c>
      <c r="E180" s="219" t="s">
        <v>2549</v>
      </c>
      <c r="F180" s="220" t="s">
        <v>2550</v>
      </c>
      <c r="G180" s="221" t="s">
        <v>707</v>
      </c>
      <c r="H180" s="222">
        <v>35</v>
      </c>
      <c r="I180" s="223"/>
      <c r="J180" s="224">
        <f>ROUND(I180*H180,2)</f>
        <v>0</v>
      </c>
      <c r="K180" s="220" t="s">
        <v>21</v>
      </c>
      <c r="L180" s="44"/>
      <c r="M180" s="225" t="s">
        <v>21</v>
      </c>
      <c r="N180" s="226" t="s">
        <v>44</v>
      </c>
      <c r="O180" s="80"/>
      <c r="P180" s="227">
        <f>O180*H180</f>
        <v>0</v>
      </c>
      <c r="Q180" s="227">
        <v>0</v>
      </c>
      <c r="R180" s="227">
        <f>Q180*H180</f>
        <v>0</v>
      </c>
      <c r="S180" s="227">
        <v>0</v>
      </c>
      <c r="T180" s="228">
        <f>S180*H180</f>
        <v>0</v>
      </c>
      <c r="AR180" s="18" t="s">
        <v>97</v>
      </c>
      <c r="AT180" s="18" t="s">
        <v>199</v>
      </c>
      <c r="AU180" s="18" t="s">
        <v>82</v>
      </c>
      <c r="AY180" s="18" t="s">
        <v>197</v>
      </c>
      <c r="BE180" s="229">
        <f>IF(N180="základní",J180,0)</f>
        <v>0</v>
      </c>
      <c r="BF180" s="229">
        <f>IF(N180="snížená",J180,0)</f>
        <v>0</v>
      </c>
      <c r="BG180" s="229">
        <f>IF(N180="zákl. přenesená",J180,0)</f>
        <v>0</v>
      </c>
      <c r="BH180" s="229">
        <f>IF(N180="sníž. přenesená",J180,0)</f>
        <v>0</v>
      </c>
      <c r="BI180" s="229">
        <f>IF(N180="nulová",J180,0)</f>
        <v>0</v>
      </c>
      <c r="BJ180" s="18" t="s">
        <v>80</v>
      </c>
      <c r="BK180" s="229">
        <f>ROUND(I180*H180,2)</f>
        <v>0</v>
      </c>
      <c r="BL180" s="18" t="s">
        <v>97</v>
      </c>
      <c r="BM180" s="18" t="s">
        <v>2551</v>
      </c>
    </row>
    <row r="181" spans="2:65" s="1" customFormat="1" ht="22.5" customHeight="1">
      <c r="B181" s="39"/>
      <c r="C181" s="218" t="s">
        <v>725</v>
      </c>
      <c r="D181" s="218" t="s">
        <v>199</v>
      </c>
      <c r="E181" s="219" t="s">
        <v>2552</v>
      </c>
      <c r="F181" s="220" t="s">
        <v>2553</v>
      </c>
      <c r="G181" s="221" t="s">
        <v>707</v>
      </c>
      <c r="H181" s="222">
        <v>68</v>
      </c>
      <c r="I181" s="223"/>
      <c r="J181" s="224">
        <f>ROUND(I181*H181,2)</f>
        <v>0</v>
      </c>
      <c r="K181" s="220" t="s">
        <v>21</v>
      </c>
      <c r="L181" s="44"/>
      <c r="M181" s="225" t="s">
        <v>21</v>
      </c>
      <c r="N181" s="226" t="s">
        <v>44</v>
      </c>
      <c r="O181" s="80"/>
      <c r="P181" s="227">
        <f>O181*H181</f>
        <v>0</v>
      </c>
      <c r="Q181" s="227">
        <v>0</v>
      </c>
      <c r="R181" s="227">
        <f>Q181*H181</f>
        <v>0</v>
      </c>
      <c r="S181" s="227">
        <v>0</v>
      </c>
      <c r="T181" s="228">
        <f>S181*H181</f>
        <v>0</v>
      </c>
      <c r="AR181" s="18" t="s">
        <v>97</v>
      </c>
      <c r="AT181" s="18" t="s">
        <v>199</v>
      </c>
      <c r="AU181" s="18" t="s">
        <v>82</v>
      </c>
      <c r="AY181" s="18" t="s">
        <v>197</v>
      </c>
      <c r="BE181" s="229">
        <f>IF(N181="základní",J181,0)</f>
        <v>0</v>
      </c>
      <c r="BF181" s="229">
        <f>IF(N181="snížená",J181,0)</f>
        <v>0</v>
      </c>
      <c r="BG181" s="229">
        <f>IF(N181="zákl. přenesená",J181,0)</f>
        <v>0</v>
      </c>
      <c r="BH181" s="229">
        <f>IF(N181="sníž. přenesená",J181,0)</f>
        <v>0</v>
      </c>
      <c r="BI181" s="229">
        <f>IF(N181="nulová",J181,0)</f>
        <v>0</v>
      </c>
      <c r="BJ181" s="18" t="s">
        <v>80</v>
      </c>
      <c r="BK181" s="229">
        <f>ROUND(I181*H181,2)</f>
        <v>0</v>
      </c>
      <c r="BL181" s="18" t="s">
        <v>97</v>
      </c>
      <c r="BM181" s="18" t="s">
        <v>2554</v>
      </c>
    </row>
    <row r="182" spans="2:65" s="1" customFormat="1" ht="22.5" customHeight="1">
      <c r="B182" s="39"/>
      <c r="C182" s="218" t="s">
        <v>734</v>
      </c>
      <c r="D182" s="218" t="s">
        <v>199</v>
      </c>
      <c r="E182" s="219" t="s">
        <v>2555</v>
      </c>
      <c r="F182" s="220" t="s">
        <v>2556</v>
      </c>
      <c r="G182" s="221" t="s">
        <v>132</v>
      </c>
      <c r="H182" s="222">
        <v>185</v>
      </c>
      <c r="I182" s="223"/>
      <c r="J182" s="224">
        <f>ROUND(I182*H182,2)</f>
        <v>0</v>
      </c>
      <c r="K182" s="220" t="s">
        <v>21</v>
      </c>
      <c r="L182" s="44"/>
      <c r="M182" s="225" t="s">
        <v>21</v>
      </c>
      <c r="N182" s="226" t="s">
        <v>44</v>
      </c>
      <c r="O182" s="80"/>
      <c r="P182" s="227">
        <f>O182*H182</f>
        <v>0</v>
      </c>
      <c r="Q182" s="227">
        <v>0</v>
      </c>
      <c r="R182" s="227">
        <f>Q182*H182</f>
        <v>0</v>
      </c>
      <c r="S182" s="227">
        <v>0</v>
      </c>
      <c r="T182" s="228">
        <f>S182*H182</f>
        <v>0</v>
      </c>
      <c r="AR182" s="18" t="s">
        <v>97</v>
      </c>
      <c r="AT182" s="18" t="s">
        <v>199</v>
      </c>
      <c r="AU182" s="18" t="s">
        <v>82</v>
      </c>
      <c r="AY182" s="18" t="s">
        <v>197</v>
      </c>
      <c r="BE182" s="229">
        <f>IF(N182="základní",J182,0)</f>
        <v>0</v>
      </c>
      <c r="BF182" s="229">
        <f>IF(N182="snížená",J182,0)</f>
        <v>0</v>
      </c>
      <c r="BG182" s="229">
        <f>IF(N182="zákl. přenesená",J182,0)</f>
        <v>0</v>
      </c>
      <c r="BH182" s="229">
        <f>IF(N182="sníž. přenesená",J182,0)</f>
        <v>0</v>
      </c>
      <c r="BI182" s="229">
        <f>IF(N182="nulová",J182,0)</f>
        <v>0</v>
      </c>
      <c r="BJ182" s="18" t="s">
        <v>80</v>
      </c>
      <c r="BK182" s="229">
        <f>ROUND(I182*H182,2)</f>
        <v>0</v>
      </c>
      <c r="BL182" s="18" t="s">
        <v>97</v>
      </c>
      <c r="BM182" s="18" t="s">
        <v>2557</v>
      </c>
    </row>
    <row r="183" spans="2:65" s="1" customFormat="1" ht="22.5" customHeight="1">
      <c r="B183" s="39"/>
      <c r="C183" s="218" t="s">
        <v>739</v>
      </c>
      <c r="D183" s="218" t="s">
        <v>199</v>
      </c>
      <c r="E183" s="219" t="s">
        <v>2558</v>
      </c>
      <c r="F183" s="220" t="s">
        <v>2559</v>
      </c>
      <c r="G183" s="221" t="s">
        <v>132</v>
      </c>
      <c r="H183" s="222">
        <v>50</v>
      </c>
      <c r="I183" s="223"/>
      <c r="J183" s="224">
        <f>ROUND(I183*H183,2)</f>
        <v>0</v>
      </c>
      <c r="K183" s="220" t="s">
        <v>21</v>
      </c>
      <c r="L183" s="44"/>
      <c r="M183" s="225" t="s">
        <v>21</v>
      </c>
      <c r="N183" s="226" t="s">
        <v>44</v>
      </c>
      <c r="O183" s="80"/>
      <c r="P183" s="227">
        <f>O183*H183</f>
        <v>0</v>
      </c>
      <c r="Q183" s="227">
        <v>0</v>
      </c>
      <c r="R183" s="227">
        <f>Q183*H183</f>
        <v>0</v>
      </c>
      <c r="S183" s="227">
        <v>0</v>
      </c>
      <c r="T183" s="228">
        <f>S183*H183</f>
        <v>0</v>
      </c>
      <c r="AR183" s="18" t="s">
        <v>97</v>
      </c>
      <c r="AT183" s="18" t="s">
        <v>199</v>
      </c>
      <c r="AU183" s="18" t="s">
        <v>82</v>
      </c>
      <c r="AY183" s="18" t="s">
        <v>197</v>
      </c>
      <c r="BE183" s="229">
        <f>IF(N183="základní",J183,0)</f>
        <v>0</v>
      </c>
      <c r="BF183" s="229">
        <f>IF(N183="snížená",J183,0)</f>
        <v>0</v>
      </c>
      <c r="BG183" s="229">
        <f>IF(N183="zákl. přenesená",J183,0)</f>
        <v>0</v>
      </c>
      <c r="BH183" s="229">
        <f>IF(N183="sníž. přenesená",J183,0)</f>
        <v>0</v>
      </c>
      <c r="BI183" s="229">
        <f>IF(N183="nulová",J183,0)</f>
        <v>0</v>
      </c>
      <c r="BJ183" s="18" t="s">
        <v>80</v>
      </c>
      <c r="BK183" s="229">
        <f>ROUND(I183*H183,2)</f>
        <v>0</v>
      </c>
      <c r="BL183" s="18" t="s">
        <v>97</v>
      </c>
      <c r="BM183" s="18" t="s">
        <v>2560</v>
      </c>
    </row>
    <row r="184" spans="2:65" s="1" customFormat="1" ht="22.5" customHeight="1">
      <c r="B184" s="39"/>
      <c r="C184" s="218" t="s">
        <v>746</v>
      </c>
      <c r="D184" s="218" t="s">
        <v>199</v>
      </c>
      <c r="E184" s="219" t="s">
        <v>2561</v>
      </c>
      <c r="F184" s="220" t="s">
        <v>2562</v>
      </c>
      <c r="G184" s="221" t="s">
        <v>132</v>
      </c>
      <c r="H184" s="222">
        <v>85</v>
      </c>
      <c r="I184" s="223"/>
      <c r="J184" s="224">
        <f>ROUND(I184*H184,2)</f>
        <v>0</v>
      </c>
      <c r="K184" s="220" t="s">
        <v>21</v>
      </c>
      <c r="L184" s="44"/>
      <c r="M184" s="225" t="s">
        <v>21</v>
      </c>
      <c r="N184" s="226" t="s">
        <v>44</v>
      </c>
      <c r="O184" s="80"/>
      <c r="P184" s="227">
        <f>O184*H184</f>
        <v>0</v>
      </c>
      <c r="Q184" s="227">
        <v>0</v>
      </c>
      <c r="R184" s="227">
        <f>Q184*H184</f>
        <v>0</v>
      </c>
      <c r="S184" s="227">
        <v>0</v>
      </c>
      <c r="T184" s="228">
        <f>S184*H184</f>
        <v>0</v>
      </c>
      <c r="AR184" s="18" t="s">
        <v>97</v>
      </c>
      <c r="AT184" s="18" t="s">
        <v>199</v>
      </c>
      <c r="AU184" s="18" t="s">
        <v>82</v>
      </c>
      <c r="AY184" s="18" t="s">
        <v>197</v>
      </c>
      <c r="BE184" s="229">
        <f>IF(N184="základní",J184,0)</f>
        <v>0</v>
      </c>
      <c r="BF184" s="229">
        <f>IF(N184="snížená",J184,0)</f>
        <v>0</v>
      </c>
      <c r="BG184" s="229">
        <f>IF(N184="zákl. přenesená",J184,0)</f>
        <v>0</v>
      </c>
      <c r="BH184" s="229">
        <f>IF(N184="sníž. přenesená",J184,0)</f>
        <v>0</v>
      </c>
      <c r="BI184" s="229">
        <f>IF(N184="nulová",J184,0)</f>
        <v>0</v>
      </c>
      <c r="BJ184" s="18" t="s">
        <v>80</v>
      </c>
      <c r="BK184" s="229">
        <f>ROUND(I184*H184,2)</f>
        <v>0</v>
      </c>
      <c r="BL184" s="18" t="s">
        <v>97</v>
      </c>
      <c r="BM184" s="18" t="s">
        <v>2563</v>
      </c>
    </row>
    <row r="185" spans="2:65" s="1" customFormat="1" ht="16.5" customHeight="1">
      <c r="B185" s="39"/>
      <c r="C185" s="218" t="s">
        <v>752</v>
      </c>
      <c r="D185" s="218" t="s">
        <v>199</v>
      </c>
      <c r="E185" s="219" t="s">
        <v>2564</v>
      </c>
      <c r="F185" s="220" t="s">
        <v>2565</v>
      </c>
      <c r="G185" s="221" t="s">
        <v>116</v>
      </c>
      <c r="H185" s="222">
        <v>950</v>
      </c>
      <c r="I185" s="223"/>
      <c r="J185" s="224">
        <f>ROUND(I185*H185,2)</f>
        <v>0</v>
      </c>
      <c r="K185" s="220" t="s">
        <v>21</v>
      </c>
      <c r="L185" s="44"/>
      <c r="M185" s="225" t="s">
        <v>21</v>
      </c>
      <c r="N185" s="226" t="s">
        <v>44</v>
      </c>
      <c r="O185" s="80"/>
      <c r="P185" s="227">
        <f>O185*H185</f>
        <v>0</v>
      </c>
      <c r="Q185" s="227">
        <v>0</v>
      </c>
      <c r="R185" s="227">
        <f>Q185*H185</f>
        <v>0</v>
      </c>
      <c r="S185" s="227">
        <v>0</v>
      </c>
      <c r="T185" s="228">
        <f>S185*H185</f>
        <v>0</v>
      </c>
      <c r="AR185" s="18" t="s">
        <v>97</v>
      </c>
      <c r="AT185" s="18" t="s">
        <v>199</v>
      </c>
      <c r="AU185" s="18" t="s">
        <v>82</v>
      </c>
      <c r="AY185" s="18" t="s">
        <v>197</v>
      </c>
      <c r="BE185" s="229">
        <f>IF(N185="základní",J185,0)</f>
        <v>0</v>
      </c>
      <c r="BF185" s="229">
        <f>IF(N185="snížená",J185,0)</f>
        <v>0</v>
      </c>
      <c r="BG185" s="229">
        <f>IF(N185="zákl. přenesená",J185,0)</f>
        <v>0</v>
      </c>
      <c r="BH185" s="229">
        <f>IF(N185="sníž. přenesená",J185,0)</f>
        <v>0</v>
      </c>
      <c r="BI185" s="229">
        <f>IF(N185="nulová",J185,0)</f>
        <v>0</v>
      </c>
      <c r="BJ185" s="18" t="s">
        <v>80</v>
      </c>
      <c r="BK185" s="229">
        <f>ROUND(I185*H185,2)</f>
        <v>0</v>
      </c>
      <c r="BL185" s="18" t="s">
        <v>97</v>
      </c>
      <c r="BM185" s="18" t="s">
        <v>2566</v>
      </c>
    </row>
    <row r="186" spans="2:65" s="1" customFormat="1" ht="22.5" customHeight="1">
      <c r="B186" s="39"/>
      <c r="C186" s="218" t="s">
        <v>757</v>
      </c>
      <c r="D186" s="218" t="s">
        <v>199</v>
      </c>
      <c r="E186" s="219" t="s">
        <v>2567</v>
      </c>
      <c r="F186" s="220" t="s">
        <v>2568</v>
      </c>
      <c r="G186" s="221" t="s">
        <v>116</v>
      </c>
      <c r="H186" s="222">
        <v>4</v>
      </c>
      <c r="I186" s="223"/>
      <c r="J186" s="224">
        <f>ROUND(I186*H186,2)</f>
        <v>0</v>
      </c>
      <c r="K186" s="220" t="s">
        <v>21</v>
      </c>
      <c r="L186" s="44"/>
      <c r="M186" s="225" t="s">
        <v>21</v>
      </c>
      <c r="N186" s="226" t="s">
        <v>44</v>
      </c>
      <c r="O186" s="80"/>
      <c r="P186" s="227">
        <f>O186*H186</f>
        <v>0</v>
      </c>
      <c r="Q186" s="227">
        <v>0</v>
      </c>
      <c r="R186" s="227">
        <f>Q186*H186</f>
        <v>0</v>
      </c>
      <c r="S186" s="227">
        <v>0</v>
      </c>
      <c r="T186" s="228">
        <f>S186*H186</f>
        <v>0</v>
      </c>
      <c r="AR186" s="18" t="s">
        <v>97</v>
      </c>
      <c r="AT186" s="18" t="s">
        <v>199</v>
      </c>
      <c r="AU186" s="18" t="s">
        <v>82</v>
      </c>
      <c r="AY186" s="18" t="s">
        <v>197</v>
      </c>
      <c r="BE186" s="229">
        <f>IF(N186="základní",J186,0)</f>
        <v>0</v>
      </c>
      <c r="BF186" s="229">
        <f>IF(N186="snížená",J186,0)</f>
        <v>0</v>
      </c>
      <c r="BG186" s="229">
        <f>IF(N186="zákl. přenesená",J186,0)</f>
        <v>0</v>
      </c>
      <c r="BH186" s="229">
        <f>IF(N186="sníž. přenesená",J186,0)</f>
        <v>0</v>
      </c>
      <c r="BI186" s="229">
        <f>IF(N186="nulová",J186,0)</f>
        <v>0</v>
      </c>
      <c r="BJ186" s="18" t="s">
        <v>80</v>
      </c>
      <c r="BK186" s="229">
        <f>ROUND(I186*H186,2)</f>
        <v>0</v>
      </c>
      <c r="BL186" s="18" t="s">
        <v>97</v>
      </c>
      <c r="BM186" s="18" t="s">
        <v>2569</v>
      </c>
    </row>
    <row r="187" spans="2:63" s="11" customFormat="1" ht="22.8" customHeight="1">
      <c r="B187" s="202"/>
      <c r="C187" s="203"/>
      <c r="D187" s="204" t="s">
        <v>72</v>
      </c>
      <c r="E187" s="216" t="s">
        <v>2570</v>
      </c>
      <c r="F187" s="216" t="s">
        <v>2571</v>
      </c>
      <c r="G187" s="203"/>
      <c r="H187" s="203"/>
      <c r="I187" s="206"/>
      <c r="J187" s="217">
        <f>BK187</f>
        <v>0</v>
      </c>
      <c r="K187" s="203"/>
      <c r="L187" s="208"/>
      <c r="M187" s="209"/>
      <c r="N187" s="210"/>
      <c r="O187" s="210"/>
      <c r="P187" s="211">
        <f>SUM(P188:P189)</f>
        <v>0</v>
      </c>
      <c r="Q187" s="210"/>
      <c r="R187" s="211">
        <f>SUM(R188:R189)</f>
        <v>0</v>
      </c>
      <c r="S187" s="210"/>
      <c r="T187" s="212">
        <f>SUM(T188:T189)</f>
        <v>0</v>
      </c>
      <c r="AR187" s="213" t="s">
        <v>80</v>
      </c>
      <c r="AT187" s="214" t="s">
        <v>72</v>
      </c>
      <c r="AU187" s="214" t="s">
        <v>80</v>
      </c>
      <c r="AY187" s="213" t="s">
        <v>197</v>
      </c>
      <c r="BK187" s="215">
        <f>SUM(BK188:BK189)</f>
        <v>0</v>
      </c>
    </row>
    <row r="188" spans="2:65" s="1" customFormat="1" ht="16.5" customHeight="1">
      <c r="B188" s="39"/>
      <c r="C188" s="218" t="s">
        <v>761</v>
      </c>
      <c r="D188" s="218" t="s">
        <v>199</v>
      </c>
      <c r="E188" s="219" t="s">
        <v>2572</v>
      </c>
      <c r="F188" s="220" t="s">
        <v>2573</v>
      </c>
      <c r="G188" s="221" t="s">
        <v>116</v>
      </c>
      <c r="H188" s="222">
        <v>2</v>
      </c>
      <c r="I188" s="223"/>
      <c r="J188" s="224">
        <f>ROUND(I188*H188,2)</f>
        <v>0</v>
      </c>
      <c r="K188" s="220" t="s">
        <v>21</v>
      </c>
      <c r="L188" s="44"/>
      <c r="M188" s="225" t="s">
        <v>21</v>
      </c>
      <c r="N188" s="226" t="s">
        <v>44</v>
      </c>
      <c r="O188" s="80"/>
      <c r="P188" s="227">
        <f>O188*H188</f>
        <v>0</v>
      </c>
      <c r="Q188" s="227">
        <v>0</v>
      </c>
      <c r="R188" s="227">
        <f>Q188*H188</f>
        <v>0</v>
      </c>
      <c r="S188" s="227">
        <v>0</v>
      </c>
      <c r="T188" s="228">
        <f>S188*H188</f>
        <v>0</v>
      </c>
      <c r="AR188" s="18" t="s">
        <v>664</v>
      </c>
      <c r="AT188" s="18" t="s">
        <v>199</v>
      </c>
      <c r="AU188" s="18" t="s">
        <v>82</v>
      </c>
      <c r="AY188" s="18" t="s">
        <v>197</v>
      </c>
      <c r="BE188" s="229">
        <f>IF(N188="základní",J188,0)</f>
        <v>0</v>
      </c>
      <c r="BF188" s="229">
        <f>IF(N188="snížená",J188,0)</f>
        <v>0</v>
      </c>
      <c r="BG188" s="229">
        <f>IF(N188="zákl. přenesená",J188,0)</f>
        <v>0</v>
      </c>
      <c r="BH188" s="229">
        <f>IF(N188="sníž. přenesená",J188,0)</f>
        <v>0</v>
      </c>
      <c r="BI188" s="229">
        <f>IF(N188="nulová",J188,0)</f>
        <v>0</v>
      </c>
      <c r="BJ188" s="18" t="s">
        <v>80</v>
      </c>
      <c r="BK188" s="229">
        <f>ROUND(I188*H188,2)</f>
        <v>0</v>
      </c>
      <c r="BL188" s="18" t="s">
        <v>664</v>
      </c>
      <c r="BM188" s="18" t="s">
        <v>2574</v>
      </c>
    </row>
    <row r="189" spans="2:65" s="1" customFormat="1" ht="22.5" customHeight="1">
      <c r="B189" s="39"/>
      <c r="C189" s="218" t="s">
        <v>766</v>
      </c>
      <c r="D189" s="218" t="s">
        <v>199</v>
      </c>
      <c r="E189" s="219" t="s">
        <v>2575</v>
      </c>
      <c r="F189" s="220" t="s">
        <v>2576</v>
      </c>
      <c r="G189" s="221" t="s">
        <v>116</v>
      </c>
      <c r="H189" s="222">
        <v>3</v>
      </c>
      <c r="I189" s="223"/>
      <c r="J189" s="224">
        <f>ROUND(I189*H189,2)</f>
        <v>0</v>
      </c>
      <c r="K189" s="220" t="s">
        <v>21</v>
      </c>
      <c r="L189" s="44"/>
      <c r="M189" s="225" t="s">
        <v>21</v>
      </c>
      <c r="N189" s="226" t="s">
        <v>44</v>
      </c>
      <c r="O189" s="80"/>
      <c r="P189" s="227">
        <f>O189*H189</f>
        <v>0</v>
      </c>
      <c r="Q189" s="227">
        <v>0</v>
      </c>
      <c r="R189" s="227">
        <f>Q189*H189</f>
        <v>0</v>
      </c>
      <c r="S189" s="227">
        <v>0</v>
      </c>
      <c r="T189" s="228">
        <f>S189*H189</f>
        <v>0</v>
      </c>
      <c r="AR189" s="18" t="s">
        <v>664</v>
      </c>
      <c r="AT189" s="18" t="s">
        <v>199</v>
      </c>
      <c r="AU189" s="18" t="s">
        <v>82</v>
      </c>
      <c r="AY189" s="18" t="s">
        <v>197</v>
      </c>
      <c r="BE189" s="229">
        <f>IF(N189="základní",J189,0)</f>
        <v>0</v>
      </c>
      <c r="BF189" s="229">
        <f>IF(N189="snížená",J189,0)</f>
        <v>0</v>
      </c>
      <c r="BG189" s="229">
        <f>IF(N189="zákl. přenesená",J189,0)</f>
        <v>0</v>
      </c>
      <c r="BH189" s="229">
        <f>IF(N189="sníž. přenesená",J189,0)</f>
        <v>0</v>
      </c>
      <c r="BI189" s="229">
        <f>IF(N189="nulová",J189,0)</f>
        <v>0</v>
      </c>
      <c r="BJ189" s="18" t="s">
        <v>80</v>
      </c>
      <c r="BK189" s="229">
        <f>ROUND(I189*H189,2)</f>
        <v>0</v>
      </c>
      <c r="BL189" s="18" t="s">
        <v>664</v>
      </c>
      <c r="BM189" s="18" t="s">
        <v>2577</v>
      </c>
    </row>
    <row r="190" spans="2:63" s="11" customFormat="1" ht="22.8" customHeight="1">
      <c r="B190" s="202"/>
      <c r="C190" s="203"/>
      <c r="D190" s="204" t="s">
        <v>72</v>
      </c>
      <c r="E190" s="216" t="s">
        <v>2578</v>
      </c>
      <c r="F190" s="216" t="s">
        <v>2579</v>
      </c>
      <c r="G190" s="203"/>
      <c r="H190" s="203"/>
      <c r="I190" s="206"/>
      <c r="J190" s="217">
        <f>BK190</f>
        <v>0</v>
      </c>
      <c r="K190" s="203"/>
      <c r="L190" s="208"/>
      <c r="M190" s="209"/>
      <c r="N190" s="210"/>
      <c r="O190" s="210"/>
      <c r="P190" s="211">
        <f>SUM(P191:P197)</f>
        <v>0</v>
      </c>
      <c r="Q190" s="210"/>
      <c r="R190" s="211">
        <f>SUM(R191:R197)</f>
        <v>0</v>
      </c>
      <c r="S190" s="210"/>
      <c r="T190" s="212">
        <f>SUM(T191:T197)</f>
        <v>0</v>
      </c>
      <c r="AR190" s="213" t="s">
        <v>80</v>
      </c>
      <c r="AT190" s="214" t="s">
        <v>72</v>
      </c>
      <c r="AU190" s="214" t="s">
        <v>80</v>
      </c>
      <c r="AY190" s="213" t="s">
        <v>197</v>
      </c>
      <c r="BK190" s="215">
        <f>SUM(BK191:BK197)</f>
        <v>0</v>
      </c>
    </row>
    <row r="191" spans="2:65" s="1" customFormat="1" ht="16.5" customHeight="1">
      <c r="B191" s="39"/>
      <c r="C191" s="218" t="s">
        <v>772</v>
      </c>
      <c r="D191" s="218" t="s">
        <v>199</v>
      </c>
      <c r="E191" s="219" t="s">
        <v>2580</v>
      </c>
      <c r="F191" s="220" t="s">
        <v>2581</v>
      </c>
      <c r="G191" s="221" t="s">
        <v>702</v>
      </c>
      <c r="H191" s="222">
        <v>21</v>
      </c>
      <c r="I191" s="223"/>
      <c r="J191" s="224">
        <f>ROUND(I191*H191,2)</f>
        <v>0</v>
      </c>
      <c r="K191" s="220" t="s">
        <v>21</v>
      </c>
      <c r="L191" s="44"/>
      <c r="M191" s="225" t="s">
        <v>21</v>
      </c>
      <c r="N191" s="226" t="s">
        <v>44</v>
      </c>
      <c r="O191" s="80"/>
      <c r="P191" s="227">
        <f>O191*H191</f>
        <v>0</v>
      </c>
      <c r="Q191" s="227">
        <v>0</v>
      </c>
      <c r="R191" s="227">
        <f>Q191*H191</f>
        <v>0</v>
      </c>
      <c r="S191" s="227">
        <v>0</v>
      </c>
      <c r="T191" s="228">
        <f>S191*H191</f>
        <v>0</v>
      </c>
      <c r="AR191" s="18" t="s">
        <v>97</v>
      </c>
      <c r="AT191" s="18" t="s">
        <v>199</v>
      </c>
      <c r="AU191" s="18" t="s">
        <v>82</v>
      </c>
      <c r="AY191" s="18" t="s">
        <v>197</v>
      </c>
      <c r="BE191" s="229">
        <f>IF(N191="základní",J191,0)</f>
        <v>0</v>
      </c>
      <c r="BF191" s="229">
        <f>IF(N191="snížená",J191,0)</f>
        <v>0</v>
      </c>
      <c r="BG191" s="229">
        <f>IF(N191="zákl. přenesená",J191,0)</f>
        <v>0</v>
      </c>
      <c r="BH191" s="229">
        <f>IF(N191="sníž. přenesená",J191,0)</f>
        <v>0</v>
      </c>
      <c r="BI191" s="229">
        <f>IF(N191="nulová",J191,0)</f>
        <v>0</v>
      </c>
      <c r="BJ191" s="18" t="s">
        <v>80</v>
      </c>
      <c r="BK191" s="229">
        <f>ROUND(I191*H191,2)</f>
        <v>0</v>
      </c>
      <c r="BL191" s="18" t="s">
        <v>97</v>
      </c>
      <c r="BM191" s="18" t="s">
        <v>2582</v>
      </c>
    </row>
    <row r="192" spans="2:65" s="1" customFormat="1" ht="16.5" customHeight="1">
      <c r="B192" s="39"/>
      <c r="C192" s="218" t="s">
        <v>778</v>
      </c>
      <c r="D192" s="218" t="s">
        <v>199</v>
      </c>
      <c r="E192" s="219" t="s">
        <v>2583</v>
      </c>
      <c r="F192" s="220" t="s">
        <v>2584</v>
      </c>
      <c r="G192" s="221" t="s">
        <v>702</v>
      </c>
      <c r="H192" s="222">
        <v>16</v>
      </c>
      <c r="I192" s="223"/>
      <c r="J192" s="224">
        <f>ROUND(I192*H192,2)</f>
        <v>0</v>
      </c>
      <c r="K192" s="220" t="s">
        <v>21</v>
      </c>
      <c r="L192" s="44"/>
      <c r="M192" s="225" t="s">
        <v>21</v>
      </c>
      <c r="N192" s="226" t="s">
        <v>44</v>
      </c>
      <c r="O192" s="80"/>
      <c r="P192" s="227">
        <f>O192*H192</f>
        <v>0</v>
      </c>
      <c r="Q192" s="227">
        <v>0</v>
      </c>
      <c r="R192" s="227">
        <f>Q192*H192</f>
        <v>0</v>
      </c>
      <c r="S192" s="227">
        <v>0</v>
      </c>
      <c r="T192" s="228">
        <f>S192*H192</f>
        <v>0</v>
      </c>
      <c r="AR192" s="18" t="s">
        <v>97</v>
      </c>
      <c r="AT192" s="18" t="s">
        <v>199</v>
      </c>
      <c r="AU192" s="18" t="s">
        <v>82</v>
      </c>
      <c r="AY192" s="18" t="s">
        <v>197</v>
      </c>
      <c r="BE192" s="229">
        <f>IF(N192="základní",J192,0)</f>
        <v>0</v>
      </c>
      <c r="BF192" s="229">
        <f>IF(N192="snížená",J192,0)</f>
        <v>0</v>
      </c>
      <c r="BG192" s="229">
        <f>IF(N192="zákl. přenesená",J192,0)</f>
        <v>0</v>
      </c>
      <c r="BH192" s="229">
        <f>IF(N192="sníž. přenesená",J192,0)</f>
        <v>0</v>
      </c>
      <c r="BI192" s="229">
        <f>IF(N192="nulová",J192,0)</f>
        <v>0</v>
      </c>
      <c r="BJ192" s="18" t="s">
        <v>80</v>
      </c>
      <c r="BK192" s="229">
        <f>ROUND(I192*H192,2)</f>
        <v>0</v>
      </c>
      <c r="BL192" s="18" t="s">
        <v>97</v>
      </c>
      <c r="BM192" s="18" t="s">
        <v>2585</v>
      </c>
    </row>
    <row r="193" spans="2:65" s="1" customFormat="1" ht="22.5" customHeight="1">
      <c r="B193" s="39"/>
      <c r="C193" s="218" t="s">
        <v>783</v>
      </c>
      <c r="D193" s="218" t="s">
        <v>199</v>
      </c>
      <c r="E193" s="219" t="s">
        <v>2586</v>
      </c>
      <c r="F193" s="220" t="s">
        <v>2587</v>
      </c>
      <c r="G193" s="221" t="s">
        <v>702</v>
      </c>
      <c r="H193" s="222">
        <v>0</v>
      </c>
      <c r="I193" s="223"/>
      <c r="J193" s="224">
        <f>ROUND(I193*H193,2)</f>
        <v>0</v>
      </c>
      <c r="K193" s="220" t="s">
        <v>21</v>
      </c>
      <c r="L193" s="44"/>
      <c r="M193" s="225" t="s">
        <v>21</v>
      </c>
      <c r="N193" s="226" t="s">
        <v>44</v>
      </c>
      <c r="O193" s="80"/>
      <c r="P193" s="227">
        <f>O193*H193</f>
        <v>0</v>
      </c>
      <c r="Q193" s="227">
        <v>0</v>
      </c>
      <c r="R193" s="227">
        <f>Q193*H193</f>
        <v>0</v>
      </c>
      <c r="S193" s="227">
        <v>0</v>
      </c>
      <c r="T193" s="228">
        <f>S193*H193</f>
        <v>0</v>
      </c>
      <c r="AR193" s="18" t="s">
        <v>97</v>
      </c>
      <c r="AT193" s="18" t="s">
        <v>199</v>
      </c>
      <c r="AU193" s="18" t="s">
        <v>82</v>
      </c>
      <c r="AY193" s="18" t="s">
        <v>197</v>
      </c>
      <c r="BE193" s="229">
        <f>IF(N193="základní",J193,0)</f>
        <v>0</v>
      </c>
      <c r="BF193" s="229">
        <f>IF(N193="snížená",J193,0)</f>
        <v>0</v>
      </c>
      <c r="BG193" s="229">
        <f>IF(N193="zákl. přenesená",J193,0)</f>
        <v>0</v>
      </c>
      <c r="BH193" s="229">
        <f>IF(N193="sníž. přenesená",J193,0)</f>
        <v>0</v>
      </c>
      <c r="BI193" s="229">
        <f>IF(N193="nulová",J193,0)</f>
        <v>0</v>
      </c>
      <c r="BJ193" s="18" t="s">
        <v>80</v>
      </c>
      <c r="BK193" s="229">
        <f>ROUND(I193*H193,2)</f>
        <v>0</v>
      </c>
      <c r="BL193" s="18" t="s">
        <v>97</v>
      </c>
      <c r="BM193" s="18" t="s">
        <v>2588</v>
      </c>
    </row>
    <row r="194" spans="2:47" s="1" customFormat="1" ht="12">
      <c r="B194" s="39"/>
      <c r="C194" s="40"/>
      <c r="D194" s="230" t="s">
        <v>262</v>
      </c>
      <c r="E194" s="40"/>
      <c r="F194" s="231" t="s">
        <v>2589</v>
      </c>
      <c r="G194" s="40"/>
      <c r="H194" s="40"/>
      <c r="I194" s="145"/>
      <c r="J194" s="40"/>
      <c r="K194" s="40"/>
      <c r="L194" s="44"/>
      <c r="M194" s="232"/>
      <c r="N194" s="80"/>
      <c r="O194" s="80"/>
      <c r="P194" s="80"/>
      <c r="Q194" s="80"/>
      <c r="R194" s="80"/>
      <c r="S194" s="80"/>
      <c r="T194" s="81"/>
      <c r="AT194" s="18" t="s">
        <v>262</v>
      </c>
      <c r="AU194" s="18" t="s">
        <v>82</v>
      </c>
    </row>
    <row r="195" spans="2:65" s="1" customFormat="1" ht="22.5" customHeight="1">
      <c r="B195" s="39"/>
      <c r="C195" s="218" t="s">
        <v>788</v>
      </c>
      <c r="D195" s="218" t="s">
        <v>199</v>
      </c>
      <c r="E195" s="219" t="s">
        <v>2590</v>
      </c>
      <c r="F195" s="220" t="s">
        <v>2591</v>
      </c>
      <c r="G195" s="221" t="s">
        <v>702</v>
      </c>
      <c r="H195" s="222">
        <v>0</v>
      </c>
      <c r="I195" s="223"/>
      <c r="J195" s="224">
        <f>ROUND(I195*H195,2)</f>
        <v>0</v>
      </c>
      <c r="K195" s="220" t="s">
        <v>21</v>
      </c>
      <c r="L195" s="44"/>
      <c r="M195" s="225" t="s">
        <v>21</v>
      </c>
      <c r="N195" s="226" t="s">
        <v>44</v>
      </c>
      <c r="O195" s="80"/>
      <c r="P195" s="227">
        <f>O195*H195</f>
        <v>0</v>
      </c>
      <c r="Q195" s="227">
        <v>0</v>
      </c>
      <c r="R195" s="227">
        <f>Q195*H195</f>
        <v>0</v>
      </c>
      <c r="S195" s="227">
        <v>0</v>
      </c>
      <c r="T195" s="228">
        <f>S195*H195</f>
        <v>0</v>
      </c>
      <c r="AR195" s="18" t="s">
        <v>97</v>
      </c>
      <c r="AT195" s="18" t="s">
        <v>199</v>
      </c>
      <c r="AU195" s="18" t="s">
        <v>82</v>
      </c>
      <c r="AY195" s="18" t="s">
        <v>197</v>
      </c>
      <c r="BE195" s="229">
        <f>IF(N195="základní",J195,0)</f>
        <v>0</v>
      </c>
      <c r="BF195" s="229">
        <f>IF(N195="snížená",J195,0)</f>
        <v>0</v>
      </c>
      <c r="BG195" s="229">
        <f>IF(N195="zákl. přenesená",J195,0)</f>
        <v>0</v>
      </c>
      <c r="BH195" s="229">
        <f>IF(N195="sníž. přenesená",J195,0)</f>
        <v>0</v>
      </c>
      <c r="BI195" s="229">
        <f>IF(N195="nulová",J195,0)</f>
        <v>0</v>
      </c>
      <c r="BJ195" s="18" t="s">
        <v>80</v>
      </c>
      <c r="BK195" s="229">
        <f>ROUND(I195*H195,2)</f>
        <v>0</v>
      </c>
      <c r="BL195" s="18" t="s">
        <v>97</v>
      </c>
      <c r="BM195" s="18" t="s">
        <v>2592</v>
      </c>
    </row>
    <row r="196" spans="2:47" s="1" customFormat="1" ht="12">
      <c r="B196" s="39"/>
      <c r="C196" s="40"/>
      <c r="D196" s="230" t="s">
        <v>262</v>
      </c>
      <c r="E196" s="40"/>
      <c r="F196" s="231" t="s">
        <v>2593</v>
      </c>
      <c r="G196" s="40"/>
      <c r="H196" s="40"/>
      <c r="I196" s="145"/>
      <c r="J196" s="40"/>
      <c r="K196" s="40"/>
      <c r="L196" s="44"/>
      <c r="M196" s="232"/>
      <c r="N196" s="80"/>
      <c r="O196" s="80"/>
      <c r="P196" s="80"/>
      <c r="Q196" s="80"/>
      <c r="R196" s="80"/>
      <c r="S196" s="80"/>
      <c r="T196" s="81"/>
      <c r="AT196" s="18" t="s">
        <v>262</v>
      </c>
      <c r="AU196" s="18" t="s">
        <v>82</v>
      </c>
    </row>
    <row r="197" spans="2:65" s="1" customFormat="1" ht="16.5" customHeight="1">
      <c r="B197" s="39"/>
      <c r="C197" s="218" t="s">
        <v>794</v>
      </c>
      <c r="D197" s="218" t="s">
        <v>199</v>
      </c>
      <c r="E197" s="219" t="s">
        <v>2594</v>
      </c>
      <c r="F197" s="220" t="s">
        <v>2595</v>
      </c>
      <c r="G197" s="221" t="s">
        <v>707</v>
      </c>
      <c r="H197" s="222">
        <v>1</v>
      </c>
      <c r="I197" s="223"/>
      <c r="J197" s="224">
        <f>ROUND(I197*H197,2)</f>
        <v>0</v>
      </c>
      <c r="K197" s="220" t="s">
        <v>21</v>
      </c>
      <c r="L197" s="44"/>
      <c r="M197" s="225" t="s">
        <v>21</v>
      </c>
      <c r="N197" s="226" t="s">
        <v>44</v>
      </c>
      <c r="O197" s="80"/>
      <c r="P197" s="227">
        <f>O197*H197</f>
        <v>0</v>
      </c>
      <c r="Q197" s="227">
        <v>0</v>
      </c>
      <c r="R197" s="227">
        <f>Q197*H197</f>
        <v>0</v>
      </c>
      <c r="S197" s="227">
        <v>0</v>
      </c>
      <c r="T197" s="228">
        <f>S197*H197</f>
        <v>0</v>
      </c>
      <c r="AR197" s="18" t="s">
        <v>97</v>
      </c>
      <c r="AT197" s="18" t="s">
        <v>199</v>
      </c>
      <c r="AU197" s="18" t="s">
        <v>82</v>
      </c>
      <c r="AY197" s="18" t="s">
        <v>197</v>
      </c>
      <c r="BE197" s="229">
        <f>IF(N197="základní",J197,0)</f>
        <v>0</v>
      </c>
      <c r="BF197" s="229">
        <f>IF(N197="snížená",J197,0)</f>
        <v>0</v>
      </c>
      <c r="BG197" s="229">
        <f>IF(N197="zákl. přenesená",J197,0)</f>
        <v>0</v>
      </c>
      <c r="BH197" s="229">
        <f>IF(N197="sníž. přenesená",J197,0)</f>
        <v>0</v>
      </c>
      <c r="BI197" s="229">
        <f>IF(N197="nulová",J197,0)</f>
        <v>0</v>
      </c>
      <c r="BJ197" s="18" t="s">
        <v>80</v>
      </c>
      <c r="BK197" s="229">
        <f>ROUND(I197*H197,2)</f>
        <v>0</v>
      </c>
      <c r="BL197" s="18" t="s">
        <v>97</v>
      </c>
      <c r="BM197" s="18" t="s">
        <v>2596</v>
      </c>
    </row>
    <row r="198" spans="2:63" s="11" customFormat="1" ht="25.9" customHeight="1">
      <c r="B198" s="202"/>
      <c r="C198" s="203"/>
      <c r="D198" s="204" t="s">
        <v>72</v>
      </c>
      <c r="E198" s="205" t="s">
        <v>2597</v>
      </c>
      <c r="F198" s="205" t="s">
        <v>198</v>
      </c>
      <c r="G198" s="203"/>
      <c r="H198" s="203"/>
      <c r="I198" s="206"/>
      <c r="J198" s="207">
        <f>BK198</f>
        <v>0</v>
      </c>
      <c r="K198" s="203"/>
      <c r="L198" s="208"/>
      <c r="M198" s="209"/>
      <c r="N198" s="210"/>
      <c r="O198" s="210"/>
      <c r="P198" s="211">
        <f>SUM(P199:P202)</f>
        <v>0</v>
      </c>
      <c r="Q198" s="210"/>
      <c r="R198" s="211">
        <f>SUM(R199:R202)</f>
        <v>0</v>
      </c>
      <c r="S198" s="210"/>
      <c r="T198" s="212">
        <f>SUM(T199:T202)</f>
        <v>0</v>
      </c>
      <c r="AR198" s="213" t="s">
        <v>80</v>
      </c>
      <c r="AT198" s="214" t="s">
        <v>72</v>
      </c>
      <c r="AU198" s="214" t="s">
        <v>73</v>
      </c>
      <c r="AY198" s="213" t="s">
        <v>197</v>
      </c>
      <c r="BK198" s="215">
        <f>SUM(BK199:BK202)</f>
        <v>0</v>
      </c>
    </row>
    <row r="199" spans="2:65" s="1" customFormat="1" ht="16.5" customHeight="1">
      <c r="B199" s="39"/>
      <c r="C199" s="218" t="s">
        <v>799</v>
      </c>
      <c r="D199" s="218" t="s">
        <v>199</v>
      </c>
      <c r="E199" s="219" t="s">
        <v>2598</v>
      </c>
      <c r="F199" s="220" t="s">
        <v>2599</v>
      </c>
      <c r="G199" s="221" t="s">
        <v>132</v>
      </c>
      <c r="H199" s="222">
        <v>15</v>
      </c>
      <c r="I199" s="223"/>
      <c r="J199" s="224">
        <f>ROUND(I199*H199,2)</f>
        <v>0</v>
      </c>
      <c r="K199" s="220" t="s">
        <v>21</v>
      </c>
      <c r="L199" s="44"/>
      <c r="M199" s="225" t="s">
        <v>21</v>
      </c>
      <c r="N199" s="226" t="s">
        <v>44</v>
      </c>
      <c r="O199" s="80"/>
      <c r="P199" s="227">
        <f>O199*H199</f>
        <v>0</v>
      </c>
      <c r="Q199" s="227">
        <v>0</v>
      </c>
      <c r="R199" s="227">
        <f>Q199*H199</f>
        <v>0</v>
      </c>
      <c r="S199" s="227">
        <v>0</v>
      </c>
      <c r="T199" s="228">
        <f>S199*H199</f>
        <v>0</v>
      </c>
      <c r="AR199" s="18" t="s">
        <v>97</v>
      </c>
      <c r="AT199" s="18" t="s">
        <v>199</v>
      </c>
      <c r="AU199" s="18" t="s">
        <v>80</v>
      </c>
      <c r="AY199" s="18" t="s">
        <v>197</v>
      </c>
      <c r="BE199" s="229">
        <f>IF(N199="základní",J199,0)</f>
        <v>0</v>
      </c>
      <c r="BF199" s="229">
        <f>IF(N199="snížená",J199,0)</f>
        <v>0</v>
      </c>
      <c r="BG199" s="229">
        <f>IF(N199="zákl. přenesená",J199,0)</f>
        <v>0</v>
      </c>
      <c r="BH199" s="229">
        <f>IF(N199="sníž. přenesená",J199,0)</f>
        <v>0</v>
      </c>
      <c r="BI199" s="229">
        <f>IF(N199="nulová",J199,0)</f>
        <v>0</v>
      </c>
      <c r="BJ199" s="18" t="s">
        <v>80</v>
      </c>
      <c r="BK199" s="229">
        <f>ROUND(I199*H199,2)</f>
        <v>0</v>
      </c>
      <c r="BL199" s="18" t="s">
        <v>97</v>
      </c>
      <c r="BM199" s="18" t="s">
        <v>2600</v>
      </c>
    </row>
    <row r="200" spans="2:65" s="1" customFormat="1" ht="16.5" customHeight="1">
      <c r="B200" s="39"/>
      <c r="C200" s="218" t="s">
        <v>804</v>
      </c>
      <c r="D200" s="218" t="s">
        <v>199</v>
      </c>
      <c r="E200" s="219" t="s">
        <v>2601</v>
      </c>
      <c r="F200" s="220" t="s">
        <v>2602</v>
      </c>
      <c r="G200" s="221" t="s">
        <v>132</v>
      </c>
      <c r="H200" s="222">
        <v>15</v>
      </c>
      <c r="I200" s="223"/>
      <c r="J200" s="224">
        <f>ROUND(I200*H200,2)</f>
        <v>0</v>
      </c>
      <c r="K200" s="220" t="s">
        <v>21</v>
      </c>
      <c r="L200" s="44"/>
      <c r="M200" s="225" t="s">
        <v>21</v>
      </c>
      <c r="N200" s="226" t="s">
        <v>44</v>
      </c>
      <c r="O200" s="80"/>
      <c r="P200" s="227">
        <f>O200*H200</f>
        <v>0</v>
      </c>
      <c r="Q200" s="227">
        <v>0</v>
      </c>
      <c r="R200" s="227">
        <f>Q200*H200</f>
        <v>0</v>
      </c>
      <c r="S200" s="227">
        <v>0</v>
      </c>
      <c r="T200" s="228">
        <f>S200*H200</f>
        <v>0</v>
      </c>
      <c r="AR200" s="18" t="s">
        <v>97</v>
      </c>
      <c r="AT200" s="18" t="s">
        <v>199</v>
      </c>
      <c r="AU200" s="18" t="s">
        <v>80</v>
      </c>
      <c r="AY200" s="18" t="s">
        <v>197</v>
      </c>
      <c r="BE200" s="229">
        <f>IF(N200="základní",J200,0)</f>
        <v>0</v>
      </c>
      <c r="BF200" s="229">
        <f>IF(N200="snížená",J200,0)</f>
        <v>0</v>
      </c>
      <c r="BG200" s="229">
        <f>IF(N200="zákl. přenesená",J200,0)</f>
        <v>0</v>
      </c>
      <c r="BH200" s="229">
        <f>IF(N200="sníž. přenesená",J200,0)</f>
        <v>0</v>
      </c>
      <c r="BI200" s="229">
        <f>IF(N200="nulová",J200,0)</f>
        <v>0</v>
      </c>
      <c r="BJ200" s="18" t="s">
        <v>80</v>
      </c>
      <c r="BK200" s="229">
        <f>ROUND(I200*H200,2)</f>
        <v>0</v>
      </c>
      <c r="BL200" s="18" t="s">
        <v>97</v>
      </c>
      <c r="BM200" s="18" t="s">
        <v>2603</v>
      </c>
    </row>
    <row r="201" spans="2:65" s="1" customFormat="1" ht="16.5" customHeight="1">
      <c r="B201" s="39"/>
      <c r="C201" s="218" t="s">
        <v>810</v>
      </c>
      <c r="D201" s="218" t="s">
        <v>199</v>
      </c>
      <c r="E201" s="219" t="s">
        <v>2604</v>
      </c>
      <c r="F201" s="220" t="s">
        <v>2605</v>
      </c>
      <c r="G201" s="221" t="s">
        <v>132</v>
      </c>
      <c r="H201" s="222">
        <v>15</v>
      </c>
      <c r="I201" s="223"/>
      <c r="J201" s="224">
        <f>ROUND(I201*H201,2)</f>
        <v>0</v>
      </c>
      <c r="K201" s="220" t="s">
        <v>21</v>
      </c>
      <c r="L201" s="44"/>
      <c r="M201" s="225" t="s">
        <v>21</v>
      </c>
      <c r="N201" s="226" t="s">
        <v>44</v>
      </c>
      <c r="O201" s="80"/>
      <c r="P201" s="227">
        <f>O201*H201</f>
        <v>0</v>
      </c>
      <c r="Q201" s="227">
        <v>0</v>
      </c>
      <c r="R201" s="227">
        <f>Q201*H201</f>
        <v>0</v>
      </c>
      <c r="S201" s="227">
        <v>0</v>
      </c>
      <c r="T201" s="228">
        <f>S201*H201</f>
        <v>0</v>
      </c>
      <c r="AR201" s="18" t="s">
        <v>97</v>
      </c>
      <c r="AT201" s="18" t="s">
        <v>199</v>
      </c>
      <c r="AU201" s="18" t="s">
        <v>80</v>
      </c>
      <c r="AY201" s="18" t="s">
        <v>197</v>
      </c>
      <c r="BE201" s="229">
        <f>IF(N201="základní",J201,0)</f>
        <v>0</v>
      </c>
      <c r="BF201" s="229">
        <f>IF(N201="snížená",J201,0)</f>
        <v>0</v>
      </c>
      <c r="BG201" s="229">
        <f>IF(N201="zákl. přenesená",J201,0)</f>
        <v>0</v>
      </c>
      <c r="BH201" s="229">
        <f>IF(N201="sníž. přenesená",J201,0)</f>
        <v>0</v>
      </c>
      <c r="BI201" s="229">
        <f>IF(N201="nulová",J201,0)</f>
        <v>0</v>
      </c>
      <c r="BJ201" s="18" t="s">
        <v>80</v>
      </c>
      <c r="BK201" s="229">
        <f>ROUND(I201*H201,2)</f>
        <v>0</v>
      </c>
      <c r="BL201" s="18" t="s">
        <v>97</v>
      </c>
      <c r="BM201" s="18" t="s">
        <v>2606</v>
      </c>
    </row>
    <row r="202" spans="2:65" s="1" customFormat="1" ht="16.5" customHeight="1">
      <c r="B202" s="39"/>
      <c r="C202" s="218" t="s">
        <v>815</v>
      </c>
      <c r="D202" s="218" t="s">
        <v>199</v>
      </c>
      <c r="E202" s="219" t="s">
        <v>2607</v>
      </c>
      <c r="F202" s="220" t="s">
        <v>2608</v>
      </c>
      <c r="G202" s="221" t="s">
        <v>132</v>
      </c>
      <c r="H202" s="222">
        <v>15</v>
      </c>
      <c r="I202" s="223"/>
      <c r="J202" s="224">
        <f>ROUND(I202*H202,2)</f>
        <v>0</v>
      </c>
      <c r="K202" s="220" t="s">
        <v>21</v>
      </c>
      <c r="L202" s="44"/>
      <c r="M202" s="290" t="s">
        <v>21</v>
      </c>
      <c r="N202" s="291" t="s">
        <v>44</v>
      </c>
      <c r="O202" s="288"/>
      <c r="P202" s="292">
        <f>O202*H202</f>
        <v>0</v>
      </c>
      <c r="Q202" s="292">
        <v>0</v>
      </c>
      <c r="R202" s="292">
        <f>Q202*H202</f>
        <v>0</v>
      </c>
      <c r="S202" s="292">
        <v>0</v>
      </c>
      <c r="T202" s="293">
        <f>S202*H202</f>
        <v>0</v>
      </c>
      <c r="AR202" s="18" t="s">
        <v>97</v>
      </c>
      <c r="AT202" s="18" t="s">
        <v>199</v>
      </c>
      <c r="AU202" s="18" t="s">
        <v>80</v>
      </c>
      <c r="AY202" s="18" t="s">
        <v>197</v>
      </c>
      <c r="BE202" s="229">
        <f>IF(N202="základní",J202,0)</f>
        <v>0</v>
      </c>
      <c r="BF202" s="229">
        <f>IF(N202="snížená",J202,0)</f>
        <v>0</v>
      </c>
      <c r="BG202" s="229">
        <f>IF(N202="zákl. přenesená",J202,0)</f>
        <v>0</v>
      </c>
      <c r="BH202" s="229">
        <f>IF(N202="sníž. přenesená",J202,0)</f>
        <v>0</v>
      </c>
      <c r="BI202" s="229">
        <f>IF(N202="nulová",J202,0)</f>
        <v>0</v>
      </c>
      <c r="BJ202" s="18" t="s">
        <v>80</v>
      </c>
      <c r="BK202" s="229">
        <f>ROUND(I202*H202,2)</f>
        <v>0</v>
      </c>
      <c r="BL202" s="18" t="s">
        <v>97</v>
      </c>
      <c r="BM202" s="18" t="s">
        <v>2609</v>
      </c>
    </row>
    <row r="203" spans="2:12" s="1" customFormat="1" ht="6.95" customHeight="1">
      <c r="B203" s="58"/>
      <c r="C203" s="59"/>
      <c r="D203" s="59"/>
      <c r="E203" s="59"/>
      <c r="F203" s="59"/>
      <c r="G203" s="59"/>
      <c r="H203" s="59"/>
      <c r="I203" s="169"/>
      <c r="J203" s="59"/>
      <c r="K203" s="59"/>
      <c r="L203" s="44"/>
    </row>
  </sheetData>
  <sheetProtection password="CC35" sheet="1" objects="1" scenarios="1" formatColumns="0" formatRows="0" autoFilter="0"/>
  <autoFilter ref="C100:K202"/>
  <mergeCells count="15">
    <mergeCell ref="E7:H7"/>
    <mergeCell ref="E11:H11"/>
    <mergeCell ref="E9:H9"/>
    <mergeCell ref="E13:H13"/>
    <mergeCell ref="E22:H22"/>
    <mergeCell ref="E31:H31"/>
    <mergeCell ref="E52:H52"/>
    <mergeCell ref="E56:H56"/>
    <mergeCell ref="E54:H54"/>
    <mergeCell ref="E58:H58"/>
    <mergeCell ref="E87:H87"/>
    <mergeCell ref="E91:H91"/>
    <mergeCell ref="E89:H89"/>
    <mergeCell ref="E93:H9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BM360"/>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104</v>
      </c>
    </row>
    <row r="3" spans="2:46" ht="6.95" customHeight="1">
      <c r="B3" s="139"/>
      <c r="C3" s="140"/>
      <c r="D3" s="140"/>
      <c r="E3" s="140"/>
      <c r="F3" s="140"/>
      <c r="G3" s="140"/>
      <c r="H3" s="140"/>
      <c r="I3" s="141"/>
      <c r="J3" s="140"/>
      <c r="K3" s="140"/>
      <c r="L3" s="21"/>
      <c r="AT3" s="18" t="s">
        <v>82</v>
      </c>
    </row>
    <row r="4" spans="2:46" ht="24.95" customHeight="1">
      <c r="B4" s="21"/>
      <c r="D4" s="142" t="s">
        <v>121</v>
      </c>
      <c r="L4" s="21"/>
      <c r="M4" s="25" t="s">
        <v>10</v>
      </c>
      <c r="AT4" s="18" t="s">
        <v>4</v>
      </c>
    </row>
    <row r="5" spans="2:12" ht="6.95" customHeight="1">
      <c r="B5" s="21"/>
      <c r="L5" s="21"/>
    </row>
    <row r="6" spans="2:12" ht="12" customHeight="1">
      <c r="B6" s="21"/>
      <c r="D6" s="143" t="s">
        <v>16</v>
      </c>
      <c r="L6" s="21"/>
    </row>
    <row r="7" spans="2:12" ht="16.5" customHeight="1">
      <c r="B7" s="21"/>
      <c r="E7" s="144" t="str">
        <f>'Rekapitulace stavby'!K6</f>
        <v>Výukový objekt FTK v Olomouci,Tř.Míru 117</v>
      </c>
      <c r="F7" s="143"/>
      <c r="G7" s="143"/>
      <c r="H7" s="143"/>
      <c r="L7" s="21"/>
    </row>
    <row r="8" spans="2:12" ht="12">
      <c r="B8" s="21"/>
      <c r="D8" s="143" t="s">
        <v>134</v>
      </c>
      <c r="L8" s="21"/>
    </row>
    <row r="9" spans="2:12" ht="16.5" customHeight="1">
      <c r="B9" s="21"/>
      <c r="E9" s="144" t="s">
        <v>138</v>
      </c>
      <c r="L9" s="21"/>
    </row>
    <row r="10" spans="2:12" ht="12" customHeight="1">
      <c r="B10" s="21"/>
      <c r="D10" s="143" t="s">
        <v>142</v>
      </c>
      <c r="L10" s="21"/>
    </row>
    <row r="11" spans="2:12" s="1" customFormat="1" ht="16.5" customHeight="1">
      <c r="B11" s="44"/>
      <c r="E11" s="143" t="s">
        <v>146</v>
      </c>
      <c r="F11" s="1"/>
      <c r="G11" s="1"/>
      <c r="H11" s="1"/>
      <c r="I11" s="145"/>
      <c r="L11" s="44"/>
    </row>
    <row r="12" spans="2:12" s="1" customFormat="1" ht="12" customHeight="1">
      <c r="B12" s="44"/>
      <c r="D12" s="143" t="s">
        <v>1913</v>
      </c>
      <c r="I12" s="145"/>
      <c r="L12" s="44"/>
    </row>
    <row r="13" spans="2:12" s="1" customFormat="1" ht="36.95" customHeight="1">
      <c r="B13" s="44"/>
      <c r="E13" s="146" t="s">
        <v>2610</v>
      </c>
      <c r="F13" s="1"/>
      <c r="G13" s="1"/>
      <c r="H13" s="1"/>
      <c r="I13" s="145"/>
      <c r="L13" s="44"/>
    </row>
    <row r="14" spans="2:12" s="1" customFormat="1" ht="12">
      <c r="B14" s="44"/>
      <c r="I14" s="145"/>
      <c r="L14" s="44"/>
    </row>
    <row r="15" spans="2:12" s="1" customFormat="1" ht="12" customHeight="1">
      <c r="B15" s="44"/>
      <c r="D15" s="143" t="s">
        <v>18</v>
      </c>
      <c r="F15" s="18" t="s">
        <v>19</v>
      </c>
      <c r="I15" s="147" t="s">
        <v>20</v>
      </c>
      <c r="J15" s="18" t="s">
        <v>21</v>
      </c>
      <c r="L15" s="44"/>
    </row>
    <row r="16" spans="2:12" s="1" customFormat="1" ht="12" customHeight="1">
      <c r="B16" s="44"/>
      <c r="D16" s="143" t="s">
        <v>22</v>
      </c>
      <c r="F16" s="18" t="s">
        <v>23</v>
      </c>
      <c r="I16" s="147" t="s">
        <v>24</v>
      </c>
      <c r="J16" s="148" t="str">
        <f>'Rekapitulace stavby'!AN8</f>
        <v>12. 2. 2019</v>
      </c>
      <c r="L16" s="44"/>
    </row>
    <row r="17" spans="2:12" s="1" customFormat="1" ht="10.8" customHeight="1">
      <c r="B17" s="44"/>
      <c r="I17" s="145"/>
      <c r="L17" s="44"/>
    </row>
    <row r="18" spans="2:12" s="1" customFormat="1" ht="12" customHeight="1">
      <c r="B18" s="44"/>
      <c r="D18" s="143" t="s">
        <v>26</v>
      </c>
      <c r="I18" s="147" t="s">
        <v>27</v>
      </c>
      <c r="J18" s="18" t="s">
        <v>21</v>
      </c>
      <c r="L18" s="44"/>
    </row>
    <row r="19" spans="2:12" s="1" customFormat="1" ht="18" customHeight="1">
      <c r="B19" s="44"/>
      <c r="E19" s="18" t="s">
        <v>28</v>
      </c>
      <c r="I19" s="147" t="s">
        <v>29</v>
      </c>
      <c r="J19" s="18" t="s">
        <v>21</v>
      </c>
      <c r="L19" s="44"/>
    </row>
    <row r="20" spans="2:12" s="1" customFormat="1" ht="6.95" customHeight="1">
      <c r="B20" s="44"/>
      <c r="I20" s="145"/>
      <c r="L20" s="44"/>
    </row>
    <row r="21" spans="2:12" s="1" customFormat="1" ht="12" customHeight="1">
      <c r="B21" s="44"/>
      <c r="D21" s="143" t="s">
        <v>30</v>
      </c>
      <c r="I21" s="147" t="s">
        <v>27</v>
      </c>
      <c r="J21" s="34" t="str">
        <f>'Rekapitulace stavby'!AN13</f>
        <v>Vyplň údaj</v>
      </c>
      <c r="L21" s="44"/>
    </row>
    <row r="22" spans="2:12" s="1" customFormat="1" ht="18" customHeight="1">
      <c r="B22" s="44"/>
      <c r="E22" s="34" t="str">
        <f>'Rekapitulace stavby'!E14</f>
        <v>Vyplň údaj</v>
      </c>
      <c r="F22" s="18"/>
      <c r="G22" s="18"/>
      <c r="H22" s="18"/>
      <c r="I22" s="147" t="s">
        <v>29</v>
      </c>
      <c r="J22" s="34" t="str">
        <f>'Rekapitulace stavby'!AN14</f>
        <v>Vyplň údaj</v>
      </c>
      <c r="L22" s="44"/>
    </row>
    <row r="23" spans="2:12" s="1" customFormat="1" ht="6.95" customHeight="1">
      <c r="B23" s="44"/>
      <c r="I23" s="145"/>
      <c r="L23" s="44"/>
    </row>
    <row r="24" spans="2:12" s="1" customFormat="1" ht="12" customHeight="1">
      <c r="B24" s="44"/>
      <c r="D24" s="143" t="s">
        <v>32</v>
      </c>
      <c r="I24" s="147" t="s">
        <v>27</v>
      </c>
      <c r="J24" s="18" t="s">
        <v>21</v>
      </c>
      <c r="L24" s="44"/>
    </row>
    <row r="25" spans="2:12" s="1" customFormat="1" ht="18" customHeight="1">
      <c r="B25" s="44"/>
      <c r="E25" s="18" t="s">
        <v>33</v>
      </c>
      <c r="I25" s="147" t="s">
        <v>29</v>
      </c>
      <c r="J25" s="18" t="s">
        <v>21</v>
      </c>
      <c r="L25" s="44"/>
    </row>
    <row r="26" spans="2:12" s="1" customFormat="1" ht="6.95" customHeight="1">
      <c r="B26" s="44"/>
      <c r="I26" s="145"/>
      <c r="L26" s="44"/>
    </row>
    <row r="27" spans="2:12" s="1" customFormat="1" ht="12" customHeight="1">
      <c r="B27" s="44"/>
      <c r="D27" s="143" t="s">
        <v>35</v>
      </c>
      <c r="I27" s="147" t="s">
        <v>27</v>
      </c>
      <c r="J27" s="18" t="s">
        <v>21</v>
      </c>
      <c r="L27" s="44"/>
    </row>
    <row r="28" spans="2:12" s="1" customFormat="1" ht="18" customHeight="1">
      <c r="B28" s="44"/>
      <c r="E28" s="18" t="s">
        <v>2611</v>
      </c>
      <c r="I28" s="147" t="s">
        <v>29</v>
      </c>
      <c r="J28" s="18" t="s">
        <v>21</v>
      </c>
      <c r="L28" s="44"/>
    </row>
    <row r="29" spans="2:12" s="1" customFormat="1" ht="6.95" customHeight="1">
      <c r="B29" s="44"/>
      <c r="I29" s="145"/>
      <c r="L29" s="44"/>
    </row>
    <row r="30" spans="2:12" s="1" customFormat="1" ht="12" customHeight="1">
      <c r="B30" s="44"/>
      <c r="D30" s="143" t="s">
        <v>37</v>
      </c>
      <c r="I30" s="145"/>
      <c r="L30" s="44"/>
    </row>
    <row r="31" spans="2:12" s="7" customFormat="1" ht="270" customHeight="1">
      <c r="B31" s="149"/>
      <c r="E31" s="150" t="s">
        <v>2612</v>
      </c>
      <c r="F31" s="150"/>
      <c r="G31" s="150"/>
      <c r="H31" s="150"/>
      <c r="I31" s="151"/>
      <c r="L31" s="149"/>
    </row>
    <row r="32" spans="2:12" s="1" customFormat="1" ht="6.95" customHeight="1">
      <c r="B32" s="44"/>
      <c r="I32" s="145"/>
      <c r="L32" s="44"/>
    </row>
    <row r="33" spans="2:12" s="1" customFormat="1" ht="6.95" customHeight="1">
      <c r="B33" s="44"/>
      <c r="D33" s="72"/>
      <c r="E33" s="72"/>
      <c r="F33" s="72"/>
      <c r="G33" s="72"/>
      <c r="H33" s="72"/>
      <c r="I33" s="152"/>
      <c r="J33" s="72"/>
      <c r="K33" s="72"/>
      <c r="L33" s="44"/>
    </row>
    <row r="34" spans="2:12" s="1" customFormat="1" ht="25.4" customHeight="1">
      <c r="B34" s="44"/>
      <c r="D34" s="153" t="s">
        <v>39</v>
      </c>
      <c r="I34" s="145"/>
      <c r="J34" s="154">
        <f>ROUND(J109,2)</f>
        <v>0</v>
      </c>
      <c r="L34" s="44"/>
    </row>
    <row r="35" spans="2:12" s="1" customFormat="1" ht="6.95" customHeight="1">
      <c r="B35" s="44"/>
      <c r="D35" s="72"/>
      <c r="E35" s="72"/>
      <c r="F35" s="72"/>
      <c r="G35" s="72"/>
      <c r="H35" s="72"/>
      <c r="I35" s="152"/>
      <c r="J35" s="72"/>
      <c r="K35" s="72"/>
      <c r="L35" s="44"/>
    </row>
    <row r="36" spans="2:12" s="1" customFormat="1" ht="14.4" customHeight="1">
      <c r="B36" s="44"/>
      <c r="F36" s="155" t="s">
        <v>41</v>
      </c>
      <c r="I36" s="156" t="s">
        <v>40</v>
      </c>
      <c r="J36" s="155" t="s">
        <v>42</v>
      </c>
      <c r="L36" s="44"/>
    </row>
    <row r="37" spans="2:12" s="1" customFormat="1" ht="14.4" customHeight="1">
      <c r="B37" s="44"/>
      <c r="D37" s="143" t="s">
        <v>43</v>
      </c>
      <c r="E37" s="143" t="s">
        <v>44</v>
      </c>
      <c r="F37" s="157">
        <f>ROUND((SUM(BE109:BE359)),2)</f>
        <v>0</v>
      </c>
      <c r="I37" s="158">
        <v>0.21</v>
      </c>
      <c r="J37" s="157">
        <f>ROUND(((SUM(BE109:BE359))*I37),2)</f>
        <v>0</v>
      </c>
      <c r="L37" s="44"/>
    </row>
    <row r="38" spans="2:12" s="1" customFormat="1" ht="14.4" customHeight="1">
      <c r="B38" s="44"/>
      <c r="E38" s="143" t="s">
        <v>45</v>
      </c>
      <c r="F38" s="157">
        <f>ROUND((SUM(BF109:BF359)),2)</f>
        <v>0</v>
      </c>
      <c r="I38" s="158">
        <v>0.15</v>
      </c>
      <c r="J38" s="157">
        <f>ROUND(((SUM(BF109:BF359))*I38),2)</f>
        <v>0</v>
      </c>
      <c r="L38" s="44"/>
    </row>
    <row r="39" spans="2:12" s="1" customFormat="1" ht="14.4" customHeight="1" hidden="1">
      <c r="B39" s="44"/>
      <c r="E39" s="143" t="s">
        <v>46</v>
      </c>
      <c r="F39" s="157">
        <f>ROUND((SUM(BG109:BG359)),2)</f>
        <v>0</v>
      </c>
      <c r="I39" s="158">
        <v>0.21</v>
      </c>
      <c r="J39" s="157">
        <f>0</f>
        <v>0</v>
      </c>
      <c r="L39" s="44"/>
    </row>
    <row r="40" spans="2:12" s="1" customFormat="1" ht="14.4" customHeight="1" hidden="1">
      <c r="B40" s="44"/>
      <c r="E40" s="143" t="s">
        <v>47</v>
      </c>
      <c r="F40" s="157">
        <f>ROUND((SUM(BH109:BH359)),2)</f>
        <v>0</v>
      </c>
      <c r="I40" s="158">
        <v>0.15</v>
      </c>
      <c r="J40" s="157">
        <f>0</f>
        <v>0</v>
      </c>
      <c r="L40" s="44"/>
    </row>
    <row r="41" spans="2:12" s="1" customFormat="1" ht="14.4" customHeight="1" hidden="1">
      <c r="B41" s="44"/>
      <c r="E41" s="143" t="s">
        <v>48</v>
      </c>
      <c r="F41" s="157">
        <f>ROUND((SUM(BI109:BI359)),2)</f>
        <v>0</v>
      </c>
      <c r="I41" s="158">
        <v>0</v>
      </c>
      <c r="J41" s="157">
        <f>0</f>
        <v>0</v>
      </c>
      <c r="L41" s="44"/>
    </row>
    <row r="42" spans="2:12" s="1" customFormat="1" ht="6.95" customHeight="1">
      <c r="B42" s="44"/>
      <c r="I42" s="145"/>
      <c r="L42" s="44"/>
    </row>
    <row r="43" spans="2:12" s="1" customFormat="1" ht="25.4" customHeight="1">
      <c r="B43" s="44"/>
      <c r="C43" s="159"/>
      <c r="D43" s="160" t="s">
        <v>49</v>
      </c>
      <c r="E43" s="161"/>
      <c r="F43" s="161"/>
      <c r="G43" s="162" t="s">
        <v>50</v>
      </c>
      <c r="H43" s="163" t="s">
        <v>51</v>
      </c>
      <c r="I43" s="164"/>
      <c r="J43" s="165">
        <f>SUM(J34:J41)</f>
        <v>0</v>
      </c>
      <c r="K43" s="166"/>
      <c r="L43" s="44"/>
    </row>
    <row r="44" spans="2:12" s="1" customFormat="1" ht="14.4" customHeight="1">
      <c r="B44" s="167"/>
      <c r="C44" s="168"/>
      <c r="D44" s="168"/>
      <c r="E44" s="168"/>
      <c r="F44" s="168"/>
      <c r="G44" s="168"/>
      <c r="H44" s="168"/>
      <c r="I44" s="169"/>
      <c r="J44" s="168"/>
      <c r="K44" s="168"/>
      <c r="L44" s="44"/>
    </row>
    <row r="48" spans="2:12" s="1" customFormat="1" ht="6.95" customHeight="1">
      <c r="B48" s="170"/>
      <c r="C48" s="171"/>
      <c r="D48" s="171"/>
      <c r="E48" s="171"/>
      <c r="F48" s="171"/>
      <c r="G48" s="171"/>
      <c r="H48" s="171"/>
      <c r="I48" s="172"/>
      <c r="J48" s="171"/>
      <c r="K48" s="171"/>
      <c r="L48" s="44"/>
    </row>
    <row r="49" spans="2:12" s="1" customFormat="1" ht="24.95" customHeight="1">
      <c r="B49" s="39"/>
      <c r="C49" s="24" t="s">
        <v>153</v>
      </c>
      <c r="D49" s="40"/>
      <c r="E49" s="40"/>
      <c r="F49" s="40"/>
      <c r="G49" s="40"/>
      <c r="H49" s="40"/>
      <c r="I49" s="145"/>
      <c r="J49" s="40"/>
      <c r="K49" s="40"/>
      <c r="L49" s="44"/>
    </row>
    <row r="50" spans="2:12" s="1" customFormat="1" ht="6.95" customHeight="1">
      <c r="B50" s="39"/>
      <c r="C50" s="40"/>
      <c r="D50" s="40"/>
      <c r="E50" s="40"/>
      <c r="F50" s="40"/>
      <c r="G50" s="40"/>
      <c r="H50" s="40"/>
      <c r="I50" s="145"/>
      <c r="J50" s="40"/>
      <c r="K50" s="40"/>
      <c r="L50" s="44"/>
    </row>
    <row r="51" spans="2:12" s="1" customFormat="1" ht="12" customHeight="1">
      <c r="B51" s="39"/>
      <c r="C51" s="33" t="s">
        <v>16</v>
      </c>
      <c r="D51" s="40"/>
      <c r="E51" s="40"/>
      <c r="F51" s="40"/>
      <c r="G51" s="40"/>
      <c r="H51" s="40"/>
      <c r="I51" s="145"/>
      <c r="J51" s="40"/>
      <c r="K51" s="40"/>
      <c r="L51" s="44"/>
    </row>
    <row r="52" spans="2:12" s="1" customFormat="1" ht="16.5" customHeight="1">
      <c r="B52" s="39"/>
      <c r="C52" s="40"/>
      <c r="D52" s="40"/>
      <c r="E52" s="173" t="str">
        <f>E7</f>
        <v>Výukový objekt FTK v Olomouci,Tř.Míru 117</v>
      </c>
      <c r="F52" s="33"/>
      <c r="G52" s="33"/>
      <c r="H52" s="33"/>
      <c r="I52" s="145"/>
      <c r="J52" s="40"/>
      <c r="K52" s="40"/>
      <c r="L52" s="44"/>
    </row>
    <row r="53" spans="2:12" ht="12" customHeight="1">
      <c r="B53" s="22"/>
      <c r="C53" s="33" t="s">
        <v>134</v>
      </c>
      <c r="D53" s="23"/>
      <c r="E53" s="23"/>
      <c r="F53" s="23"/>
      <c r="G53" s="23"/>
      <c r="H53" s="23"/>
      <c r="I53" s="137"/>
      <c r="J53" s="23"/>
      <c r="K53" s="23"/>
      <c r="L53" s="21"/>
    </row>
    <row r="54" spans="2:12" ht="16.5" customHeight="1">
      <c r="B54" s="22"/>
      <c r="C54" s="23"/>
      <c r="D54" s="23"/>
      <c r="E54" s="173" t="s">
        <v>138</v>
      </c>
      <c r="F54" s="23"/>
      <c r="G54" s="23"/>
      <c r="H54" s="23"/>
      <c r="I54" s="137"/>
      <c r="J54" s="23"/>
      <c r="K54" s="23"/>
      <c r="L54" s="21"/>
    </row>
    <row r="55" spans="2:12" ht="12" customHeight="1">
      <c r="B55" s="22"/>
      <c r="C55" s="33" t="s">
        <v>142</v>
      </c>
      <c r="D55" s="23"/>
      <c r="E55" s="23"/>
      <c r="F55" s="23"/>
      <c r="G55" s="23"/>
      <c r="H55" s="23"/>
      <c r="I55" s="137"/>
      <c r="J55" s="23"/>
      <c r="K55" s="23"/>
      <c r="L55" s="21"/>
    </row>
    <row r="56" spans="2:12" s="1" customFormat="1" ht="16.5" customHeight="1">
      <c r="B56" s="39"/>
      <c r="C56" s="40"/>
      <c r="D56" s="40"/>
      <c r="E56" s="33" t="s">
        <v>146</v>
      </c>
      <c r="F56" s="40"/>
      <c r="G56" s="40"/>
      <c r="H56" s="40"/>
      <c r="I56" s="145"/>
      <c r="J56" s="40"/>
      <c r="K56" s="40"/>
      <c r="L56" s="44"/>
    </row>
    <row r="57" spans="2:12" s="1" customFormat="1" ht="12" customHeight="1">
      <c r="B57" s="39"/>
      <c r="C57" s="33" t="s">
        <v>1913</v>
      </c>
      <c r="D57" s="40"/>
      <c r="E57" s="40"/>
      <c r="F57" s="40"/>
      <c r="G57" s="40"/>
      <c r="H57" s="40"/>
      <c r="I57" s="145"/>
      <c r="J57" s="40"/>
      <c r="K57" s="40"/>
      <c r="L57" s="44"/>
    </row>
    <row r="58" spans="2:12" s="1" customFormat="1" ht="16.5" customHeight="1">
      <c r="B58" s="39"/>
      <c r="C58" s="40"/>
      <c r="D58" s="40"/>
      <c r="E58" s="65" t="str">
        <f>E13</f>
        <v>2018/029-2-1-144 - D.1.4.4-Zařízení slaboproudé elektrotechniky</v>
      </c>
      <c r="F58" s="40"/>
      <c r="G58" s="40"/>
      <c r="H58" s="40"/>
      <c r="I58" s="145"/>
      <c r="J58" s="40"/>
      <c r="K58" s="40"/>
      <c r="L58" s="44"/>
    </row>
    <row r="59" spans="2:12" s="1" customFormat="1" ht="6.95" customHeight="1">
      <c r="B59" s="39"/>
      <c r="C59" s="40"/>
      <c r="D59" s="40"/>
      <c r="E59" s="40"/>
      <c r="F59" s="40"/>
      <c r="G59" s="40"/>
      <c r="H59" s="40"/>
      <c r="I59" s="145"/>
      <c r="J59" s="40"/>
      <c r="K59" s="40"/>
      <c r="L59" s="44"/>
    </row>
    <row r="60" spans="2:12" s="1" customFormat="1" ht="12" customHeight="1">
      <c r="B60" s="39"/>
      <c r="C60" s="33" t="s">
        <v>22</v>
      </c>
      <c r="D60" s="40"/>
      <c r="E60" s="40"/>
      <c r="F60" s="28" t="str">
        <f>F16</f>
        <v xml:space="preserve"> </v>
      </c>
      <c r="G60" s="40"/>
      <c r="H60" s="40"/>
      <c r="I60" s="147" t="s">
        <v>24</v>
      </c>
      <c r="J60" s="68" t="str">
        <f>IF(J16="","",J16)</f>
        <v>12. 2. 2019</v>
      </c>
      <c r="K60" s="40"/>
      <c r="L60" s="44"/>
    </row>
    <row r="61" spans="2:12" s="1" customFormat="1" ht="6.95" customHeight="1">
      <c r="B61" s="39"/>
      <c r="C61" s="40"/>
      <c r="D61" s="40"/>
      <c r="E61" s="40"/>
      <c r="F61" s="40"/>
      <c r="G61" s="40"/>
      <c r="H61" s="40"/>
      <c r="I61" s="145"/>
      <c r="J61" s="40"/>
      <c r="K61" s="40"/>
      <c r="L61" s="44"/>
    </row>
    <row r="62" spans="2:12" s="1" customFormat="1" ht="24.9" customHeight="1">
      <c r="B62" s="39"/>
      <c r="C62" s="33" t="s">
        <v>26</v>
      </c>
      <c r="D62" s="40"/>
      <c r="E62" s="40"/>
      <c r="F62" s="28" t="str">
        <f>E19</f>
        <v>UPOL</v>
      </c>
      <c r="G62" s="40"/>
      <c r="H62" s="40"/>
      <c r="I62" s="147" t="s">
        <v>32</v>
      </c>
      <c r="J62" s="37" t="str">
        <f>E25</f>
        <v>HEXAPLAN INTERNATIONAL spol. s r.o.</v>
      </c>
      <c r="K62" s="40"/>
      <c r="L62" s="44"/>
    </row>
    <row r="63" spans="2:12" s="1" customFormat="1" ht="13.65" customHeight="1">
      <c r="B63" s="39"/>
      <c r="C63" s="33" t="s">
        <v>30</v>
      </c>
      <c r="D63" s="40"/>
      <c r="E63" s="40"/>
      <c r="F63" s="28" t="str">
        <f>IF(E22="","",E22)</f>
        <v>Vyplň údaj</v>
      </c>
      <c r="G63" s="40"/>
      <c r="H63" s="40"/>
      <c r="I63" s="147" t="s">
        <v>35</v>
      </c>
      <c r="J63" s="37" t="str">
        <f>E28</f>
        <v>Ing.P.Míka</v>
      </c>
      <c r="K63" s="40"/>
      <c r="L63" s="44"/>
    </row>
    <row r="64" spans="2:12" s="1" customFormat="1" ht="10.3" customHeight="1">
      <c r="B64" s="39"/>
      <c r="C64" s="40"/>
      <c r="D64" s="40"/>
      <c r="E64" s="40"/>
      <c r="F64" s="40"/>
      <c r="G64" s="40"/>
      <c r="H64" s="40"/>
      <c r="I64" s="145"/>
      <c r="J64" s="40"/>
      <c r="K64" s="40"/>
      <c r="L64" s="44"/>
    </row>
    <row r="65" spans="2:12" s="1" customFormat="1" ht="29.25" customHeight="1">
      <c r="B65" s="39"/>
      <c r="C65" s="174" t="s">
        <v>154</v>
      </c>
      <c r="D65" s="175"/>
      <c r="E65" s="175"/>
      <c r="F65" s="175"/>
      <c r="G65" s="175"/>
      <c r="H65" s="175"/>
      <c r="I65" s="176"/>
      <c r="J65" s="177" t="s">
        <v>155</v>
      </c>
      <c r="K65" s="175"/>
      <c r="L65" s="44"/>
    </row>
    <row r="66" spans="2:12" s="1" customFormat="1" ht="10.3" customHeight="1">
      <c r="B66" s="39"/>
      <c r="C66" s="40"/>
      <c r="D66" s="40"/>
      <c r="E66" s="40"/>
      <c r="F66" s="40"/>
      <c r="G66" s="40"/>
      <c r="H66" s="40"/>
      <c r="I66" s="145"/>
      <c r="J66" s="40"/>
      <c r="K66" s="40"/>
      <c r="L66" s="44"/>
    </row>
    <row r="67" spans="2:47" s="1" customFormat="1" ht="22.8" customHeight="1">
      <c r="B67" s="39"/>
      <c r="C67" s="178" t="s">
        <v>71</v>
      </c>
      <c r="D67" s="40"/>
      <c r="E67" s="40"/>
      <c r="F67" s="40"/>
      <c r="G67" s="40"/>
      <c r="H67" s="40"/>
      <c r="I67" s="145"/>
      <c r="J67" s="98">
        <f>J109</f>
        <v>0</v>
      </c>
      <c r="K67" s="40"/>
      <c r="L67" s="44"/>
      <c r="AU67" s="18" t="s">
        <v>156</v>
      </c>
    </row>
    <row r="68" spans="2:12" s="8" customFormat="1" ht="24.95" customHeight="1">
      <c r="B68" s="179"/>
      <c r="C68" s="180"/>
      <c r="D68" s="181" t="s">
        <v>2613</v>
      </c>
      <c r="E68" s="182"/>
      <c r="F68" s="182"/>
      <c r="G68" s="182"/>
      <c r="H68" s="182"/>
      <c r="I68" s="183"/>
      <c r="J68" s="184">
        <f>J110</f>
        <v>0</v>
      </c>
      <c r="K68" s="180"/>
      <c r="L68" s="185"/>
    </row>
    <row r="69" spans="2:12" s="9" customFormat="1" ht="19.9" customHeight="1">
      <c r="B69" s="186"/>
      <c r="C69" s="121"/>
      <c r="D69" s="187" t="s">
        <v>2614</v>
      </c>
      <c r="E69" s="188"/>
      <c r="F69" s="188"/>
      <c r="G69" s="188"/>
      <c r="H69" s="188"/>
      <c r="I69" s="189"/>
      <c r="J69" s="190">
        <f>J111</f>
        <v>0</v>
      </c>
      <c r="K69" s="121"/>
      <c r="L69" s="191"/>
    </row>
    <row r="70" spans="2:12" s="9" customFormat="1" ht="19.9" customHeight="1">
      <c r="B70" s="186"/>
      <c r="C70" s="121"/>
      <c r="D70" s="187" t="s">
        <v>2615</v>
      </c>
      <c r="E70" s="188"/>
      <c r="F70" s="188"/>
      <c r="G70" s="188"/>
      <c r="H70" s="188"/>
      <c r="I70" s="189"/>
      <c r="J70" s="190">
        <f>J140</f>
        <v>0</v>
      </c>
      <c r="K70" s="121"/>
      <c r="L70" s="191"/>
    </row>
    <row r="71" spans="2:12" s="9" customFormat="1" ht="19.9" customHeight="1">
      <c r="B71" s="186"/>
      <c r="C71" s="121"/>
      <c r="D71" s="187" t="s">
        <v>2616</v>
      </c>
      <c r="E71" s="188"/>
      <c r="F71" s="188"/>
      <c r="G71" s="188"/>
      <c r="H71" s="188"/>
      <c r="I71" s="189"/>
      <c r="J71" s="190">
        <f>J153</f>
        <v>0</v>
      </c>
      <c r="K71" s="121"/>
      <c r="L71" s="191"/>
    </row>
    <row r="72" spans="2:12" s="8" customFormat="1" ht="24.95" customHeight="1">
      <c r="B72" s="179"/>
      <c r="C72" s="180"/>
      <c r="D72" s="181" t="s">
        <v>2617</v>
      </c>
      <c r="E72" s="182"/>
      <c r="F72" s="182"/>
      <c r="G72" s="182"/>
      <c r="H72" s="182"/>
      <c r="I72" s="183"/>
      <c r="J72" s="184">
        <f>J164</f>
        <v>0</v>
      </c>
      <c r="K72" s="180"/>
      <c r="L72" s="185"/>
    </row>
    <row r="73" spans="2:12" s="9" customFormat="1" ht="19.9" customHeight="1">
      <c r="B73" s="186"/>
      <c r="C73" s="121"/>
      <c r="D73" s="187" t="s">
        <v>2614</v>
      </c>
      <c r="E73" s="188"/>
      <c r="F73" s="188"/>
      <c r="G73" s="188"/>
      <c r="H73" s="188"/>
      <c r="I73" s="189"/>
      <c r="J73" s="190">
        <f>J165</f>
        <v>0</v>
      </c>
      <c r="K73" s="121"/>
      <c r="L73" s="191"/>
    </row>
    <row r="74" spans="2:12" s="9" customFormat="1" ht="19.9" customHeight="1">
      <c r="B74" s="186"/>
      <c r="C74" s="121"/>
      <c r="D74" s="187" t="s">
        <v>2615</v>
      </c>
      <c r="E74" s="188"/>
      <c r="F74" s="188"/>
      <c r="G74" s="188"/>
      <c r="H74" s="188"/>
      <c r="I74" s="189"/>
      <c r="J74" s="190">
        <f>J196</f>
        <v>0</v>
      </c>
      <c r="K74" s="121"/>
      <c r="L74" s="191"/>
    </row>
    <row r="75" spans="2:12" s="9" customFormat="1" ht="19.9" customHeight="1">
      <c r="B75" s="186"/>
      <c r="C75" s="121"/>
      <c r="D75" s="187" t="s">
        <v>2616</v>
      </c>
      <c r="E75" s="188"/>
      <c r="F75" s="188"/>
      <c r="G75" s="188"/>
      <c r="H75" s="188"/>
      <c r="I75" s="189"/>
      <c r="J75" s="190">
        <f>J215</f>
        <v>0</v>
      </c>
      <c r="K75" s="121"/>
      <c r="L75" s="191"/>
    </row>
    <row r="76" spans="2:12" s="8" customFormat="1" ht="24.95" customHeight="1">
      <c r="B76" s="179"/>
      <c r="C76" s="180"/>
      <c r="D76" s="181" t="s">
        <v>2618</v>
      </c>
      <c r="E76" s="182"/>
      <c r="F76" s="182"/>
      <c r="G76" s="182"/>
      <c r="H76" s="182"/>
      <c r="I76" s="183"/>
      <c r="J76" s="184">
        <f>J224</f>
        <v>0</v>
      </c>
      <c r="K76" s="180"/>
      <c r="L76" s="185"/>
    </row>
    <row r="77" spans="2:12" s="9" customFormat="1" ht="19.9" customHeight="1">
      <c r="B77" s="186"/>
      <c r="C77" s="121"/>
      <c r="D77" s="187" t="s">
        <v>2614</v>
      </c>
      <c r="E77" s="188"/>
      <c r="F77" s="188"/>
      <c r="G77" s="188"/>
      <c r="H77" s="188"/>
      <c r="I77" s="189"/>
      <c r="J77" s="190">
        <f>J225</f>
        <v>0</v>
      </c>
      <c r="K77" s="121"/>
      <c r="L77" s="191"/>
    </row>
    <row r="78" spans="2:12" s="9" customFormat="1" ht="19.9" customHeight="1">
      <c r="B78" s="186"/>
      <c r="C78" s="121"/>
      <c r="D78" s="187" t="s">
        <v>2615</v>
      </c>
      <c r="E78" s="188"/>
      <c r="F78" s="188"/>
      <c r="G78" s="188"/>
      <c r="H78" s="188"/>
      <c r="I78" s="189"/>
      <c r="J78" s="190">
        <f>J260</f>
        <v>0</v>
      </c>
      <c r="K78" s="121"/>
      <c r="L78" s="191"/>
    </row>
    <row r="79" spans="2:12" s="9" customFormat="1" ht="19.9" customHeight="1">
      <c r="B79" s="186"/>
      <c r="C79" s="121"/>
      <c r="D79" s="187" t="s">
        <v>2616</v>
      </c>
      <c r="E79" s="188"/>
      <c r="F79" s="188"/>
      <c r="G79" s="188"/>
      <c r="H79" s="188"/>
      <c r="I79" s="189"/>
      <c r="J79" s="190">
        <f>J283</f>
        <v>0</v>
      </c>
      <c r="K79" s="121"/>
      <c r="L79" s="191"/>
    </row>
    <row r="80" spans="2:12" s="8" customFormat="1" ht="24.95" customHeight="1">
      <c r="B80" s="179"/>
      <c r="C80" s="180"/>
      <c r="D80" s="181" t="s">
        <v>2619</v>
      </c>
      <c r="E80" s="182"/>
      <c r="F80" s="182"/>
      <c r="G80" s="182"/>
      <c r="H80" s="182"/>
      <c r="I80" s="183"/>
      <c r="J80" s="184">
        <f>J298</f>
        <v>0</v>
      </c>
      <c r="K80" s="180"/>
      <c r="L80" s="185"/>
    </row>
    <row r="81" spans="2:12" s="9" customFormat="1" ht="19.9" customHeight="1">
      <c r="B81" s="186"/>
      <c r="C81" s="121"/>
      <c r="D81" s="187" t="s">
        <v>2614</v>
      </c>
      <c r="E81" s="188"/>
      <c r="F81" s="188"/>
      <c r="G81" s="188"/>
      <c r="H81" s="188"/>
      <c r="I81" s="189"/>
      <c r="J81" s="190">
        <f>J299</f>
        <v>0</v>
      </c>
      <c r="K81" s="121"/>
      <c r="L81" s="191"/>
    </row>
    <row r="82" spans="2:12" s="9" customFormat="1" ht="19.9" customHeight="1">
      <c r="B82" s="186"/>
      <c r="C82" s="121"/>
      <c r="D82" s="187" t="s">
        <v>2615</v>
      </c>
      <c r="E82" s="188"/>
      <c r="F82" s="188"/>
      <c r="G82" s="188"/>
      <c r="H82" s="188"/>
      <c r="I82" s="189"/>
      <c r="J82" s="190">
        <f>J308</f>
        <v>0</v>
      </c>
      <c r="K82" s="121"/>
      <c r="L82" s="191"/>
    </row>
    <row r="83" spans="2:12" s="9" customFormat="1" ht="19.9" customHeight="1">
      <c r="B83" s="186"/>
      <c r="C83" s="121"/>
      <c r="D83" s="187" t="s">
        <v>2616</v>
      </c>
      <c r="E83" s="188"/>
      <c r="F83" s="188"/>
      <c r="G83" s="188"/>
      <c r="H83" s="188"/>
      <c r="I83" s="189"/>
      <c r="J83" s="190">
        <f>J319</f>
        <v>0</v>
      </c>
      <c r="K83" s="121"/>
      <c r="L83" s="191"/>
    </row>
    <row r="84" spans="2:12" s="8" customFormat="1" ht="24.95" customHeight="1">
      <c r="B84" s="179"/>
      <c r="C84" s="180"/>
      <c r="D84" s="181" t="s">
        <v>2620</v>
      </c>
      <c r="E84" s="182"/>
      <c r="F84" s="182"/>
      <c r="G84" s="182"/>
      <c r="H84" s="182"/>
      <c r="I84" s="183"/>
      <c r="J84" s="184">
        <f>J324</f>
        <v>0</v>
      </c>
      <c r="K84" s="180"/>
      <c r="L84" s="185"/>
    </row>
    <row r="85" spans="2:12" s="9" customFormat="1" ht="19.9" customHeight="1">
      <c r="B85" s="186"/>
      <c r="C85" s="121"/>
      <c r="D85" s="187" t="s">
        <v>2615</v>
      </c>
      <c r="E85" s="188"/>
      <c r="F85" s="188"/>
      <c r="G85" s="188"/>
      <c r="H85" s="188"/>
      <c r="I85" s="189"/>
      <c r="J85" s="190">
        <f>J325</f>
        <v>0</v>
      </c>
      <c r="K85" s="121"/>
      <c r="L85" s="191"/>
    </row>
    <row r="86" spans="2:12" s="1" customFormat="1" ht="21.8" customHeight="1">
      <c r="B86" s="39"/>
      <c r="C86" s="40"/>
      <c r="D86" s="40"/>
      <c r="E86" s="40"/>
      <c r="F86" s="40"/>
      <c r="G86" s="40"/>
      <c r="H86" s="40"/>
      <c r="I86" s="145"/>
      <c r="J86" s="40"/>
      <c r="K86" s="40"/>
      <c r="L86" s="44"/>
    </row>
    <row r="87" spans="2:12" s="1" customFormat="1" ht="6.95" customHeight="1">
      <c r="B87" s="58"/>
      <c r="C87" s="59"/>
      <c r="D87" s="59"/>
      <c r="E87" s="59"/>
      <c r="F87" s="59"/>
      <c r="G87" s="59"/>
      <c r="H87" s="59"/>
      <c r="I87" s="169"/>
      <c r="J87" s="59"/>
      <c r="K87" s="59"/>
      <c r="L87" s="44"/>
    </row>
    <row r="91" spans="2:12" s="1" customFormat="1" ht="6.95" customHeight="1">
      <c r="B91" s="60"/>
      <c r="C91" s="61"/>
      <c r="D91" s="61"/>
      <c r="E91" s="61"/>
      <c r="F91" s="61"/>
      <c r="G91" s="61"/>
      <c r="H91" s="61"/>
      <c r="I91" s="172"/>
      <c r="J91" s="61"/>
      <c r="K91" s="61"/>
      <c r="L91" s="44"/>
    </row>
    <row r="92" spans="2:12" s="1" customFormat="1" ht="24.95" customHeight="1">
      <c r="B92" s="39"/>
      <c r="C92" s="24" t="s">
        <v>182</v>
      </c>
      <c r="D92" s="40"/>
      <c r="E92" s="40"/>
      <c r="F92" s="40"/>
      <c r="G92" s="40"/>
      <c r="H92" s="40"/>
      <c r="I92" s="145"/>
      <c r="J92" s="40"/>
      <c r="K92" s="40"/>
      <c r="L92" s="44"/>
    </row>
    <row r="93" spans="2:12" s="1" customFormat="1" ht="6.95" customHeight="1">
      <c r="B93" s="39"/>
      <c r="C93" s="40"/>
      <c r="D93" s="40"/>
      <c r="E93" s="40"/>
      <c r="F93" s="40"/>
      <c r="G93" s="40"/>
      <c r="H93" s="40"/>
      <c r="I93" s="145"/>
      <c r="J93" s="40"/>
      <c r="K93" s="40"/>
      <c r="L93" s="44"/>
    </row>
    <row r="94" spans="2:12" s="1" customFormat="1" ht="12" customHeight="1">
      <c r="B94" s="39"/>
      <c r="C94" s="33" t="s">
        <v>16</v>
      </c>
      <c r="D94" s="40"/>
      <c r="E94" s="40"/>
      <c r="F94" s="40"/>
      <c r="G94" s="40"/>
      <c r="H94" s="40"/>
      <c r="I94" s="145"/>
      <c r="J94" s="40"/>
      <c r="K94" s="40"/>
      <c r="L94" s="44"/>
    </row>
    <row r="95" spans="2:12" s="1" customFormat="1" ht="16.5" customHeight="1">
      <c r="B95" s="39"/>
      <c r="C95" s="40"/>
      <c r="D95" s="40"/>
      <c r="E95" s="173" t="str">
        <f>E7</f>
        <v>Výukový objekt FTK v Olomouci,Tř.Míru 117</v>
      </c>
      <c r="F95" s="33"/>
      <c r="G95" s="33"/>
      <c r="H95" s="33"/>
      <c r="I95" s="145"/>
      <c r="J95" s="40"/>
      <c r="K95" s="40"/>
      <c r="L95" s="44"/>
    </row>
    <row r="96" spans="2:12" ht="12" customHeight="1">
      <c r="B96" s="22"/>
      <c r="C96" s="33" t="s">
        <v>134</v>
      </c>
      <c r="D96" s="23"/>
      <c r="E96" s="23"/>
      <c r="F96" s="23"/>
      <c r="G96" s="23"/>
      <c r="H96" s="23"/>
      <c r="I96" s="137"/>
      <c r="J96" s="23"/>
      <c r="K96" s="23"/>
      <c r="L96" s="21"/>
    </row>
    <row r="97" spans="2:12" ht="16.5" customHeight="1">
      <c r="B97" s="22"/>
      <c r="C97" s="23"/>
      <c r="D97" s="23"/>
      <c r="E97" s="173" t="s">
        <v>138</v>
      </c>
      <c r="F97" s="23"/>
      <c r="G97" s="23"/>
      <c r="H97" s="23"/>
      <c r="I97" s="137"/>
      <c r="J97" s="23"/>
      <c r="K97" s="23"/>
      <c r="L97" s="21"/>
    </row>
    <row r="98" spans="2:12" ht="12" customHeight="1">
      <c r="B98" s="22"/>
      <c r="C98" s="33" t="s">
        <v>142</v>
      </c>
      <c r="D98" s="23"/>
      <c r="E98" s="23"/>
      <c r="F98" s="23"/>
      <c r="G98" s="23"/>
      <c r="H98" s="23"/>
      <c r="I98" s="137"/>
      <c r="J98" s="23"/>
      <c r="K98" s="23"/>
      <c r="L98" s="21"/>
    </row>
    <row r="99" spans="2:12" s="1" customFormat="1" ht="16.5" customHeight="1">
      <c r="B99" s="39"/>
      <c r="C99" s="40"/>
      <c r="D99" s="40"/>
      <c r="E99" s="33" t="s">
        <v>146</v>
      </c>
      <c r="F99" s="40"/>
      <c r="G99" s="40"/>
      <c r="H99" s="40"/>
      <c r="I99" s="145"/>
      <c r="J99" s="40"/>
      <c r="K99" s="40"/>
      <c r="L99" s="44"/>
    </row>
    <row r="100" spans="2:12" s="1" customFormat="1" ht="12" customHeight="1">
      <c r="B100" s="39"/>
      <c r="C100" s="33" t="s">
        <v>1913</v>
      </c>
      <c r="D100" s="40"/>
      <c r="E100" s="40"/>
      <c r="F100" s="40"/>
      <c r="G100" s="40"/>
      <c r="H100" s="40"/>
      <c r="I100" s="145"/>
      <c r="J100" s="40"/>
      <c r="K100" s="40"/>
      <c r="L100" s="44"/>
    </row>
    <row r="101" spans="2:12" s="1" customFormat="1" ht="16.5" customHeight="1">
      <c r="B101" s="39"/>
      <c r="C101" s="40"/>
      <c r="D101" s="40"/>
      <c r="E101" s="65" t="str">
        <f>E13</f>
        <v>2018/029-2-1-144 - D.1.4.4-Zařízení slaboproudé elektrotechniky</v>
      </c>
      <c r="F101" s="40"/>
      <c r="G101" s="40"/>
      <c r="H101" s="40"/>
      <c r="I101" s="145"/>
      <c r="J101" s="40"/>
      <c r="K101" s="40"/>
      <c r="L101" s="44"/>
    </row>
    <row r="102" spans="2:12" s="1" customFormat="1" ht="6.95" customHeight="1">
      <c r="B102" s="39"/>
      <c r="C102" s="40"/>
      <c r="D102" s="40"/>
      <c r="E102" s="40"/>
      <c r="F102" s="40"/>
      <c r="G102" s="40"/>
      <c r="H102" s="40"/>
      <c r="I102" s="145"/>
      <c r="J102" s="40"/>
      <c r="K102" s="40"/>
      <c r="L102" s="44"/>
    </row>
    <row r="103" spans="2:12" s="1" customFormat="1" ht="12" customHeight="1">
      <c r="B103" s="39"/>
      <c r="C103" s="33" t="s">
        <v>22</v>
      </c>
      <c r="D103" s="40"/>
      <c r="E103" s="40"/>
      <c r="F103" s="28" t="str">
        <f>F16</f>
        <v xml:space="preserve"> </v>
      </c>
      <c r="G103" s="40"/>
      <c r="H103" s="40"/>
      <c r="I103" s="147" t="s">
        <v>24</v>
      </c>
      <c r="J103" s="68" t="str">
        <f>IF(J16="","",J16)</f>
        <v>12. 2. 2019</v>
      </c>
      <c r="K103" s="40"/>
      <c r="L103" s="44"/>
    </row>
    <row r="104" spans="2:12" s="1" customFormat="1" ht="6.95" customHeight="1">
      <c r="B104" s="39"/>
      <c r="C104" s="40"/>
      <c r="D104" s="40"/>
      <c r="E104" s="40"/>
      <c r="F104" s="40"/>
      <c r="G104" s="40"/>
      <c r="H104" s="40"/>
      <c r="I104" s="145"/>
      <c r="J104" s="40"/>
      <c r="K104" s="40"/>
      <c r="L104" s="44"/>
    </row>
    <row r="105" spans="2:12" s="1" customFormat="1" ht="24.9" customHeight="1">
      <c r="B105" s="39"/>
      <c r="C105" s="33" t="s">
        <v>26</v>
      </c>
      <c r="D105" s="40"/>
      <c r="E105" s="40"/>
      <c r="F105" s="28" t="str">
        <f>E19</f>
        <v>UPOL</v>
      </c>
      <c r="G105" s="40"/>
      <c r="H105" s="40"/>
      <c r="I105" s="147" t="s">
        <v>32</v>
      </c>
      <c r="J105" s="37" t="str">
        <f>E25</f>
        <v>HEXAPLAN INTERNATIONAL spol. s r.o.</v>
      </c>
      <c r="K105" s="40"/>
      <c r="L105" s="44"/>
    </row>
    <row r="106" spans="2:12" s="1" customFormat="1" ht="13.65" customHeight="1">
      <c r="B106" s="39"/>
      <c r="C106" s="33" t="s">
        <v>30</v>
      </c>
      <c r="D106" s="40"/>
      <c r="E106" s="40"/>
      <c r="F106" s="28" t="str">
        <f>IF(E22="","",E22)</f>
        <v>Vyplň údaj</v>
      </c>
      <c r="G106" s="40"/>
      <c r="H106" s="40"/>
      <c r="I106" s="147" t="s">
        <v>35</v>
      </c>
      <c r="J106" s="37" t="str">
        <f>E28</f>
        <v>Ing.P.Míka</v>
      </c>
      <c r="K106" s="40"/>
      <c r="L106" s="44"/>
    </row>
    <row r="107" spans="2:12" s="1" customFormat="1" ht="10.3" customHeight="1">
      <c r="B107" s="39"/>
      <c r="C107" s="40"/>
      <c r="D107" s="40"/>
      <c r="E107" s="40"/>
      <c r="F107" s="40"/>
      <c r="G107" s="40"/>
      <c r="H107" s="40"/>
      <c r="I107" s="145"/>
      <c r="J107" s="40"/>
      <c r="K107" s="40"/>
      <c r="L107" s="44"/>
    </row>
    <row r="108" spans="2:20" s="10" customFormat="1" ht="29.25" customHeight="1">
      <c r="B108" s="192"/>
      <c r="C108" s="193" t="s">
        <v>183</v>
      </c>
      <c r="D108" s="194" t="s">
        <v>58</v>
      </c>
      <c r="E108" s="194" t="s">
        <v>54</v>
      </c>
      <c r="F108" s="194" t="s">
        <v>55</v>
      </c>
      <c r="G108" s="194" t="s">
        <v>184</v>
      </c>
      <c r="H108" s="194" t="s">
        <v>185</v>
      </c>
      <c r="I108" s="195" t="s">
        <v>186</v>
      </c>
      <c r="J108" s="194" t="s">
        <v>155</v>
      </c>
      <c r="K108" s="196" t="s">
        <v>187</v>
      </c>
      <c r="L108" s="197"/>
      <c r="M108" s="88" t="s">
        <v>21</v>
      </c>
      <c r="N108" s="89" t="s">
        <v>43</v>
      </c>
      <c r="O108" s="89" t="s">
        <v>188</v>
      </c>
      <c r="P108" s="89" t="s">
        <v>189</v>
      </c>
      <c r="Q108" s="89" t="s">
        <v>190</v>
      </c>
      <c r="R108" s="89" t="s">
        <v>191</v>
      </c>
      <c r="S108" s="89" t="s">
        <v>192</v>
      </c>
      <c r="T108" s="90" t="s">
        <v>193</v>
      </c>
    </row>
    <row r="109" spans="2:63" s="1" customFormat="1" ht="22.8" customHeight="1">
      <c r="B109" s="39"/>
      <c r="C109" s="95" t="s">
        <v>194</v>
      </c>
      <c r="D109" s="40"/>
      <c r="E109" s="40"/>
      <c r="F109" s="40"/>
      <c r="G109" s="40"/>
      <c r="H109" s="40"/>
      <c r="I109" s="145"/>
      <c r="J109" s="198">
        <f>BK109</f>
        <v>0</v>
      </c>
      <c r="K109" s="40"/>
      <c r="L109" s="44"/>
      <c r="M109" s="91"/>
      <c r="N109" s="92"/>
      <c r="O109" s="92"/>
      <c r="P109" s="199">
        <f>P110+P164+P224+P298+P324</f>
        <v>0</v>
      </c>
      <c r="Q109" s="92"/>
      <c r="R109" s="199">
        <f>R110+R164+R224+R298+R324</f>
        <v>0</v>
      </c>
      <c r="S109" s="92"/>
      <c r="T109" s="200">
        <f>T110+T164+T224+T298+T324</f>
        <v>0</v>
      </c>
      <c r="AT109" s="18" t="s">
        <v>72</v>
      </c>
      <c r="AU109" s="18" t="s">
        <v>156</v>
      </c>
      <c r="BK109" s="201">
        <f>BK110+BK164+BK224+BK298+BK324</f>
        <v>0</v>
      </c>
    </row>
    <row r="110" spans="2:63" s="11" customFormat="1" ht="25.9" customHeight="1">
      <c r="B110" s="202"/>
      <c r="C110" s="203"/>
      <c r="D110" s="204" t="s">
        <v>72</v>
      </c>
      <c r="E110" s="205" t="s">
        <v>118</v>
      </c>
      <c r="F110" s="205" t="s">
        <v>2621</v>
      </c>
      <c r="G110" s="203"/>
      <c r="H110" s="203"/>
      <c r="I110" s="206"/>
      <c r="J110" s="207">
        <f>BK110</f>
        <v>0</v>
      </c>
      <c r="K110" s="203"/>
      <c r="L110" s="208"/>
      <c r="M110" s="209"/>
      <c r="N110" s="210"/>
      <c r="O110" s="210"/>
      <c r="P110" s="211">
        <f>P111+P140+P153</f>
        <v>0</v>
      </c>
      <c r="Q110" s="210"/>
      <c r="R110" s="211">
        <f>R111+R140+R153</f>
        <v>0</v>
      </c>
      <c r="S110" s="210"/>
      <c r="T110" s="212">
        <f>T111+T140+T153</f>
        <v>0</v>
      </c>
      <c r="AR110" s="213" t="s">
        <v>90</v>
      </c>
      <c r="AT110" s="214" t="s">
        <v>72</v>
      </c>
      <c r="AU110" s="214" t="s">
        <v>73</v>
      </c>
      <c r="AY110" s="213" t="s">
        <v>197</v>
      </c>
      <c r="BK110" s="215">
        <f>BK111+BK140+BK153</f>
        <v>0</v>
      </c>
    </row>
    <row r="111" spans="2:63" s="11" customFormat="1" ht="22.8" customHeight="1">
      <c r="B111" s="202"/>
      <c r="C111" s="203"/>
      <c r="D111" s="204" t="s">
        <v>72</v>
      </c>
      <c r="E111" s="216" t="s">
        <v>122</v>
      </c>
      <c r="F111" s="216" t="s">
        <v>2622</v>
      </c>
      <c r="G111" s="203"/>
      <c r="H111" s="203"/>
      <c r="I111" s="206"/>
      <c r="J111" s="217">
        <f>BK111</f>
        <v>0</v>
      </c>
      <c r="K111" s="203"/>
      <c r="L111" s="208"/>
      <c r="M111" s="209"/>
      <c r="N111" s="210"/>
      <c r="O111" s="210"/>
      <c r="P111" s="211">
        <f>SUM(P112:P139)</f>
        <v>0</v>
      </c>
      <c r="Q111" s="210"/>
      <c r="R111" s="211">
        <f>SUM(R112:R139)</f>
        <v>0</v>
      </c>
      <c r="S111" s="210"/>
      <c r="T111" s="212">
        <f>SUM(T112:T139)</f>
        <v>0</v>
      </c>
      <c r="AR111" s="213" t="s">
        <v>90</v>
      </c>
      <c r="AT111" s="214" t="s">
        <v>72</v>
      </c>
      <c r="AU111" s="214" t="s">
        <v>80</v>
      </c>
      <c r="AY111" s="213" t="s">
        <v>197</v>
      </c>
      <c r="BK111" s="215">
        <f>SUM(BK112:BK139)</f>
        <v>0</v>
      </c>
    </row>
    <row r="112" spans="2:65" s="1" customFormat="1" ht="22.5" customHeight="1">
      <c r="B112" s="39"/>
      <c r="C112" s="218" t="s">
        <v>80</v>
      </c>
      <c r="D112" s="218" t="s">
        <v>199</v>
      </c>
      <c r="E112" s="219" t="s">
        <v>80</v>
      </c>
      <c r="F112" s="220" t="s">
        <v>2623</v>
      </c>
      <c r="G112" s="221" t="s">
        <v>702</v>
      </c>
      <c r="H112" s="222">
        <v>6</v>
      </c>
      <c r="I112" s="223"/>
      <c r="J112" s="224">
        <f>ROUND(I112*H112,2)</f>
        <v>0</v>
      </c>
      <c r="K112" s="220" t="s">
        <v>21</v>
      </c>
      <c r="L112" s="44"/>
      <c r="M112" s="225" t="s">
        <v>21</v>
      </c>
      <c r="N112" s="226" t="s">
        <v>44</v>
      </c>
      <c r="O112" s="80"/>
      <c r="P112" s="227">
        <f>O112*H112</f>
        <v>0</v>
      </c>
      <c r="Q112" s="227">
        <v>0</v>
      </c>
      <c r="R112" s="227">
        <f>Q112*H112</f>
        <v>0</v>
      </c>
      <c r="S112" s="227">
        <v>0</v>
      </c>
      <c r="T112" s="228">
        <f>S112*H112</f>
        <v>0</v>
      </c>
      <c r="AR112" s="18" t="s">
        <v>664</v>
      </c>
      <c r="AT112" s="18" t="s">
        <v>199</v>
      </c>
      <c r="AU112" s="18" t="s">
        <v>82</v>
      </c>
      <c r="AY112" s="18" t="s">
        <v>197</v>
      </c>
      <c r="BE112" s="229">
        <f>IF(N112="základní",J112,0)</f>
        <v>0</v>
      </c>
      <c r="BF112" s="229">
        <f>IF(N112="snížená",J112,0)</f>
        <v>0</v>
      </c>
      <c r="BG112" s="229">
        <f>IF(N112="zákl. přenesená",J112,0)</f>
        <v>0</v>
      </c>
      <c r="BH112" s="229">
        <f>IF(N112="sníž. přenesená",J112,0)</f>
        <v>0</v>
      </c>
      <c r="BI112" s="229">
        <f>IF(N112="nulová",J112,0)</f>
        <v>0</v>
      </c>
      <c r="BJ112" s="18" t="s">
        <v>80</v>
      </c>
      <c r="BK112" s="229">
        <f>ROUND(I112*H112,2)</f>
        <v>0</v>
      </c>
      <c r="BL112" s="18" t="s">
        <v>664</v>
      </c>
      <c r="BM112" s="18" t="s">
        <v>82</v>
      </c>
    </row>
    <row r="113" spans="2:47" s="1" customFormat="1" ht="12">
      <c r="B113" s="39"/>
      <c r="C113" s="40"/>
      <c r="D113" s="230" t="s">
        <v>262</v>
      </c>
      <c r="E113" s="40"/>
      <c r="F113" s="231" t="s">
        <v>2624</v>
      </c>
      <c r="G113" s="40"/>
      <c r="H113" s="40"/>
      <c r="I113" s="145"/>
      <c r="J113" s="40"/>
      <c r="K113" s="40"/>
      <c r="L113" s="44"/>
      <c r="M113" s="232"/>
      <c r="N113" s="80"/>
      <c r="O113" s="80"/>
      <c r="P113" s="80"/>
      <c r="Q113" s="80"/>
      <c r="R113" s="80"/>
      <c r="S113" s="80"/>
      <c r="T113" s="81"/>
      <c r="AT113" s="18" t="s">
        <v>262</v>
      </c>
      <c r="AU113" s="18" t="s">
        <v>82</v>
      </c>
    </row>
    <row r="114" spans="2:65" s="1" customFormat="1" ht="16.5" customHeight="1">
      <c r="B114" s="39"/>
      <c r="C114" s="218" t="s">
        <v>82</v>
      </c>
      <c r="D114" s="218" t="s">
        <v>199</v>
      </c>
      <c r="E114" s="219" t="s">
        <v>82</v>
      </c>
      <c r="F114" s="220" t="s">
        <v>2625</v>
      </c>
      <c r="G114" s="221" t="s">
        <v>707</v>
      </c>
      <c r="H114" s="222">
        <v>1</v>
      </c>
      <c r="I114" s="223"/>
      <c r="J114" s="224">
        <f>ROUND(I114*H114,2)</f>
        <v>0</v>
      </c>
      <c r="K114" s="220" t="s">
        <v>21</v>
      </c>
      <c r="L114" s="44"/>
      <c r="M114" s="225" t="s">
        <v>21</v>
      </c>
      <c r="N114" s="226" t="s">
        <v>44</v>
      </c>
      <c r="O114" s="80"/>
      <c r="P114" s="227">
        <f>O114*H114</f>
        <v>0</v>
      </c>
      <c r="Q114" s="227">
        <v>0</v>
      </c>
      <c r="R114" s="227">
        <f>Q114*H114</f>
        <v>0</v>
      </c>
      <c r="S114" s="227">
        <v>0</v>
      </c>
      <c r="T114" s="228">
        <f>S114*H114</f>
        <v>0</v>
      </c>
      <c r="AR114" s="18" t="s">
        <v>664</v>
      </c>
      <c r="AT114" s="18" t="s">
        <v>199</v>
      </c>
      <c r="AU114" s="18" t="s">
        <v>82</v>
      </c>
      <c r="AY114" s="18" t="s">
        <v>197</v>
      </c>
      <c r="BE114" s="229">
        <f>IF(N114="základní",J114,0)</f>
        <v>0</v>
      </c>
      <c r="BF114" s="229">
        <f>IF(N114="snížená",J114,0)</f>
        <v>0</v>
      </c>
      <c r="BG114" s="229">
        <f>IF(N114="zákl. přenesená",J114,0)</f>
        <v>0</v>
      </c>
      <c r="BH114" s="229">
        <f>IF(N114="sníž. přenesená",J114,0)</f>
        <v>0</v>
      </c>
      <c r="BI114" s="229">
        <f>IF(N114="nulová",J114,0)</f>
        <v>0</v>
      </c>
      <c r="BJ114" s="18" t="s">
        <v>80</v>
      </c>
      <c r="BK114" s="229">
        <f>ROUND(I114*H114,2)</f>
        <v>0</v>
      </c>
      <c r="BL114" s="18" t="s">
        <v>664</v>
      </c>
      <c r="BM114" s="18" t="s">
        <v>97</v>
      </c>
    </row>
    <row r="115" spans="2:47" s="1" customFormat="1" ht="12">
      <c r="B115" s="39"/>
      <c r="C115" s="40"/>
      <c r="D115" s="230" t="s">
        <v>262</v>
      </c>
      <c r="E115" s="40"/>
      <c r="F115" s="231" t="s">
        <v>2626</v>
      </c>
      <c r="G115" s="40"/>
      <c r="H115" s="40"/>
      <c r="I115" s="145"/>
      <c r="J115" s="40"/>
      <c r="K115" s="40"/>
      <c r="L115" s="44"/>
      <c r="M115" s="232"/>
      <c r="N115" s="80"/>
      <c r="O115" s="80"/>
      <c r="P115" s="80"/>
      <c r="Q115" s="80"/>
      <c r="R115" s="80"/>
      <c r="S115" s="80"/>
      <c r="T115" s="81"/>
      <c r="AT115" s="18" t="s">
        <v>262</v>
      </c>
      <c r="AU115" s="18" t="s">
        <v>82</v>
      </c>
    </row>
    <row r="116" spans="2:65" s="1" customFormat="1" ht="16.5" customHeight="1">
      <c r="B116" s="39"/>
      <c r="C116" s="218" t="s">
        <v>90</v>
      </c>
      <c r="D116" s="218" t="s">
        <v>199</v>
      </c>
      <c r="E116" s="219" t="s">
        <v>90</v>
      </c>
      <c r="F116" s="220" t="s">
        <v>2627</v>
      </c>
      <c r="G116" s="221" t="s">
        <v>707</v>
      </c>
      <c r="H116" s="222">
        <v>1</v>
      </c>
      <c r="I116" s="223"/>
      <c r="J116" s="224">
        <f>ROUND(I116*H116,2)</f>
        <v>0</v>
      </c>
      <c r="K116" s="220" t="s">
        <v>21</v>
      </c>
      <c r="L116" s="44"/>
      <c r="M116" s="225" t="s">
        <v>21</v>
      </c>
      <c r="N116" s="226" t="s">
        <v>44</v>
      </c>
      <c r="O116" s="80"/>
      <c r="P116" s="227">
        <f>O116*H116</f>
        <v>0</v>
      </c>
      <c r="Q116" s="227">
        <v>0</v>
      </c>
      <c r="R116" s="227">
        <f>Q116*H116</f>
        <v>0</v>
      </c>
      <c r="S116" s="227">
        <v>0</v>
      </c>
      <c r="T116" s="228">
        <f>S116*H116</f>
        <v>0</v>
      </c>
      <c r="AR116" s="18" t="s">
        <v>664</v>
      </c>
      <c r="AT116" s="18" t="s">
        <v>199</v>
      </c>
      <c r="AU116" s="18" t="s">
        <v>82</v>
      </c>
      <c r="AY116" s="18" t="s">
        <v>197</v>
      </c>
      <c r="BE116" s="229">
        <f>IF(N116="základní",J116,0)</f>
        <v>0</v>
      </c>
      <c r="BF116" s="229">
        <f>IF(N116="snížená",J116,0)</f>
        <v>0</v>
      </c>
      <c r="BG116" s="229">
        <f>IF(N116="zákl. přenesená",J116,0)</f>
        <v>0</v>
      </c>
      <c r="BH116" s="229">
        <f>IF(N116="sníž. přenesená",J116,0)</f>
        <v>0</v>
      </c>
      <c r="BI116" s="229">
        <f>IF(N116="nulová",J116,0)</f>
        <v>0</v>
      </c>
      <c r="BJ116" s="18" t="s">
        <v>80</v>
      </c>
      <c r="BK116" s="229">
        <f>ROUND(I116*H116,2)</f>
        <v>0</v>
      </c>
      <c r="BL116" s="18" t="s">
        <v>664</v>
      </c>
      <c r="BM116" s="18" t="s">
        <v>231</v>
      </c>
    </row>
    <row r="117" spans="2:47" s="1" customFormat="1" ht="12">
      <c r="B117" s="39"/>
      <c r="C117" s="40"/>
      <c r="D117" s="230" t="s">
        <v>262</v>
      </c>
      <c r="E117" s="40"/>
      <c r="F117" s="231" t="s">
        <v>2628</v>
      </c>
      <c r="G117" s="40"/>
      <c r="H117" s="40"/>
      <c r="I117" s="145"/>
      <c r="J117" s="40"/>
      <c r="K117" s="40"/>
      <c r="L117" s="44"/>
      <c r="M117" s="232"/>
      <c r="N117" s="80"/>
      <c r="O117" s="80"/>
      <c r="P117" s="80"/>
      <c r="Q117" s="80"/>
      <c r="R117" s="80"/>
      <c r="S117" s="80"/>
      <c r="T117" s="81"/>
      <c r="AT117" s="18" t="s">
        <v>262</v>
      </c>
      <c r="AU117" s="18" t="s">
        <v>82</v>
      </c>
    </row>
    <row r="118" spans="2:65" s="1" customFormat="1" ht="16.5" customHeight="1">
      <c r="B118" s="39"/>
      <c r="C118" s="218" t="s">
        <v>97</v>
      </c>
      <c r="D118" s="218" t="s">
        <v>199</v>
      </c>
      <c r="E118" s="219" t="s">
        <v>97</v>
      </c>
      <c r="F118" s="220" t="s">
        <v>2629</v>
      </c>
      <c r="G118" s="221" t="s">
        <v>707</v>
      </c>
      <c r="H118" s="222">
        <v>2</v>
      </c>
      <c r="I118" s="223"/>
      <c r="J118" s="224">
        <f>ROUND(I118*H118,2)</f>
        <v>0</v>
      </c>
      <c r="K118" s="220" t="s">
        <v>21</v>
      </c>
      <c r="L118" s="44"/>
      <c r="M118" s="225" t="s">
        <v>21</v>
      </c>
      <c r="N118" s="226" t="s">
        <v>44</v>
      </c>
      <c r="O118" s="80"/>
      <c r="P118" s="227">
        <f>O118*H118</f>
        <v>0</v>
      </c>
      <c r="Q118" s="227">
        <v>0</v>
      </c>
      <c r="R118" s="227">
        <f>Q118*H118</f>
        <v>0</v>
      </c>
      <c r="S118" s="227">
        <v>0</v>
      </c>
      <c r="T118" s="228">
        <f>S118*H118</f>
        <v>0</v>
      </c>
      <c r="AR118" s="18" t="s">
        <v>664</v>
      </c>
      <c r="AT118" s="18" t="s">
        <v>199</v>
      </c>
      <c r="AU118" s="18" t="s">
        <v>82</v>
      </c>
      <c r="AY118" s="18" t="s">
        <v>197</v>
      </c>
      <c r="BE118" s="229">
        <f>IF(N118="základní",J118,0)</f>
        <v>0</v>
      </c>
      <c r="BF118" s="229">
        <f>IF(N118="snížená",J118,0)</f>
        <v>0</v>
      </c>
      <c r="BG118" s="229">
        <f>IF(N118="zákl. přenesená",J118,0)</f>
        <v>0</v>
      </c>
      <c r="BH118" s="229">
        <f>IF(N118="sníž. přenesená",J118,0)</f>
        <v>0</v>
      </c>
      <c r="BI118" s="229">
        <f>IF(N118="nulová",J118,0)</f>
        <v>0</v>
      </c>
      <c r="BJ118" s="18" t="s">
        <v>80</v>
      </c>
      <c r="BK118" s="229">
        <f>ROUND(I118*H118,2)</f>
        <v>0</v>
      </c>
      <c r="BL118" s="18" t="s">
        <v>664</v>
      </c>
      <c r="BM118" s="18" t="s">
        <v>244</v>
      </c>
    </row>
    <row r="119" spans="2:47" s="1" customFormat="1" ht="12">
      <c r="B119" s="39"/>
      <c r="C119" s="40"/>
      <c r="D119" s="230" t="s">
        <v>262</v>
      </c>
      <c r="E119" s="40"/>
      <c r="F119" s="231" t="s">
        <v>2630</v>
      </c>
      <c r="G119" s="40"/>
      <c r="H119" s="40"/>
      <c r="I119" s="145"/>
      <c r="J119" s="40"/>
      <c r="K119" s="40"/>
      <c r="L119" s="44"/>
      <c r="M119" s="232"/>
      <c r="N119" s="80"/>
      <c r="O119" s="80"/>
      <c r="P119" s="80"/>
      <c r="Q119" s="80"/>
      <c r="R119" s="80"/>
      <c r="S119" s="80"/>
      <c r="T119" s="81"/>
      <c r="AT119" s="18" t="s">
        <v>262</v>
      </c>
      <c r="AU119" s="18" t="s">
        <v>82</v>
      </c>
    </row>
    <row r="120" spans="2:65" s="1" customFormat="1" ht="16.5" customHeight="1">
      <c r="B120" s="39"/>
      <c r="C120" s="218" t="s">
        <v>220</v>
      </c>
      <c r="D120" s="218" t="s">
        <v>199</v>
      </c>
      <c r="E120" s="219" t="s">
        <v>220</v>
      </c>
      <c r="F120" s="220" t="s">
        <v>2631</v>
      </c>
      <c r="G120" s="221" t="s">
        <v>707</v>
      </c>
      <c r="H120" s="222">
        <v>2</v>
      </c>
      <c r="I120" s="223"/>
      <c r="J120" s="224">
        <f>ROUND(I120*H120,2)</f>
        <v>0</v>
      </c>
      <c r="K120" s="220" t="s">
        <v>21</v>
      </c>
      <c r="L120" s="44"/>
      <c r="M120" s="225" t="s">
        <v>21</v>
      </c>
      <c r="N120" s="226" t="s">
        <v>44</v>
      </c>
      <c r="O120" s="80"/>
      <c r="P120" s="227">
        <f>O120*H120</f>
        <v>0</v>
      </c>
      <c r="Q120" s="227">
        <v>0</v>
      </c>
      <c r="R120" s="227">
        <f>Q120*H120</f>
        <v>0</v>
      </c>
      <c r="S120" s="227">
        <v>0</v>
      </c>
      <c r="T120" s="228">
        <f>S120*H120</f>
        <v>0</v>
      </c>
      <c r="AR120" s="18" t="s">
        <v>664</v>
      </c>
      <c r="AT120" s="18" t="s">
        <v>199</v>
      </c>
      <c r="AU120" s="18" t="s">
        <v>82</v>
      </c>
      <c r="AY120" s="18" t="s">
        <v>197</v>
      </c>
      <c r="BE120" s="229">
        <f>IF(N120="základní",J120,0)</f>
        <v>0</v>
      </c>
      <c r="BF120" s="229">
        <f>IF(N120="snížená",J120,0)</f>
        <v>0</v>
      </c>
      <c r="BG120" s="229">
        <f>IF(N120="zákl. přenesená",J120,0)</f>
        <v>0</v>
      </c>
      <c r="BH120" s="229">
        <f>IF(N120="sníž. přenesená",J120,0)</f>
        <v>0</v>
      </c>
      <c r="BI120" s="229">
        <f>IF(N120="nulová",J120,0)</f>
        <v>0</v>
      </c>
      <c r="BJ120" s="18" t="s">
        <v>80</v>
      </c>
      <c r="BK120" s="229">
        <f>ROUND(I120*H120,2)</f>
        <v>0</v>
      </c>
      <c r="BL120" s="18" t="s">
        <v>664</v>
      </c>
      <c r="BM120" s="18" t="s">
        <v>256</v>
      </c>
    </row>
    <row r="121" spans="2:47" s="1" customFormat="1" ht="12">
      <c r="B121" s="39"/>
      <c r="C121" s="40"/>
      <c r="D121" s="230" t="s">
        <v>262</v>
      </c>
      <c r="E121" s="40"/>
      <c r="F121" s="231" t="s">
        <v>2630</v>
      </c>
      <c r="G121" s="40"/>
      <c r="H121" s="40"/>
      <c r="I121" s="145"/>
      <c r="J121" s="40"/>
      <c r="K121" s="40"/>
      <c r="L121" s="44"/>
      <c r="M121" s="232"/>
      <c r="N121" s="80"/>
      <c r="O121" s="80"/>
      <c r="P121" s="80"/>
      <c r="Q121" s="80"/>
      <c r="R121" s="80"/>
      <c r="S121" s="80"/>
      <c r="T121" s="81"/>
      <c r="AT121" s="18" t="s">
        <v>262</v>
      </c>
      <c r="AU121" s="18" t="s">
        <v>82</v>
      </c>
    </row>
    <row r="122" spans="2:65" s="1" customFormat="1" ht="16.5" customHeight="1">
      <c r="B122" s="39"/>
      <c r="C122" s="218" t="s">
        <v>231</v>
      </c>
      <c r="D122" s="218" t="s">
        <v>199</v>
      </c>
      <c r="E122" s="219" t="s">
        <v>231</v>
      </c>
      <c r="F122" s="220" t="s">
        <v>2632</v>
      </c>
      <c r="G122" s="221" t="s">
        <v>707</v>
      </c>
      <c r="H122" s="222">
        <v>1</v>
      </c>
      <c r="I122" s="223"/>
      <c r="J122" s="224">
        <f>ROUND(I122*H122,2)</f>
        <v>0</v>
      </c>
      <c r="K122" s="220" t="s">
        <v>21</v>
      </c>
      <c r="L122" s="44"/>
      <c r="M122" s="225" t="s">
        <v>21</v>
      </c>
      <c r="N122" s="226" t="s">
        <v>44</v>
      </c>
      <c r="O122" s="80"/>
      <c r="P122" s="227">
        <f>O122*H122</f>
        <v>0</v>
      </c>
      <c r="Q122" s="227">
        <v>0</v>
      </c>
      <c r="R122" s="227">
        <f>Q122*H122</f>
        <v>0</v>
      </c>
      <c r="S122" s="227">
        <v>0</v>
      </c>
      <c r="T122" s="228">
        <f>S122*H122</f>
        <v>0</v>
      </c>
      <c r="AR122" s="18" t="s">
        <v>664</v>
      </c>
      <c r="AT122" s="18" t="s">
        <v>199</v>
      </c>
      <c r="AU122" s="18" t="s">
        <v>82</v>
      </c>
      <c r="AY122" s="18" t="s">
        <v>197</v>
      </c>
      <c r="BE122" s="229">
        <f>IF(N122="základní",J122,0)</f>
        <v>0</v>
      </c>
      <c r="BF122" s="229">
        <f>IF(N122="snížená",J122,0)</f>
        <v>0</v>
      </c>
      <c r="BG122" s="229">
        <f>IF(N122="zákl. přenesená",J122,0)</f>
        <v>0</v>
      </c>
      <c r="BH122" s="229">
        <f>IF(N122="sníž. přenesená",J122,0)</f>
        <v>0</v>
      </c>
      <c r="BI122" s="229">
        <f>IF(N122="nulová",J122,0)</f>
        <v>0</v>
      </c>
      <c r="BJ122" s="18" t="s">
        <v>80</v>
      </c>
      <c r="BK122" s="229">
        <f>ROUND(I122*H122,2)</f>
        <v>0</v>
      </c>
      <c r="BL122" s="18" t="s">
        <v>664</v>
      </c>
      <c r="BM122" s="18" t="s">
        <v>137</v>
      </c>
    </row>
    <row r="123" spans="2:47" s="1" customFormat="1" ht="12">
      <c r="B123" s="39"/>
      <c r="C123" s="40"/>
      <c r="D123" s="230" t="s">
        <v>262</v>
      </c>
      <c r="E123" s="40"/>
      <c r="F123" s="231" t="s">
        <v>2628</v>
      </c>
      <c r="G123" s="40"/>
      <c r="H123" s="40"/>
      <c r="I123" s="145"/>
      <c r="J123" s="40"/>
      <c r="K123" s="40"/>
      <c r="L123" s="44"/>
      <c r="M123" s="232"/>
      <c r="N123" s="80"/>
      <c r="O123" s="80"/>
      <c r="P123" s="80"/>
      <c r="Q123" s="80"/>
      <c r="R123" s="80"/>
      <c r="S123" s="80"/>
      <c r="T123" s="81"/>
      <c r="AT123" s="18" t="s">
        <v>262</v>
      </c>
      <c r="AU123" s="18" t="s">
        <v>82</v>
      </c>
    </row>
    <row r="124" spans="2:65" s="1" customFormat="1" ht="16.5" customHeight="1">
      <c r="B124" s="39"/>
      <c r="C124" s="218" t="s">
        <v>239</v>
      </c>
      <c r="D124" s="218" t="s">
        <v>199</v>
      </c>
      <c r="E124" s="219" t="s">
        <v>239</v>
      </c>
      <c r="F124" s="220" t="s">
        <v>2633</v>
      </c>
      <c r="G124" s="221" t="s">
        <v>707</v>
      </c>
      <c r="H124" s="222">
        <v>68</v>
      </c>
      <c r="I124" s="223"/>
      <c r="J124" s="224">
        <f>ROUND(I124*H124,2)</f>
        <v>0</v>
      </c>
      <c r="K124" s="220" t="s">
        <v>21</v>
      </c>
      <c r="L124" s="44"/>
      <c r="M124" s="225" t="s">
        <v>21</v>
      </c>
      <c r="N124" s="226" t="s">
        <v>44</v>
      </c>
      <c r="O124" s="80"/>
      <c r="P124" s="227">
        <f>O124*H124</f>
        <v>0</v>
      </c>
      <c r="Q124" s="227">
        <v>0</v>
      </c>
      <c r="R124" s="227">
        <f>Q124*H124</f>
        <v>0</v>
      </c>
      <c r="S124" s="227">
        <v>0</v>
      </c>
      <c r="T124" s="228">
        <f>S124*H124</f>
        <v>0</v>
      </c>
      <c r="AR124" s="18" t="s">
        <v>664</v>
      </c>
      <c r="AT124" s="18" t="s">
        <v>199</v>
      </c>
      <c r="AU124" s="18" t="s">
        <v>82</v>
      </c>
      <c r="AY124" s="18" t="s">
        <v>197</v>
      </c>
      <c r="BE124" s="229">
        <f>IF(N124="základní",J124,0)</f>
        <v>0</v>
      </c>
      <c r="BF124" s="229">
        <f>IF(N124="snížená",J124,0)</f>
        <v>0</v>
      </c>
      <c r="BG124" s="229">
        <f>IF(N124="zákl. přenesená",J124,0)</f>
        <v>0</v>
      </c>
      <c r="BH124" s="229">
        <f>IF(N124="sníž. přenesená",J124,0)</f>
        <v>0</v>
      </c>
      <c r="BI124" s="229">
        <f>IF(N124="nulová",J124,0)</f>
        <v>0</v>
      </c>
      <c r="BJ124" s="18" t="s">
        <v>80</v>
      </c>
      <c r="BK124" s="229">
        <f>ROUND(I124*H124,2)</f>
        <v>0</v>
      </c>
      <c r="BL124" s="18" t="s">
        <v>664</v>
      </c>
      <c r="BM124" s="18" t="s">
        <v>287</v>
      </c>
    </row>
    <row r="125" spans="2:47" s="1" customFormat="1" ht="12">
      <c r="B125" s="39"/>
      <c r="C125" s="40"/>
      <c r="D125" s="230" t="s">
        <v>262</v>
      </c>
      <c r="E125" s="40"/>
      <c r="F125" s="231" t="s">
        <v>2634</v>
      </c>
      <c r="G125" s="40"/>
      <c r="H125" s="40"/>
      <c r="I125" s="145"/>
      <c r="J125" s="40"/>
      <c r="K125" s="40"/>
      <c r="L125" s="44"/>
      <c r="M125" s="232"/>
      <c r="N125" s="80"/>
      <c r="O125" s="80"/>
      <c r="P125" s="80"/>
      <c r="Q125" s="80"/>
      <c r="R125" s="80"/>
      <c r="S125" s="80"/>
      <c r="T125" s="81"/>
      <c r="AT125" s="18" t="s">
        <v>262</v>
      </c>
      <c r="AU125" s="18" t="s">
        <v>82</v>
      </c>
    </row>
    <row r="126" spans="2:65" s="1" customFormat="1" ht="16.5" customHeight="1">
      <c r="B126" s="39"/>
      <c r="C126" s="218" t="s">
        <v>244</v>
      </c>
      <c r="D126" s="218" t="s">
        <v>199</v>
      </c>
      <c r="E126" s="219" t="s">
        <v>244</v>
      </c>
      <c r="F126" s="220" t="s">
        <v>2635</v>
      </c>
      <c r="G126" s="221" t="s">
        <v>707</v>
      </c>
      <c r="H126" s="222">
        <v>2</v>
      </c>
      <c r="I126" s="223"/>
      <c r="J126" s="224">
        <f>ROUND(I126*H126,2)</f>
        <v>0</v>
      </c>
      <c r="K126" s="220" t="s">
        <v>21</v>
      </c>
      <c r="L126" s="44"/>
      <c r="M126" s="225" t="s">
        <v>21</v>
      </c>
      <c r="N126" s="226" t="s">
        <v>44</v>
      </c>
      <c r="O126" s="80"/>
      <c r="P126" s="227">
        <f>O126*H126</f>
        <v>0</v>
      </c>
      <c r="Q126" s="227">
        <v>0</v>
      </c>
      <c r="R126" s="227">
        <f>Q126*H126</f>
        <v>0</v>
      </c>
      <c r="S126" s="227">
        <v>0</v>
      </c>
      <c r="T126" s="228">
        <f>S126*H126</f>
        <v>0</v>
      </c>
      <c r="AR126" s="18" t="s">
        <v>664</v>
      </c>
      <c r="AT126" s="18" t="s">
        <v>199</v>
      </c>
      <c r="AU126" s="18" t="s">
        <v>82</v>
      </c>
      <c r="AY126" s="18" t="s">
        <v>197</v>
      </c>
      <c r="BE126" s="229">
        <f>IF(N126="základní",J126,0)</f>
        <v>0</v>
      </c>
      <c r="BF126" s="229">
        <f>IF(N126="snížená",J126,0)</f>
        <v>0</v>
      </c>
      <c r="BG126" s="229">
        <f>IF(N126="zákl. přenesená",J126,0)</f>
        <v>0</v>
      </c>
      <c r="BH126" s="229">
        <f>IF(N126="sníž. přenesená",J126,0)</f>
        <v>0</v>
      </c>
      <c r="BI126" s="229">
        <f>IF(N126="nulová",J126,0)</f>
        <v>0</v>
      </c>
      <c r="BJ126" s="18" t="s">
        <v>80</v>
      </c>
      <c r="BK126" s="229">
        <f>ROUND(I126*H126,2)</f>
        <v>0</v>
      </c>
      <c r="BL126" s="18" t="s">
        <v>664</v>
      </c>
      <c r="BM126" s="18" t="s">
        <v>298</v>
      </c>
    </row>
    <row r="127" spans="2:47" s="1" customFormat="1" ht="12">
      <c r="B127" s="39"/>
      <c r="C127" s="40"/>
      <c r="D127" s="230" t="s">
        <v>262</v>
      </c>
      <c r="E127" s="40"/>
      <c r="F127" s="231" t="s">
        <v>2636</v>
      </c>
      <c r="G127" s="40"/>
      <c r="H127" s="40"/>
      <c r="I127" s="145"/>
      <c r="J127" s="40"/>
      <c r="K127" s="40"/>
      <c r="L127" s="44"/>
      <c r="M127" s="232"/>
      <c r="N127" s="80"/>
      <c r="O127" s="80"/>
      <c r="P127" s="80"/>
      <c r="Q127" s="80"/>
      <c r="R127" s="80"/>
      <c r="S127" s="80"/>
      <c r="T127" s="81"/>
      <c r="AT127" s="18" t="s">
        <v>262</v>
      </c>
      <c r="AU127" s="18" t="s">
        <v>82</v>
      </c>
    </row>
    <row r="128" spans="2:65" s="1" customFormat="1" ht="16.5" customHeight="1">
      <c r="B128" s="39"/>
      <c r="C128" s="218" t="s">
        <v>250</v>
      </c>
      <c r="D128" s="218" t="s">
        <v>199</v>
      </c>
      <c r="E128" s="219" t="s">
        <v>250</v>
      </c>
      <c r="F128" s="220" t="s">
        <v>2637</v>
      </c>
      <c r="G128" s="221" t="s">
        <v>707</v>
      </c>
      <c r="H128" s="222">
        <v>34</v>
      </c>
      <c r="I128" s="223"/>
      <c r="J128" s="224">
        <f>ROUND(I128*H128,2)</f>
        <v>0</v>
      </c>
      <c r="K128" s="220" t="s">
        <v>21</v>
      </c>
      <c r="L128" s="44"/>
      <c r="M128" s="225" t="s">
        <v>21</v>
      </c>
      <c r="N128" s="226" t="s">
        <v>44</v>
      </c>
      <c r="O128" s="80"/>
      <c r="P128" s="227">
        <f>O128*H128</f>
        <v>0</v>
      </c>
      <c r="Q128" s="227">
        <v>0</v>
      </c>
      <c r="R128" s="227">
        <f>Q128*H128</f>
        <v>0</v>
      </c>
      <c r="S128" s="227">
        <v>0</v>
      </c>
      <c r="T128" s="228">
        <f>S128*H128</f>
        <v>0</v>
      </c>
      <c r="AR128" s="18" t="s">
        <v>664</v>
      </c>
      <c r="AT128" s="18" t="s">
        <v>199</v>
      </c>
      <c r="AU128" s="18" t="s">
        <v>82</v>
      </c>
      <c r="AY128" s="18" t="s">
        <v>197</v>
      </c>
      <c r="BE128" s="229">
        <f>IF(N128="základní",J128,0)</f>
        <v>0</v>
      </c>
      <c r="BF128" s="229">
        <f>IF(N128="snížená",J128,0)</f>
        <v>0</v>
      </c>
      <c r="BG128" s="229">
        <f>IF(N128="zákl. přenesená",J128,0)</f>
        <v>0</v>
      </c>
      <c r="BH128" s="229">
        <f>IF(N128="sníž. přenesená",J128,0)</f>
        <v>0</v>
      </c>
      <c r="BI128" s="229">
        <f>IF(N128="nulová",J128,0)</f>
        <v>0</v>
      </c>
      <c r="BJ128" s="18" t="s">
        <v>80</v>
      </c>
      <c r="BK128" s="229">
        <f>ROUND(I128*H128,2)</f>
        <v>0</v>
      </c>
      <c r="BL128" s="18" t="s">
        <v>664</v>
      </c>
      <c r="BM128" s="18" t="s">
        <v>314</v>
      </c>
    </row>
    <row r="129" spans="2:47" s="1" customFormat="1" ht="12">
      <c r="B129" s="39"/>
      <c r="C129" s="40"/>
      <c r="D129" s="230" t="s">
        <v>262</v>
      </c>
      <c r="E129" s="40"/>
      <c r="F129" s="231" t="s">
        <v>2638</v>
      </c>
      <c r="G129" s="40"/>
      <c r="H129" s="40"/>
      <c r="I129" s="145"/>
      <c r="J129" s="40"/>
      <c r="K129" s="40"/>
      <c r="L129" s="44"/>
      <c r="M129" s="232"/>
      <c r="N129" s="80"/>
      <c r="O129" s="80"/>
      <c r="P129" s="80"/>
      <c r="Q129" s="80"/>
      <c r="R129" s="80"/>
      <c r="S129" s="80"/>
      <c r="T129" s="81"/>
      <c r="AT129" s="18" t="s">
        <v>262</v>
      </c>
      <c r="AU129" s="18" t="s">
        <v>82</v>
      </c>
    </row>
    <row r="130" spans="2:65" s="1" customFormat="1" ht="16.5" customHeight="1">
      <c r="B130" s="39"/>
      <c r="C130" s="218" t="s">
        <v>256</v>
      </c>
      <c r="D130" s="218" t="s">
        <v>199</v>
      </c>
      <c r="E130" s="219" t="s">
        <v>256</v>
      </c>
      <c r="F130" s="220" t="s">
        <v>2639</v>
      </c>
      <c r="G130" s="221" t="s">
        <v>707</v>
      </c>
      <c r="H130" s="222">
        <v>2</v>
      </c>
      <c r="I130" s="223"/>
      <c r="J130" s="224">
        <f>ROUND(I130*H130,2)</f>
        <v>0</v>
      </c>
      <c r="K130" s="220" t="s">
        <v>21</v>
      </c>
      <c r="L130" s="44"/>
      <c r="M130" s="225" t="s">
        <v>21</v>
      </c>
      <c r="N130" s="226" t="s">
        <v>44</v>
      </c>
      <c r="O130" s="80"/>
      <c r="P130" s="227">
        <f>O130*H130</f>
        <v>0</v>
      </c>
      <c r="Q130" s="227">
        <v>0</v>
      </c>
      <c r="R130" s="227">
        <f>Q130*H130</f>
        <v>0</v>
      </c>
      <c r="S130" s="227">
        <v>0</v>
      </c>
      <c r="T130" s="228">
        <f>S130*H130</f>
        <v>0</v>
      </c>
      <c r="AR130" s="18" t="s">
        <v>664</v>
      </c>
      <c r="AT130" s="18" t="s">
        <v>199</v>
      </c>
      <c r="AU130" s="18" t="s">
        <v>82</v>
      </c>
      <c r="AY130" s="18" t="s">
        <v>197</v>
      </c>
      <c r="BE130" s="229">
        <f>IF(N130="základní",J130,0)</f>
        <v>0</v>
      </c>
      <c r="BF130" s="229">
        <f>IF(N130="snížená",J130,0)</f>
        <v>0</v>
      </c>
      <c r="BG130" s="229">
        <f>IF(N130="zákl. přenesená",J130,0)</f>
        <v>0</v>
      </c>
      <c r="BH130" s="229">
        <f>IF(N130="sníž. přenesená",J130,0)</f>
        <v>0</v>
      </c>
      <c r="BI130" s="229">
        <f>IF(N130="nulová",J130,0)</f>
        <v>0</v>
      </c>
      <c r="BJ130" s="18" t="s">
        <v>80</v>
      </c>
      <c r="BK130" s="229">
        <f>ROUND(I130*H130,2)</f>
        <v>0</v>
      </c>
      <c r="BL130" s="18" t="s">
        <v>664</v>
      </c>
      <c r="BM130" s="18" t="s">
        <v>330</v>
      </c>
    </row>
    <row r="131" spans="2:47" s="1" customFormat="1" ht="12">
      <c r="B131" s="39"/>
      <c r="C131" s="40"/>
      <c r="D131" s="230" t="s">
        <v>262</v>
      </c>
      <c r="E131" s="40"/>
      <c r="F131" s="231" t="s">
        <v>2638</v>
      </c>
      <c r="G131" s="40"/>
      <c r="H131" s="40"/>
      <c r="I131" s="145"/>
      <c r="J131" s="40"/>
      <c r="K131" s="40"/>
      <c r="L131" s="44"/>
      <c r="M131" s="232"/>
      <c r="N131" s="80"/>
      <c r="O131" s="80"/>
      <c r="P131" s="80"/>
      <c r="Q131" s="80"/>
      <c r="R131" s="80"/>
      <c r="S131" s="80"/>
      <c r="T131" s="81"/>
      <c r="AT131" s="18" t="s">
        <v>262</v>
      </c>
      <c r="AU131" s="18" t="s">
        <v>82</v>
      </c>
    </row>
    <row r="132" spans="2:65" s="1" customFormat="1" ht="22.5" customHeight="1">
      <c r="B132" s="39"/>
      <c r="C132" s="218" t="s">
        <v>265</v>
      </c>
      <c r="D132" s="218" t="s">
        <v>199</v>
      </c>
      <c r="E132" s="219" t="s">
        <v>265</v>
      </c>
      <c r="F132" s="220" t="s">
        <v>2640</v>
      </c>
      <c r="G132" s="221" t="s">
        <v>707</v>
      </c>
      <c r="H132" s="222">
        <v>2</v>
      </c>
      <c r="I132" s="223"/>
      <c r="J132" s="224">
        <f>ROUND(I132*H132,2)</f>
        <v>0</v>
      </c>
      <c r="K132" s="220" t="s">
        <v>21</v>
      </c>
      <c r="L132" s="44"/>
      <c r="M132" s="225" t="s">
        <v>21</v>
      </c>
      <c r="N132" s="226" t="s">
        <v>44</v>
      </c>
      <c r="O132" s="80"/>
      <c r="P132" s="227">
        <f>O132*H132</f>
        <v>0</v>
      </c>
      <c r="Q132" s="227">
        <v>0</v>
      </c>
      <c r="R132" s="227">
        <f>Q132*H132</f>
        <v>0</v>
      </c>
      <c r="S132" s="227">
        <v>0</v>
      </c>
      <c r="T132" s="228">
        <f>S132*H132</f>
        <v>0</v>
      </c>
      <c r="AR132" s="18" t="s">
        <v>664</v>
      </c>
      <c r="AT132" s="18" t="s">
        <v>199</v>
      </c>
      <c r="AU132" s="18" t="s">
        <v>82</v>
      </c>
      <c r="AY132" s="18" t="s">
        <v>197</v>
      </c>
      <c r="BE132" s="229">
        <f>IF(N132="základní",J132,0)</f>
        <v>0</v>
      </c>
      <c r="BF132" s="229">
        <f>IF(N132="snížená",J132,0)</f>
        <v>0</v>
      </c>
      <c r="BG132" s="229">
        <f>IF(N132="zákl. přenesená",J132,0)</f>
        <v>0</v>
      </c>
      <c r="BH132" s="229">
        <f>IF(N132="sníž. přenesená",J132,0)</f>
        <v>0</v>
      </c>
      <c r="BI132" s="229">
        <f>IF(N132="nulová",J132,0)</f>
        <v>0</v>
      </c>
      <c r="BJ132" s="18" t="s">
        <v>80</v>
      </c>
      <c r="BK132" s="229">
        <f>ROUND(I132*H132,2)</f>
        <v>0</v>
      </c>
      <c r="BL132" s="18" t="s">
        <v>664</v>
      </c>
      <c r="BM132" s="18" t="s">
        <v>343</v>
      </c>
    </row>
    <row r="133" spans="2:47" s="1" customFormat="1" ht="12">
      <c r="B133" s="39"/>
      <c r="C133" s="40"/>
      <c r="D133" s="230" t="s">
        <v>262</v>
      </c>
      <c r="E133" s="40"/>
      <c r="F133" s="231" t="s">
        <v>2638</v>
      </c>
      <c r="G133" s="40"/>
      <c r="H133" s="40"/>
      <c r="I133" s="145"/>
      <c r="J133" s="40"/>
      <c r="K133" s="40"/>
      <c r="L133" s="44"/>
      <c r="M133" s="232"/>
      <c r="N133" s="80"/>
      <c r="O133" s="80"/>
      <c r="P133" s="80"/>
      <c r="Q133" s="80"/>
      <c r="R133" s="80"/>
      <c r="S133" s="80"/>
      <c r="T133" s="81"/>
      <c r="AT133" s="18" t="s">
        <v>262</v>
      </c>
      <c r="AU133" s="18" t="s">
        <v>82</v>
      </c>
    </row>
    <row r="134" spans="2:65" s="1" customFormat="1" ht="16.5" customHeight="1">
      <c r="B134" s="39"/>
      <c r="C134" s="218" t="s">
        <v>137</v>
      </c>
      <c r="D134" s="218" t="s">
        <v>199</v>
      </c>
      <c r="E134" s="219" t="s">
        <v>137</v>
      </c>
      <c r="F134" s="220" t="s">
        <v>2641</v>
      </c>
      <c r="G134" s="221" t="s">
        <v>707</v>
      </c>
      <c r="H134" s="222">
        <v>1</v>
      </c>
      <c r="I134" s="223"/>
      <c r="J134" s="224">
        <f>ROUND(I134*H134,2)</f>
        <v>0</v>
      </c>
      <c r="K134" s="220" t="s">
        <v>21</v>
      </c>
      <c r="L134" s="44"/>
      <c r="M134" s="225" t="s">
        <v>21</v>
      </c>
      <c r="N134" s="226" t="s">
        <v>44</v>
      </c>
      <c r="O134" s="80"/>
      <c r="P134" s="227">
        <f>O134*H134</f>
        <v>0</v>
      </c>
      <c r="Q134" s="227">
        <v>0</v>
      </c>
      <c r="R134" s="227">
        <f>Q134*H134</f>
        <v>0</v>
      </c>
      <c r="S134" s="227">
        <v>0</v>
      </c>
      <c r="T134" s="228">
        <f>S134*H134</f>
        <v>0</v>
      </c>
      <c r="AR134" s="18" t="s">
        <v>664</v>
      </c>
      <c r="AT134" s="18" t="s">
        <v>199</v>
      </c>
      <c r="AU134" s="18" t="s">
        <v>82</v>
      </c>
      <c r="AY134" s="18" t="s">
        <v>197</v>
      </c>
      <c r="BE134" s="229">
        <f>IF(N134="základní",J134,0)</f>
        <v>0</v>
      </c>
      <c r="BF134" s="229">
        <f>IF(N134="snížená",J134,0)</f>
        <v>0</v>
      </c>
      <c r="BG134" s="229">
        <f>IF(N134="zákl. přenesená",J134,0)</f>
        <v>0</v>
      </c>
      <c r="BH134" s="229">
        <f>IF(N134="sníž. přenesená",J134,0)</f>
        <v>0</v>
      </c>
      <c r="BI134" s="229">
        <f>IF(N134="nulová",J134,0)</f>
        <v>0</v>
      </c>
      <c r="BJ134" s="18" t="s">
        <v>80</v>
      </c>
      <c r="BK134" s="229">
        <f>ROUND(I134*H134,2)</f>
        <v>0</v>
      </c>
      <c r="BL134" s="18" t="s">
        <v>664</v>
      </c>
      <c r="BM134" s="18" t="s">
        <v>358</v>
      </c>
    </row>
    <row r="135" spans="2:47" s="1" customFormat="1" ht="12">
      <c r="B135" s="39"/>
      <c r="C135" s="40"/>
      <c r="D135" s="230" t="s">
        <v>262</v>
      </c>
      <c r="E135" s="40"/>
      <c r="F135" s="231" t="s">
        <v>2638</v>
      </c>
      <c r="G135" s="40"/>
      <c r="H135" s="40"/>
      <c r="I135" s="145"/>
      <c r="J135" s="40"/>
      <c r="K135" s="40"/>
      <c r="L135" s="44"/>
      <c r="M135" s="232"/>
      <c r="N135" s="80"/>
      <c r="O135" s="80"/>
      <c r="P135" s="80"/>
      <c r="Q135" s="80"/>
      <c r="R135" s="80"/>
      <c r="S135" s="80"/>
      <c r="T135" s="81"/>
      <c r="AT135" s="18" t="s">
        <v>262</v>
      </c>
      <c r="AU135" s="18" t="s">
        <v>82</v>
      </c>
    </row>
    <row r="136" spans="2:65" s="1" customFormat="1" ht="16.5" customHeight="1">
      <c r="B136" s="39"/>
      <c r="C136" s="218" t="s">
        <v>281</v>
      </c>
      <c r="D136" s="218" t="s">
        <v>199</v>
      </c>
      <c r="E136" s="219" t="s">
        <v>281</v>
      </c>
      <c r="F136" s="220" t="s">
        <v>2642</v>
      </c>
      <c r="G136" s="221" t="s">
        <v>707</v>
      </c>
      <c r="H136" s="222">
        <v>35</v>
      </c>
      <c r="I136" s="223"/>
      <c r="J136" s="224">
        <f>ROUND(I136*H136,2)</f>
        <v>0</v>
      </c>
      <c r="K136" s="220" t="s">
        <v>21</v>
      </c>
      <c r="L136" s="44"/>
      <c r="M136" s="225" t="s">
        <v>21</v>
      </c>
      <c r="N136" s="226" t="s">
        <v>44</v>
      </c>
      <c r="O136" s="80"/>
      <c r="P136" s="227">
        <f>O136*H136</f>
        <v>0</v>
      </c>
      <c r="Q136" s="227">
        <v>0</v>
      </c>
      <c r="R136" s="227">
        <f>Q136*H136</f>
        <v>0</v>
      </c>
      <c r="S136" s="227">
        <v>0</v>
      </c>
      <c r="T136" s="228">
        <f>S136*H136</f>
        <v>0</v>
      </c>
      <c r="AR136" s="18" t="s">
        <v>664</v>
      </c>
      <c r="AT136" s="18" t="s">
        <v>199</v>
      </c>
      <c r="AU136" s="18" t="s">
        <v>82</v>
      </c>
      <c r="AY136" s="18" t="s">
        <v>197</v>
      </c>
      <c r="BE136" s="229">
        <f>IF(N136="základní",J136,0)</f>
        <v>0</v>
      </c>
      <c r="BF136" s="229">
        <f>IF(N136="snížená",J136,0)</f>
        <v>0</v>
      </c>
      <c r="BG136" s="229">
        <f>IF(N136="zákl. přenesená",J136,0)</f>
        <v>0</v>
      </c>
      <c r="BH136" s="229">
        <f>IF(N136="sníž. přenesená",J136,0)</f>
        <v>0</v>
      </c>
      <c r="BI136" s="229">
        <f>IF(N136="nulová",J136,0)</f>
        <v>0</v>
      </c>
      <c r="BJ136" s="18" t="s">
        <v>80</v>
      </c>
      <c r="BK136" s="229">
        <f>ROUND(I136*H136,2)</f>
        <v>0</v>
      </c>
      <c r="BL136" s="18" t="s">
        <v>664</v>
      </c>
      <c r="BM136" s="18" t="s">
        <v>370</v>
      </c>
    </row>
    <row r="137" spans="2:47" s="1" customFormat="1" ht="12">
      <c r="B137" s="39"/>
      <c r="C137" s="40"/>
      <c r="D137" s="230" t="s">
        <v>262</v>
      </c>
      <c r="E137" s="40"/>
      <c r="F137" s="231" t="s">
        <v>2643</v>
      </c>
      <c r="G137" s="40"/>
      <c r="H137" s="40"/>
      <c r="I137" s="145"/>
      <c r="J137" s="40"/>
      <c r="K137" s="40"/>
      <c r="L137" s="44"/>
      <c r="M137" s="232"/>
      <c r="N137" s="80"/>
      <c r="O137" s="80"/>
      <c r="P137" s="80"/>
      <c r="Q137" s="80"/>
      <c r="R137" s="80"/>
      <c r="S137" s="80"/>
      <c r="T137" s="81"/>
      <c r="AT137" s="18" t="s">
        <v>262</v>
      </c>
      <c r="AU137" s="18" t="s">
        <v>82</v>
      </c>
    </row>
    <row r="138" spans="2:65" s="1" customFormat="1" ht="16.5" customHeight="1">
      <c r="B138" s="39"/>
      <c r="C138" s="218" t="s">
        <v>287</v>
      </c>
      <c r="D138" s="218" t="s">
        <v>199</v>
      </c>
      <c r="E138" s="219" t="s">
        <v>287</v>
      </c>
      <c r="F138" s="220" t="s">
        <v>2644</v>
      </c>
      <c r="G138" s="221" t="s">
        <v>702</v>
      </c>
      <c r="H138" s="222">
        <v>24</v>
      </c>
      <c r="I138" s="223"/>
      <c r="J138" s="224">
        <f>ROUND(I138*H138,2)</f>
        <v>0</v>
      </c>
      <c r="K138" s="220" t="s">
        <v>21</v>
      </c>
      <c r="L138" s="44"/>
      <c r="M138" s="225" t="s">
        <v>21</v>
      </c>
      <c r="N138" s="226" t="s">
        <v>44</v>
      </c>
      <c r="O138" s="80"/>
      <c r="P138" s="227">
        <f>O138*H138</f>
        <v>0</v>
      </c>
      <c r="Q138" s="227">
        <v>0</v>
      </c>
      <c r="R138" s="227">
        <f>Q138*H138</f>
        <v>0</v>
      </c>
      <c r="S138" s="227">
        <v>0</v>
      </c>
      <c r="T138" s="228">
        <f>S138*H138</f>
        <v>0</v>
      </c>
      <c r="AR138" s="18" t="s">
        <v>664</v>
      </c>
      <c r="AT138" s="18" t="s">
        <v>199</v>
      </c>
      <c r="AU138" s="18" t="s">
        <v>82</v>
      </c>
      <c r="AY138" s="18" t="s">
        <v>197</v>
      </c>
      <c r="BE138" s="229">
        <f>IF(N138="základní",J138,0)</f>
        <v>0</v>
      </c>
      <c r="BF138" s="229">
        <f>IF(N138="snížená",J138,0)</f>
        <v>0</v>
      </c>
      <c r="BG138" s="229">
        <f>IF(N138="zákl. přenesená",J138,0)</f>
        <v>0</v>
      </c>
      <c r="BH138" s="229">
        <f>IF(N138="sníž. přenesená",J138,0)</f>
        <v>0</v>
      </c>
      <c r="BI138" s="229">
        <f>IF(N138="nulová",J138,0)</f>
        <v>0</v>
      </c>
      <c r="BJ138" s="18" t="s">
        <v>80</v>
      </c>
      <c r="BK138" s="229">
        <f>ROUND(I138*H138,2)</f>
        <v>0</v>
      </c>
      <c r="BL138" s="18" t="s">
        <v>664</v>
      </c>
      <c r="BM138" s="18" t="s">
        <v>385</v>
      </c>
    </row>
    <row r="139" spans="2:47" s="1" customFormat="1" ht="12">
      <c r="B139" s="39"/>
      <c r="C139" s="40"/>
      <c r="D139" s="230" t="s">
        <v>262</v>
      </c>
      <c r="E139" s="40"/>
      <c r="F139" s="231" t="s">
        <v>2645</v>
      </c>
      <c r="G139" s="40"/>
      <c r="H139" s="40"/>
      <c r="I139" s="145"/>
      <c r="J139" s="40"/>
      <c r="K139" s="40"/>
      <c r="L139" s="44"/>
      <c r="M139" s="232"/>
      <c r="N139" s="80"/>
      <c r="O139" s="80"/>
      <c r="P139" s="80"/>
      <c r="Q139" s="80"/>
      <c r="R139" s="80"/>
      <c r="S139" s="80"/>
      <c r="T139" s="81"/>
      <c r="AT139" s="18" t="s">
        <v>262</v>
      </c>
      <c r="AU139" s="18" t="s">
        <v>82</v>
      </c>
    </row>
    <row r="140" spans="2:63" s="11" customFormat="1" ht="22.8" customHeight="1">
      <c r="B140" s="202"/>
      <c r="C140" s="203"/>
      <c r="D140" s="204" t="s">
        <v>72</v>
      </c>
      <c r="E140" s="216" t="s">
        <v>2341</v>
      </c>
      <c r="F140" s="216" t="s">
        <v>2646</v>
      </c>
      <c r="G140" s="203"/>
      <c r="H140" s="203"/>
      <c r="I140" s="206"/>
      <c r="J140" s="217">
        <f>BK140</f>
        <v>0</v>
      </c>
      <c r="K140" s="203"/>
      <c r="L140" s="208"/>
      <c r="M140" s="209"/>
      <c r="N140" s="210"/>
      <c r="O140" s="210"/>
      <c r="P140" s="211">
        <f>SUM(P141:P152)</f>
        <v>0</v>
      </c>
      <c r="Q140" s="210"/>
      <c r="R140" s="211">
        <f>SUM(R141:R152)</f>
        <v>0</v>
      </c>
      <c r="S140" s="210"/>
      <c r="T140" s="212">
        <f>SUM(T141:T152)</f>
        <v>0</v>
      </c>
      <c r="AR140" s="213" t="s">
        <v>90</v>
      </c>
      <c r="AT140" s="214" t="s">
        <v>72</v>
      </c>
      <c r="AU140" s="214" t="s">
        <v>80</v>
      </c>
      <c r="AY140" s="213" t="s">
        <v>197</v>
      </c>
      <c r="BK140" s="215">
        <f>SUM(BK141:BK152)</f>
        <v>0</v>
      </c>
    </row>
    <row r="141" spans="2:65" s="1" customFormat="1" ht="16.5" customHeight="1">
      <c r="B141" s="39"/>
      <c r="C141" s="218" t="s">
        <v>8</v>
      </c>
      <c r="D141" s="218" t="s">
        <v>199</v>
      </c>
      <c r="E141" s="219" t="s">
        <v>8</v>
      </c>
      <c r="F141" s="220" t="s">
        <v>2647</v>
      </c>
      <c r="G141" s="221" t="s">
        <v>132</v>
      </c>
      <c r="H141" s="222">
        <v>4760</v>
      </c>
      <c r="I141" s="223"/>
      <c r="J141" s="224">
        <f>ROUND(I141*H141,2)</f>
        <v>0</v>
      </c>
      <c r="K141" s="220" t="s">
        <v>21</v>
      </c>
      <c r="L141" s="44"/>
      <c r="M141" s="225" t="s">
        <v>21</v>
      </c>
      <c r="N141" s="226" t="s">
        <v>44</v>
      </c>
      <c r="O141" s="80"/>
      <c r="P141" s="227">
        <f>O141*H141</f>
        <v>0</v>
      </c>
      <c r="Q141" s="227">
        <v>0</v>
      </c>
      <c r="R141" s="227">
        <f>Q141*H141</f>
        <v>0</v>
      </c>
      <c r="S141" s="227">
        <v>0</v>
      </c>
      <c r="T141" s="228">
        <f>S141*H141</f>
        <v>0</v>
      </c>
      <c r="AR141" s="18" t="s">
        <v>664</v>
      </c>
      <c r="AT141" s="18" t="s">
        <v>199</v>
      </c>
      <c r="AU141" s="18" t="s">
        <v>82</v>
      </c>
      <c r="AY141" s="18" t="s">
        <v>197</v>
      </c>
      <c r="BE141" s="229">
        <f>IF(N141="základní",J141,0)</f>
        <v>0</v>
      </c>
      <c r="BF141" s="229">
        <f>IF(N141="snížená",J141,0)</f>
        <v>0</v>
      </c>
      <c r="BG141" s="229">
        <f>IF(N141="zákl. přenesená",J141,0)</f>
        <v>0</v>
      </c>
      <c r="BH141" s="229">
        <f>IF(N141="sníž. přenesená",J141,0)</f>
        <v>0</v>
      </c>
      <c r="BI141" s="229">
        <f>IF(N141="nulová",J141,0)</f>
        <v>0</v>
      </c>
      <c r="BJ141" s="18" t="s">
        <v>80</v>
      </c>
      <c r="BK141" s="229">
        <f>ROUND(I141*H141,2)</f>
        <v>0</v>
      </c>
      <c r="BL141" s="18" t="s">
        <v>664</v>
      </c>
      <c r="BM141" s="18" t="s">
        <v>402</v>
      </c>
    </row>
    <row r="142" spans="2:47" s="1" customFormat="1" ht="12">
      <c r="B142" s="39"/>
      <c r="C142" s="40"/>
      <c r="D142" s="230" t="s">
        <v>262</v>
      </c>
      <c r="E142" s="40"/>
      <c r="F142" s="231" t="s">
        <v>2648</v>
      </c>
      <c r="G142" s="40"/>
      <c r="H142" s="40"/>
      <c r="I142" s="145"/>
      <c r="J142" s="40"/>
      <c r="K142" s="40"/>
      <c r="L142" s="44"/>
      <c r="M142" s="232"/>
      <c r="N142" s="80"/>
      <c r="O142" s="80"/>
      <c r="P142" s="80"/>
      <c r="Q142" s="80"/>
      <c r="R142" s="80"/>
      <c r="S142" s="80"/>
      <c r="T142" s="81"/>
      <c r="AT142" s="18" t="s">
        <v>262</v>
      </c>
      <c r="AU142" s="18" t="s">
        <v>82</v>
      </c>
    </row>
    <row r="143" spans="2:65" s="1" customFormat="1" ht="16.5" customHeight="1">
      <c r="B143" s="39"/>
      <c r="C143" s="218" t="s">
        <v>298</v>
      </c>
      <c r="D143" s="218" t="s">
        <v>199</v>
      </c>
      <c r="E143" s="219" t="s">
        <v>298</v>
      </c>
      <c r="F143" s="220" t="s">
        <v>2649</v>
      </c>
      <c r="G143" s="221" t="s">
        <v>132</v>
      </c>
      <c r="H143" s="222">
        <v>60</v>
      </c>
      <c r="I143" s="223"/>
      <c r="J143" s="224">
        <f>ROUND(I143*H143,2)</f>
        <v>0</v>
      </c>
      <c r="K143" s="220" t="s">
        <v>21</v>
      </c>
      <c r="L143" s="44"/>
      <c r="M143" s="225" t="s">
        <v>21</v>
      </c>
      <c r="N143" s="226" t="s">
        <v>44</v>
      </c>
      <c r="O143" s="80"/>
      <c r="P143" s="227">
        <f>O143*H143</f>
        <v>0</v>
      </c>
      <c r="Q143" s="227">
        <v>0</v>
      </c>
      <c r="R143" s="227">
        <f>Q143*H143</f>
        <v>0</v>
      </c>
      <c r="S143" s="227">
        <v>0</v>
      </c>
      <c r="T143" s="228">
        <f>S143*H143</f>
        <v>0</v>
      </c>
      <c r="AR143" s="18" t="s">
        <v>664</v>
      </c>
      <c r="AT143" s="18" t="s">
        <v>199</v>
      </c>
      <c r="AU143" s="18" t="s">
        <v>82</v>
      </c>
      <c r="AY143" s="18" t="s">
        <v>197</v>
      </c>
      <c r="BE143" s="229">
        <f>IF(N143="základní",J143,0)</f>
        <v>0</v>
      </c>
      <c r="BF143" s="229">
        <f>IF(N143="snížená",J143,0)</f>
        <v>0</v>
      </c>
      <c r="BG143" s="229">
        <f>IF(N143="zákl. přenesená",J143,0)</f>
        <v>0</v>
      </c>
      <c r="BH143" s="229">
        <f>IF(N143="sníž. přenesená",J143,0)</f>
        <v>0</v>
      </c>
      <c r="BI143" s="229">
        <f>IF(N143="nulová",J143,0)</f>
        <v>0</v>
      </c>
      <c r="BJ143" s="18" t="s">
        <v>80</v>
      </c>
      <c r="BK143" s="229">
        <f>ROUND(I143*H143,2)</f>
        <v>0</v>
      </c>
      <c r="BL143" s="18" t="s">
        <v>664</v>
      </c>
      <c r="BM143" s="18" t="s">
        <v>415</v>
      </c>
    </row>
    <row r="144" spans="2:47" s="1" customFormat="1" ht="12">
      <c r="B144" s="39"/>
      <c r="C144" s="40"/>
      <c r="D144" s="230" t="s">
        <v>262</v>
      </c>
      <c r="E144" s="40"/>
      <c r="F144" s="231" t="s">
        <v>2650</v>
      </c>
      <c r="G144" s="40"/>
      <c r="H144" s="40"/>
      <c r="I144" s="145"/>
      <c r="J144" s="40"/>
      <c r="K144" s="40"/>
      <c r="L144" s="44"/>
      <c r="M144" s="232"/>
      <c r="N144" s="80"/>
      <c r="O144" s="80"/>
      <c r="P144" s="80"/>
      <c r="Q144" s="80"/>
      <c r="R144" s="80"/>
      <c r="S144" s="80"/>
      <c r="T144" s="81"/>
      <c r="AT144" s="18" t="s">
        <v>262</v>
      </c>
      <c r="AU144" s="18" t="s">
        <v>82</v>
      </c>
    </row>
    <row r="145" spans="2:65" s="1" customFormat="1" ht="16.5" customHeight="1">
      <c r="B145" s="39"/>
      <c r="C145" s="218" t="s">
        <v>305</v>
      </c>
      <c r="D145" s="218" t="s">
        <v>199</v>
      </c>
      <c r="E145" s="219" t="s">
        <v>305</v>
      </c>
      <c r="F145" s="220" t="s">
        <v>2651</v>
      </c>
      <c r="G145" s="221" t="s">
        <v>707</v>
      </c>
      <c r="H145" s="222">
        <v>1</v>
      </c>
      <c r="I145" s="223"/>
      <c r="J145" s="224">
        <f>ROUND(I145*H145,2)</f>
        <v>0</v>
      </c>
      <c r="K145" s="220" t="s">
        <v>21</v>
      </c>
      <c r="L145" s="44"/>
      <c r="M145" s="225" t="s">
        <v>21</v>
      </c>
      <c r="N145" s="226" t="s">
        <v>44</v>
      </c>
      <c r="O145" s="80"/>
      <c r="P145" s="227">
        <f>O145*H145</f>
        <v>0</v>
      </c>
      <c r="Q145" s="227">
        <v>0</v>
      </c>
      <c r="R145" s="227">
        <f>Q145*H145</f>
        <v>0</v>
      </c>
      <c r="S145" s="227">
        <v>0</v>
      </c>
      <c r="T145" s="228">
        <f>S145*H145</f>
        <v>0</v>
      </c>
      <c r="AR145" s="18" t="s">
        <v>664</v>
      </c>
      <c r="AT145" s="18" t="s">
        <v>199</v>
      </c>
      <c r="AU145" s="18" t="s">
        <v>82</v>
      </c>
      <c r="AY145" s="18" t="s">
        <v>197</v>
      </c>
      <c r="BE145" s="229">
        <f>IF(N145="základní",J145,0)</f>
        <v>0</v>
      </c>
      <c r="BF145" s="229">
        <f>IF(N145="snížená",J145,0)</f>
        <v>0</v>
      </c>
      <c r="BG145" s="229">
        <f>IF(N145="zákl. přenesená",J145,0)</f>
        <v>0</v>
      </c>
      <c r="BH145" s="229">
        <f>IF(N145="sníž. přenesená",J145,0)</f>
        <v>0</v>
      </c>
      <c r="BI145" s="229">
        <f>IF(N145="nulová",J145,0)</f>
        <v>0</v>
      </c>
      <c r="BJ145" s="18" t="s">
        <v>80</v>
      </c>
      <c r="BK145" s="229">
        <f>ROUND(I145*H145,2)</f>
        <v>0</v>
      </c>
      <c r="BL145" s="18" t="s">
        <v>664</v>
      </c>
      <c r="BM145" s="18" t="s">
        <v>425</v>
      </c>
    </row>
    <row r="146" spans="2:47" s="1" customFormat="1" ht="12">
      <c r="B146" s="39"/>
      <c r="C146" s="40"/>
      <c r="D146" s="230" t="s">
        <v>262</v>
      </c>
      <c r="E146" s="40"/>
      <c r="F146" s="231" t="s">
        <v>2652</v>
      </c>
      <c r="G146" s="40"/>
      <c r="H146" s="40"/>
      <c r="I146" s="145"/>
      <c r="J146" s="40"/>
      <c r="K146" s="40"/>
      <c r="L146" s="44"/>
      <c r="M146" s="232"/>
      <c r="N146" s="80"/>
      <c r="O146" s="80"/>
      <c r="P146" s="80"/>
      <c r="Q146" s="80"/>
      <c r="R146" s="80"/>
      <c r="S146" s="80"/>
      <c r="T146" s="81"/>
      <c r="AT146" s="18" t="s">
        <v>262</v>
      </c>
      <c r="AU146" s="18" t="s">
        <v>82</v>
      </c>
    </row>
    <row r="147" spans="2:65" s="1" customFormat="1" ht="16.5" customHeight="1">
      <c r="B147" s="39"/>
      <c r="C147" s="218" t="s">
        <v>314</v>
      </c>
      <c r="D147" s="218" t="s">
        <v>199</v>
      </c>
      <c r="E147" s="219" t="s">
        <v>314</v>
      </c>
      <c r="F147" s="220" t="s">
        <v>2653</v>
      </c>
      <c r="G147" s="221" t="s">
        <v>707</v>
      </c>
      <c r="H147" s="222">
        <v>4</v>
      </c>
      <c r="I147" s="223"/>
      <c r="J147" s="224">
        <f>ROUND(I147*H147,2)</f>
        <v>0</v>
      </c>
      <c r="K147" s="220" t="s">
        <v>21</v>
      </c>
      <c r="L147" s="44"/>
      <c r="M147" s="225" t="s">
        <v>21</v>
      </c>
      <c r="N147" s="226" t="s">
        <v>44</v>
      </c>
      <c r="O147" s="80"/>
      <c r="P147" s="227">
        <f>O147*H147</f>
        <v>0</v>
      </c>
      <c r="Q147" s="227">
        <v>0</v>
      </c>
      <c r="R147" s="227">
        <f>Q147*H147</f>
        <v>0</v>
      </c>
      <c r="S147" s="227">
        <v>0</v>
      </c>
      <c r="T147" s="228">
        <f>S147*H147</f>
        <v>0</v>
      </c>
      <c r="AR147" s="18" t="s">
        <v>664</v>
      </c>
      <c r="AT147" s="18" t="s">
        <v>199</v>
      </c>
      <c r="AU147" s="18" t="s">
        <v>82</v>
      </c>
      <c r="AY147" s="18" t="s">
        <v>197</v>
      </c>
      <c r="BE147" s="229">
        <f>IF(N147="základní",J147,0)</f>
        <v>0</v>
      </c>
      <c r="BF147" s="229">
        <f>IF(N147="snížená",J147,0)</f>
        <v>0</v>
      </c>
      <c r="BG147" s="229">
        <f>IF(N147="zákl. přenesená",J147,0)</f>
        <v>0</v>
      </c>
      <c r="BH147" s="229">
        <f>IF(N147="sníž. přenesená",J147,0)</f>
        <v>0</v>
      </c>
      <c r="BI147" s="229">
        <f>IF(N147="nulová",J147,0)</f>
        <v>0</v>
      </c>
      <c r="BJ147" s="18" t="s">
        <v>80</v>
      </c>
      <c r="BK147" s="229">
        <f>ROUND(I147*H147,2)</f>
        <v>0</v>
      </c>
      <c r="BL147" s="18" t="s">
        <v>664</v>
      </c>
      <c r="BM147" s="18" t="s">
        <v>445</v>
      </c>
    </row>
    <row r="148" spans="2:47" s="1" customFormat="1" ht="12">
      <c r="B148" s="39"/>
      <c r="C148" s="40"/>
      <c r="D148" s="230" t="s">
        <v>262</v>
      </c>
      <c r="E148" s="40"/>
      <c r="F148" s="231" t="s">
        <v>2654</v>
      </c>
      <c r="G148" s="40"/>
      <c r="H148" s="40"/>
      <c r="I148" s="145"/>
      <c r="J148" s="40"/>
      <c r="K148" s="40"/>
      <c r="L148" s="44"/>
      <c r="M148" s="232"/>
      <c r="N148" s="80"/>
      <c r="O148" s="80"/>
      <c r="P148" s="80"/>
      <c r="Q148" s="80"/>
      <c r="R148" s="80"/>
      <c r="S148" s="80"/>
      <c r="T148" s="81"/>
      <c r="AT148" s="18" t="s">
        <v>262</v>
      </c>
      <c r="AU148" s="18" t="s">
        <v>82</v>
      </c>
    </row>
    <row r="149" spans="2:65" s="1" customFormat="1" ht="22.5" customHeight="1">
      <c r="B149" s="39"/>
      <c r="C149" s="218" t="s">
        <v>321</v>
      </c>
      <c r="D149" s="218" t="s">
        <v>199</v>
      </c>
      <c r="E149" s="219" t="s">
        <v>321</v>
      </c>
      <c r="F149" s="220" t="s">
        <v>2655</v>
      </c>
      <c r="G149" s="221" t="s">
        <v>702</v>
      </c>
      <c r="H149" s="222">
        <v>40</v>
      </c>
      <c r="I149" s="223"/>
      <c r="J149" s="224">
        <f>ROUND(I149*H149,2)</f>
        <v>0</v>
      </c>
      <c r="K149" s="220" t="s">
        <v>21</v>
      </c>
      <c r="L149" s="44"/>
      <c r="M149" s="225" t="s">
        <v>21</v>
      </c>
      <c r="N149" s="226" t="s">
        <v>44</v>
      </c>
      <c r="O149" s="80"/>
      <c r="P149" s="227">
        <f>O149*H149</f>
        <v>0</v>
      </c>
      <c r="Q149" s="227">
        <v>0</v>
      </c>
      <c r="R149" s="227">
        <f>Q149*H149</f>
        <v>0</v>
      </c>
      <c r="S149" s="227">
        <v>0</v>
      </c>
      <c r="T149" s="228">
        <f>S149*H149</f>
        <v>0</v>
      </c>
      <c r="AR149" s="18" t="s">
        <v>664</v>
      </c>
      <c r="AT149" s="18" t="s">
        <v>199</v>
      </c>
      <c r="AU149" s="18" t="s">
        <v>82</v>
      </c>
      <c r="AY149" s="18" t="s">
        <v>197</v>
      </c>
      <c r="BE149" s="229">
        <f>IF(N149="základní",J149,0)</f>
        <v>0</v>
      </c>
      <c r="BF149" s="229">
        <f>IF(N149="snížená",J149,0)</f>
        <v>0</v>
      </c>
      <c r="BG149" s="229">
        <f>IF(N149="zákl. přenesená",J149,0)</f>
        <v>0</v>
      </c>
      <c r="BH149" s="229">
        <f>IF(N149="sníž. přenesená",J149,0)</f>
        <v>0</v>
      </c>
      <c r="BI149" s="229">
        <f>IF(N149="nulová",J149,0)</f>
        <v>0</v>
      </c>
      <c r="BJ149" s="18" t="s">
        <v>80</v>
      </c>
      <c r="BK149" s="229">
        <f>ROUND(I149*H149,2)</f>
        <v>0</v>
      </c>
      <c r="BL149" s="18" t="s">
        <v>664</v>
      </c>
      <c r="BM149" s="18" t="s">
        <v>457</v>
      </c>
    </row>
    <row r="150" spans="2:47" s="1" customFormat="1" ht="12">
      <c r="B150" s="39"/>
      <c r="C150" s="40"/>
      <c r="D150" s="230" t="s">
        <v>262</v>
      </c>
      <c r="E150" s="40"/>
      <c r="F150" s="231" t="s">
        <v>2656</v>
      </c>
      <c r="G150" s="40"/>
      <c r="H150" s="40"/>
      <c r="I150" s="145"/>
      <c r="J150" s="40"/>
      <c r="K150" s="40"/>
      <c r="L150" s="44"/>
      <c r="M150" s="232"/>
      <c r="N150" s="80"/>
      <c r="O150" s="80"/>
      <c r="P150" s="80"/>
      <c r="Q150" s="80"/>
      <c r="R150" s="80"/>
      <c r="S150" s="80"/>
      <c r="T150" s="81"/>
      <c r="AT150" s="18" t="s">
        <v>262</v>
      </c>
      <c r="AU150" s="18" t="s">
        <v>82</v>
      </c>
    </row>
    <row r="151" spans="2:65" s="1" customFormat="1" ht="16.5" customHeight="1">
      <c r="B151" s="39"/>
      <c r="C151" s="218" t="s">
        <v>330</v>
      </c>
      <c r="D151" s="218" t="s">
        <v>199</v>
      </c>
      <c r="E151" s="219" t="s">
        <v>330</v>
      </c>
      <c r="F151" s="220" t="s">
        <v>2657</v>
      </c>
      <c r="G151" s="221" t="s">
        <v>702</v>
      </c>
      <c r="H151" s="222">
        <v>30</v>
      </c>
      <c r="I151" s="223"/>
      <c r="J151" s="224">
        <f>ROUND(I151*H151,2)</f>
        <v>0</v>
      </c>
      <c r="K151" s="220" t="s">
        <v>21</v>
      </c>
      <c r="L151" s="44"/>
      <c r="M151" s="225" t="s">
        <v>21</v>
      </c>
      <c r="N151" s="226" t="s">
        <v>44</v>
      </c>
      <c r="O151" s="80"/>
      <c r="P151" s="227">
        <f>O151*H151</f>
        <v>0</v>
      </c>
      <c r="Q151" s="227">
        <v>0</v>
      </c>
      <c r="R151" s="227">
        <f>Q151*H151</f>
        <v>0</v>
      </c>
      <c r="S151" s="227">
        <v>0</v>
      </c>
      <c r="T151" s="228">
        <f>S151*H151</f>
        <v>0</v>
      </c>
      <c r="AR151" s="18" t="s">
        <v>664</v>
      </c>
      <c r="AT151" s="18" t="s">
        <v>199</v>
      </c>
      <c r="AU151" s="18" t="s">
        <v>82</v>
      </c>
      <c r="AY151" s="18" t="s">
        <v>197</v>
      </c>
      <c r="BE151" s="229">
        <f>IF(N151="základní",J151,0)</f>
        <v>0</v>
      </c>
      <c r="BF151" s="229">
        <f>IF(N151="snížená",J151,0)</f>
        <v>0</v>
      </c>
      <c r="BG151" s="229">
        <f>IF(N151="zákl. přenesená",J151,0)</f>
        <v>0</v>
      </c>
      <c r="BH151" s="229">
        <f>IF(N151="sníž. přenesená",J151,0)</f>
        <v>0</v>
      </c>
      <c r="BI151" s="229">
        <f>IF(N151="nulová",J151,0)</f>
        <v>0</v>
      </c>
      <c r="BJ151" s="18" t="s">
        <v>80</v>
      </c>
      <c r="BK151" s="229">
        <f>ROUND(I151*H151,2)</f>
        <v>0</v>
      </c>
      <c r="BL151" s="18" t="s">
        <v>664</v>
      </c>
      <c r="BM151" s="18" t="s">
        <v>499</v>
      </c>
    </row>
    <row r="152" spans="2:47" s="1" customFormat="1" ht="12">
      <c r="B152" s="39"/>
      <c r="C152" s="40"/>
      <c r="D152" s="230" t="s">
        <v>262</v>
      </c>
      <c r="E152" s="40"/>
      <c r="F152" s="231" t="s">
        <v>2658</v>
      </c>
      <c r="G152" s="40"/>
      <c r="H152" s="40"/>
      <c r="I152" s="145"/>
      <c r="J152" s="40"/>
      <c r="K152" s="40"/>
      <c r="L152" s="44"/>
      <c r="M152" s="232"/>
      <c r="N152" s="80"/>
      <c r="O152" s="80"/>
      <c r="P152" s="80"/>
      <c r="Q152" s="80"/>
      <c r="R152" s="80"/>
      <c r="S152" s="80"/>
      <c r="T152" s="81"/>
      <c r="AT152" s="18" t="s">
        <v>262</v>
      </c>
      <c r="AU152" s="18" t="s">
        <v>82</v>
      </c>
    </row>
    <row r="153" spans="2:63" s="11" customFormat="1" ht="22.8" customHeight="1">
      <c r="B153" s="202"/>
      <c r="C153" s="203"/>
      <c r="D153" s="204" t="s">
        <v>72</v>
      </c>
      <c r="E153" s="216" t="s">
        <v>2379</v>
      </c>
      <c r="F153" s="216" t="s">
        <v>1903</v>
      </c>
      <c r="G153" s="203"/>
      <c r="H153" s="203"/>
      <c r="I153" s="206"/>
      <c r="J153" s="217">
        <f>BK153</f>
        <v>0</v>
      </c>
      <c r="K153" s="203"/>
      <c r="L153" s="208"/>
      <c r="M153" s="209"/>
      <c r="N153" s="210"/>
      <c r="O153" s="210"/>
      <c r="P153" s="211">
        <f>SUM(P154:P163)</f>
        <v>0</v>
      </c>
      <c r="Q153" s="210"/>
      <c r="R153" s="211">
        <f>SUM(R154:R163)</f>
        <v>0</v>
      </c>
      <c r="S153" s="210"/>
      <c r="T153" s="212">
        <f>SUM(T154:T163)</f>
        <v>0</v>
      </c>
      <c r="AR153" s="213" t="s">
        <v>80</v>
      </c>
      <c r="AT153" s="214" t="s">
        <v>72</v>
      </c>
      <c r="AU153" s="214" t="s">
        <v>80</v>
      </c>
      <c r="AY153" s="213" t="s">
        <v>197</v>
      </c>
      <c r="BK153" s="215">
        <f>SUM(BK154:BK163)</f>
        <v>0</v>
      </c>
    </row>
    <row r="154" spans="2:65" s="1" customFormat="1" ht="16.5" customHeight="1">
      <c r="B154" s="39"/>
      <c r="C154" s="218" t="s">
        <v>7</v>
      </c>
      <c r="D154" s="218" t="s">
        <v>199</v>
      </c>
      <c r="E154" s="219" t="s">
        <v>7</v>
      </c>
      <c r="F154" s="220" t="s">
        <v>2659</v>
      </c>
      <c r="G154" s="221" t="s">
        <v>707</v>
      </c>
      <c r="H154" s="222">
        <v>68</v>
      </c>
      <c r="I154" s="223"/>
      <c r="J154" s="224">
        <f>ROUND(I154*H154,2)</f>
        <v>0</v>
      </c>
      <c r="K154" s="220" t="s">
        <v>21</v>
      </c>
      <c r="L154" s="44"/>
      <c r="M154" s="225" t="s">
        <v>21</v>
      </c>
      <c r="N154" s="226" t="s">
        <v>44</v>
      </c>
      <c r="O154" s="80"/>
      <c r="P154" s="227">
        <f>O154*H154</f>
        <v>0</v>
      </c>
      <c r="Q154" s="227">
        <v>0</v>
      </c>
      <c r="R154" s="227">
        <f>Q154*H154</f>
        <v>0</v>
      </c>
      <c r="S154" s="227">
        <v>0</v>
      </c>
      <c r="T154" s="228">
        <f>S154*H154</f>
        <v>0</v>
      </c>
      <c r="AR154" s="18" t="s">
        <v>97</v>
      </c>
      <c r="AT154" s="18" t="s">
        <v>199</v>
      </c>
      <c r="AU154" s="18" t="s">
        <v>82</v>
      </c>
      <c r="AY154" s="18" t="s">
        <v>197</v>
      </c>
      <c r="BE154" s="229">
        <f>IF(N154="základní",J154,0)</f>
        <v>0</v>
      </c>
      <c r="BF154" s="229">
        <f>IF(N154="snížená",J154,0)</f>
        <v>0</v>
      </c>
      <c r="BG154" s="229">
        <f>IF(N154="zákl. přenesená",J154,0)</f>
        <v>0</v>
      </c>
      <c r="BH154" s="229">
        <f>IF(N154="sníž. přenesená",J154,0)</f>
        <v>0</v>
      </c>
      <c r="BI154" s="229">
        <f>IF(N154="nulová",J154,0)</f>
        <v>0</v>
      </c>
      <c r="BJ154" s="18" t="s">
        <v>80</v>
      </c>
      <c r="BK154" s="229">
        <f>ROUND(I154*H154,2)</f>
        <v>0</v>
      </c>
      <c r="BL154" s="18" t="s">
        <v>97</v>
      </c>
      <c r="BM154" s="18" t="s">
        <v>513</v>
      </c>
    </row>
    <row r="155" spans="2:65" s="1" customFormat="1" ht="16.5" customHeight="1">
      <c r="B155" s="39"/>
      <c r="C155" s="218" t="s">
        <v>343</v>
      </c>
      <c r="D155" s="218" t="s">
        <v>199</v>
      </c>
      <c r="E155" s="219" t="s">
        <v>343</v>
      </c>
      <c r="F155" s="220" t="s">
        <v>2660</v>
      </c>
      <c r="G155" s="221" t="s">
        <v>1909</v>
      </c>
      <c r="H155" s="222">
        <v>1</v>
      </c>
      <c r="I155" s="223"/>
      <c r="J155" s="224">
        <f>ROUND(I155*H155,2)</f>
        <v>0</v>
      </c>
      <c r="K155" s="220" t="s">
        <v>21</v>
      </c>
      <c r="L155" s="44"/>
      <c r="M155" s="225" t="s">
        <v>21</v>
      </c>
      <c r="N155" s="226" t="s">
        <v>44</v>
      </c>
      <c r="O155" s="80"/>
      <c r="P155" s="227">
        <f>O155*H155</f>
        <v>0</v>
      </c>
      <c r="Q155" s="227">
        <v>0</v>
      </c>
      <c r="R155" s="227">
        <f>Q155*H155</f>
        <v>0</v>
      </c>
      <c r="S155" s="227">
        <v>0</v>
      </c>
      <c r="T155" s="228">
        <f>S155*H155</f>
        <v>0</v>
      </c>
      <c r="AR155" s="18" t="s">
        <v>97</v>
      </c>
      <c r="AT155" s="18" t="s">
        <v>199</v>
      </c>
      <c r="AU155" s="18" t="s">
        <v>82</v>
      </c>
      <c r="AY155" s="18" t="s">
        <v>197</v>
      </c>
      <c r="BE155" s="229">
        <f>IF(N155="základní",J155,0)</f>
        <v>0</v>
      </c>
      <c r="BF155" s="229">
        <f>IF(N155="snížená",J155,0)</f>
        <v>0</v>
      </c>
      <c r="BG155" s="229">
        <f>IF(N155="zákl. přenesená",J155,0)</f>
        <v>0</v>
      </c>
      <c r="BH155" s="229">
        <f>IF(N155="sníž. přenesená",J155,0)</f>
        <v>0</v>
      </c>
      <c r="BI155" s="229">
        <f>IF(N155="nulová",J155,0)</f>
        <v>0</v>
      </c>
      <c r="BJ155" s="18" t="s">
        <v>80</v>
      </c>
      <c r="BK155" s="229">
        <f>ROUND(I155*H155,2)</f>
        <v>0</v>
      </c>
      <c r="BL155" s="18" t="s">
        <v>97</v>
      </c>
      <c r="BM155" s="18" t="s">
        <v>533</v>
      </c>
    </row>
    <row r="156" spans="2:65" s="1" customFormat="1" ht="16.5" customHeight="1">
      <c r="B156" s="39"/>
      <c r="C156" s="218" t="s">
        <v>351</v>
      </c>
      <c r="D156" s="218" t="s">
        <v>199</v>
      </c>
      <c r="E156" s="219" t="s">
        <v>351</v>
      </c>
      <c r="F156" s="220" t="s">
        <v>2661</v>
      </c>
      <c r="G156" s="221" t="s">
        <v>707</v>
      </c>
      <c r="H156" s="222">
        <v>0</v>
      </c>
      <c r="I156" s="223"/>
      <c r="J156" s="224">
        <f>ROUND(I156*H156,2)</f>
        <v>0</v>
      </c>
      <c r="K156" s="220" t="s">
        <v>21</v>
      </c>
      <c r="L156" s="44"/>
      <c r="M156" s="225" t="s">
        <v>21</v>
      </c>
      <c r="N156" s="226" t="s">
        <v>44</v>
      </c>
      <c r="O156" s="80"/>
      <c r="P156" s="227">
        <f>O156*H156</f>
        <v>0</v>
      </c>
      <c r="Q156" s="227">
        <v>0</v>
      </c>
      <c r="R156" s="227">
        <f>Q156*H156</f>
        <v>0</v>
      </c>
      <c r="S156" s="227">
        <v>0</v>
      </c>
      <c r="T156" s="228">
        <f>S156*H156</f>
        <v>0</v>
      </c>
      <c r="AR156" s="18" t="s">
        <v>97</v>
      </c>
      <c r="AT156" s="18" t="s">
        <v>199</v>
      </c>
      <c r="AU156" s="18" t="s">
        <v>82</v>
      </c>
      <c r="AY156" s="18" t="s">
        <v>197</v>
      </c>
      <c r="BE156" s="229">
        <f>IF(N156="základní",J156,0)</f>
        <v>0</v>
      </c>
      <c r="BF156" s="229">
        <f>IF(N156="snížená",J156,0)</f>
        <v>0</v>
      </c>
      <c r="BG156" s="229">
        <f>IF(N156="zákl. přenesená",J156,0)</f>
        <v>0</v>
      </c>
      <c r="BH156" s="229">
        <f>IF(N156="sníž. přenesená",J156,0)</f>
        <v>0</v>
      </c>
      <c r="BI156" s="229">
        <f>IF(N156="nulová",J156,0)</f>
        <v>0</v>
      </c>
      <c r="BJ156" s="18" t="s">
        <v>80</v>
      </c>
      <c r="BK156" s="229">
        <f>ROUND(I156*H156,2)</f>
        <v>0</v>
      </c>
      <c r="BL156" s="18" t="s">
        <v>97</v>
      </c>
      <c r="BM156" s="18" t="s">
        <v>545</v>
      </c>
    </row>
    <row r="157" spans="2:47" s="1" customFormat="1" ht="12">
      <c r="B157" s="39"/>
      <c r="C157" s="40"/>
      <c r="D157" s="230" t="s">
        <v>262</v>
      </c>
      <c r="E157" s="40"/>
      <c r="F157" s="231" t="s">
        <v>2662</v>
      </c>
      <c r="G157" s="40"/>
      <c r="H157" s="40"/>
      <c r="I157" s="145"/>
      <c r="J157" s="40"/>
      <c r="K157" s="40"/>
      <c r="L157" s="44"/>
      <c r="M157" s="232"/>
      <c r="N157" s="80"/>
      <c r="O157" s="80"/>
      <c r="P157" s="80"/>
      <c r="Q157" s="80"/>
      <c r="R157" s="80"/>
      <c r="S157" s="80"/>
      <c r="T157" s="81"/>
      <c r="AT157" s="18" t="s">
        <v>262</v>
      </c>
      <c r="AU157" s="18" t="s">
        <v>82</v>
      </c>
    </row>
    <row r="158" spans="2:65" s="1" customFormat="1" ht="16.5" customHeight="1">
      <c r="B158" s="39"/>
      <c r="C158" s="218" t="s">
        <v>358</v>
      </c>
      <c r="D158" s="218" t="s">
        <v>199</v>
      </c>
      <c r="E158" s="219" t="s">
        <v>358</v>
      </c>
      <c r="F158" s="220" t="s">
        <v>2663</v>
      </c>
      <c r="G158" s="221" t="s">
        <v>702</v>
      </c>
      <c r="H158" s="222">
        <v>36</v>
      </c>
      <c r="I158" s="223"/>
      <c r="J158" s="224">
        <f>ROUND(I158*H158,2)</f>
        <v>0</v>
      </c>
      <c r="K158" s="220" t="s">
        <v>21</v>
      </c>
      <c r="L158" s="44"/>
      <c r="M158" s="225" t="s">
        <v>21</v>
      </c>
      <c r="N158" s="226" t="s">
        <v>44</v>
      </c>
      <c r="O158" s="80"/>
      <c r="P158" s="227">
        <f>O158*H158</f>
        <v>0</v>
      </c>
      <c r="Q158" s="227">
        <v>0</v>
      </c>
      <c r="R158" s="227">
        <f>Q158*H158</f>
        <v>0</v>
      </c>
      <c r="S158" s="227">
        <v>0</v>
      </c>
      <c r="T158" s="228">
        <f>S158*H158</f>
        <v>0</v>
      </c>
      <c r="AR158" s="18" t="s">
        <v>97</v>
      </c>
      <c r="AT158" s="18" t="s">
        <v>199</v>
      </c>
      <c r="AU158" s="18" t="s">
        <v>82</v>
      </c>
      <c r="AY158" s="18" t="s">
        <v>197</v>
      </c>
      <c r="BE158" s="229">
        <f>IF(N158="základní",J158,0)</f>
        <v>0</v>
      </c>
      <c r="BF158" s="229">
        <f>IF(N158="snížená",J158,0)</f>
        <v>0</v>
      </c>
      <c r="BG158" s="229">
        <f>IF(N158="zákl. přenesená",J158,0)</f>
        <v>0</v>
      </c>
      <c r="BH158" s="229">
        <f>IF(N158="sníž. přenesená",J158,0)</f>
        <v>0</v>
      </c>
      <c r="BI158" s="229">
        <f>IF(N158="nulová",J158,0)</f>
        <v>0</v>
      </c>
      <c r="BJ158" s="18" t="s">
        <v>80</v>
      </c>
      <c r="BK158" s="229">
        <f>ROUND(I158*H158,2)</f>
        <v>0</v>
      </c>
      <c r="BL158" s="18" t="s">
        <v>97</v>
      </c>
      <c r="BM158" s="18" t="s">
        <v>555</v>
      </c>
    </row>
    <row r="159" spans="2:65" s="1" customFormat="1" ht="16.5" customHeight="1">
      <c r="B159" s="39"/>
      <c r="C159" s="218" t="s">
        <v>363</v>
      </c>
      <c r="D159" s="218" t="s">
        <v>199</v>
      </c>
      <c r="E159" s="219" t="s">
        <v>363</v>
      </c>
      <c r="F159" s="220" t="s">
        <v>2664</v>
      </c>
      <c r="G159" s="221" t="s">
        <v>1909</v>
      </c>
      <c r="H159" s="222">
        <v>0</v>
      </c>
      <c r="I159" s="223"/>
      <c r="J159" s="224">
        <f>ROUND(I159*H159,2)</f>
        <v>0</v>
      </c>
      <c r="K159" s="220" t="s">
        <v>21</v>
      </c>
      <c r="L159" s="44"/>
      <c r="M159" s="225" t="s">
        <v>21</v>
      </c>
      <c r="N159" s="226" t="s">
        <v>44</v>
      </c>
      <c r="O159" s="80"/>
      <c r="P159" s="227">
        <f>O159*H159</f>
        <v>0</v>
      </c>
      <c r="Q159" s="227">
        <v>0</v>
      </c>
      <c r="R159" s="227">
        <f>Q159*H159</f>
        <v>0</v>
      </c>
      <c r="S159" s="227">
        <v>0</v>
      </c>
      <c r="T159" s="228">
        <f>S159*H159</f>
        <v>0</v>
      </c>
      <c r="AR159" s="18" t="s">
        <v>97</v>
      </c>
      <c r="AT159" s="18" t="s">
        <v>199</v>
      </c>
      <c r="AU159" s="18" t="s">
        <v>82</v>
      </c>
      <c r="AY159" s="18" t="s">
        <v>197</v>
      </c>
      <c r="BE159" s="229">
        <f>IF(N159="základní",J159,0)</f>
        <v>0</v>
      </c>
      <c r="BF159" s="229">
        <f>IF(N159="snížená",J159,0)</f>
        <v>0</v>
      </c>
      <c r="BG159" s="229">
        <f>IF(N159="zákl. přenesená",J159,0)</f>
        <v>0</v>
      </c>
      <c r="BH159" s="229">
        <f>IF(N159="sníž. přenesená",J159,0)</f>
        <v>0</v>
      </c>
      <c r="BI159" s="229">
        <f>IF(N159="nulová",J159,0)</f>
        <v>0</v>
      </c>
      <c r="BJ159" s="18" t="s">
        <v>80</v>
      </c>
      <c r="BK159" s="229">
        <f>ROUND(I159*H159,2)</f>
        <v>0</v>
      </c>
      <c r="BL159" s="18" t="s">
        <v>97</v>
      </c>
      <c r="BM159" s="18" t="s">
        <v>350</v>
      </c>
    </row>
    <row r="160" spans="2:47" s="1" customFormat="1" ht="12">
      <c r="B160" s="39"/>
      <c r="C160" s="40"/>
      <c r="D160" s="230" t="s">
        <v>262</v>
      </c>
      <c r="E160" s="40"/>
      <c r="F160" s="231" t="s">
        <v>2662</v>
      </c>
      <c r="G160" s="40"/>
      <c r="H160" s="40"/>
      <c r="I160" s="145"/>
      <c r="J160" s="40"/>
      <c r="K160" s="40"/>
      <c r="L160" s="44"/>
      <c r="M160" s="232"/>
      <c r="N160" s="80"/>
      <c r="O160" s="80"/>
      <c r="P160" s="80"/>
      <c r="Q160" s="80"/>
      <c r="R160" s="80"/>
      <c r="S160" s="80"/>
      <c r="T160" s="81"/>
      <c r="AT160" s="18" t="s">
        <v>262</v>
      </c>
      <c r="AU160" s="18" t="s">
        <v>82</v>
      </c>
    </row>
    <row r="161" spans="2:65" s="1" customFormat="1" ht="16.5" customHeight="1">
      <c r="B161" s="39"/>
      <c r="C161" s="218" t="s">
        <v>370</v>
      </c>
      <c r="D161" s="218" t="s">
        <v>199</v>
      </c>
      <c r="E161" s="219" t="s">
        <v>370</v>
      </c>
      <c r="F161" s="220" t="s">
        <v>2665</v>
      </c>
      <c r="G161" s="221" t="s">
        <v>1909</v>
      </c>
      <c r="H161" s="222">
        <v>1</v>
      </c>
      <c r="I161" s="223"/>
      <c r="J161" s="224">
        <f>ROUND(I161*H161,2)</f>
        <v>0</v>
      </c>
      <c r="K161" s="220" t="s">
        <v>21</v>
      </c>
      <c r="L161" s="44"/>
      <c r="M161" s="225" t="s">
        <v>21</v>
      </c>
      <c r="N161" s="226" t="s">
        <v>44</v>
      </c>
      <c r="O161" s="80"/>
      <c r="P161" s="227">
        <f>O161*H161</f>
        <v>0</v>
      </c>
      <c r="Q161" s="227">
        <v>0</v>
      </c>
      <c r="R161" s="227">
        <f>Q161*H161</f>
        <v>0</v>
      </c>
      <c r="S161" s="227">
        <v>0</v>
      </c>
      <c r="T161" s="228">
        <f>S161*H161</f>
        <v>0</v>
      </c>
      <c r="AR161" s="18" t="s">
        <v>97</v>
      </c>
      <c r="AT161" s="18" t="s">
        <v>199</v>
      </c>
      <c r="AU161" s="18" t="s">
        <v>82</v>
      </c>
      <c r="AY161" s="18" t="s">
        <v>197</v>
      </c>
      <c r="BE161" s="229">
        <f>IF(N161="základní",J161,0)</f>
        <v>0</v>
      </c>
      <c r="BF161" s="229">
        <f>IF(N161="snížená",J161,0)</f>
        <v>0</v>
      </c>
      <c r="BG161" s="229">
        <f>IF(N161="zákl. přenesená",J161,0)</f>
        <v>0</v>
      </c>
      <c r="BH161" s="229">
        <f>IF(N161="sníž. přenesená",J161,0)</f>
        <v>0</v>
      </c>
      <c r="BI161" s="229">
        <f>IF(N161="nulová",J161,0)</f>
        <v>0</v>
      </c>
      <c r="BJ161" s="18" t="s">
        <v>80</v>
      </c>
      <c r="BK161" s="229">
        <f>ROUND(I161*H161,2)</f>
        <v>0</v>
      </c>
      <c r="BL161" s="18" t="s">
        <v>97</v>
      </c>
      <c r="BM161" s="18" t="s">
        <v>581</v>
      </c>
    </row>
    <row r="162" spans="2:65" s="1" customFormat="1" ht="16.5" customHeight="1">
      <c r="B162" s="39"/>
      <c r="C162" s="218" t="s">
        <v>376</v>
      </c>
      <c r="D162" s="218" t="s">
        <v>199</v>
      </c>
      <c r="E162" s="219" t="s">
        <v>376</v>
      </c>
      <c r="F162" s="220" t="s">
        <v>2666</v>
      </c>
      <c r="G162" s="221" t="s">
        <v>1909</v>
      </c>
      <c r="H162" s="222">
        <v>0</v>
      </c>
      <c r="I162" s="223"/>
      <c r="J162" s="224">
        <f>ROUND(I162*H162,2)</f>
        <v>0</v>
      </c>
      <c r="K162" s="220" t="s">
        <v>21</v>
      </c>
      <c r="L162" s="44"/>
      <c r="M162" s="225" t="s">
        <v>21</v>
      </c>
      <c r="N162" s="226" t="s">
        <v>44</v>
      </c>
      <c r="O162" s="80"/>
      <c r="P162" s="227">
        <f>O162*H162</f>
        <v>0</v>
      </c>
      <c r="Q162" s="227">
        <v>0</v>
      </c>
      <c r="R162" s="227">
        <f>Q162*H162</f>
        <v>0</v>
      </c>
      <c r="S162" s="227">
        <v>0</v>
      </c>
      <c r="T162" s="228">
        <f>S162*H162</f>
        <v>0</v>
      </c>
      <c r="AR162" s="18" t="s">
        <v>97</v>
      </c>
      <c r="AT162" s="18" t="s">
        <v>199</v>
      </c>
      <c r="AU162" s="18" t="s">
        <v>82</v>
      </c>
      <c r="AY162" s="18" t="s">
        <v>197</v>
      </c>
      <c r="BE162" s="229">
        <f>IF(N162="základní",J162,0)</f>
        <v>0</v>
      </c>
      <c r="BF162" s="229">
        <f>IF(N162="snížená",J162,0)</f>
        <v>0</v>
      </c>
      <c r="BG162" s="229">
        <f>IF(N162="zákl. přenesená",J162,0)</f>
        <v>0</v>
      </c>
      <c r="BH162" s="229">
        <f>IF(N162="sníž. přenesená",J162,0)</f>
        <v>0</v>
      </c>
      <c r="BI162" s="229">
        <f>IF(N162="nulová",J162,0)</f>
        <v>0</v>
      </c>
      <c r="BJ162" s="18" t="s">
        <v>80</v>
      </c>
      <c r="BK162" s="229">
        <f>ROUND(I162*H162,2)</f>
        <v>0</v>
      </c>
      <c r="BL162" s="18" t="s">
        <v>97</v>
      </c>
      <c r="BM162" s="18" t="s">
        <v>595</v>
      </c>
    </row>
    <row r="163" spans="2:47" s="1" customFormat="1" ht="12">
      <c r="B163" s="39"/>
      <c r="C163" s="40"/>
      <c r="D163" s="230" t="s">
        <v>262</v>
      </c>
      <c r="E163" s="40"/>
      <c r="F163" s="231" t="s">
        <v>2662</v>
      </c>
      <c r="G163" s="40"/>
      <c r="H163" s="40"/>
      <c r="I163" s="145"/>
      <c r="J163" s="40"/>
      <c r="K163" s="40"/>
      <c r="L163" s="44"/>
      <c r="M163" s="232"/>
      <c r="N163" s="80"/>
      <c r="O163" s="80"/>
      <c r="P163" s="80"/>
      <c r="Q163" s="80"/>
      <c r="R163" s="80"/>
      <c r="S163" s="80"/>
      <c r="T163" s="81"/>
      <c r="AT163" s="18" t="s">
        <v>262</v>
      </c>
      <c r="AU163" s="18" t="s">
        <v>82</v>
      </c>
    </row>
    <row r="164" spans="2:63" s="11" customFormat="1" ht="25.9" customHeight="1">
      <c r="B164" s="202"/>
      <c r="C164" s="203"/>
      <c r="D164" s="204" t="s">
        <v>72</v>
      </c>
      <c r="E164" s="205" t="s">
        <v>2408</v>
      </c>
      <c r="F164" s="205" t="s">
        <v>2667</v>
      </c>
      <c r="G164" s="203"/>
      <c r="H164" s="203"/>
      <c r="I164" s="206"/>
      <c r="J164" s="207">
        <f>BK164</f>
        <v>0</v>
      </c>
      <c r="K164" s="203"/>
      <c r="L164" s="208"/>
      <c r="M164" s="209"/>
      <c r="N164" s="210"/>
      <c r="O164" s="210"/>
      <c r="P164" s="211">
        <f>P165+P196+P215</f>
        <v>0</v>
      </c>
      <c r="Q164" s="210"/>
      <c r="R164" s="211">
        <f>R165+R196+R215</f>
        <v>0</v>
      </c>
      <c r="S164" s="210"/>
      <c r="T164" s="212">
        <f>T165+T196+T215</f>
        <v>0</v>
      </c>
      <c r="AR164" s="213" t="s">
        <v>90</v>
      </c>
      <c r="AT164" s="214" t="s">
        <v>72</v>
      </c>
      <c r="AU164" s="214" t="s">
        <v>73</v>
      </c>
      <c r="AY164" s="213" t="s">
        <v>197</v>
      </c>
      <c r="BK164" s="215">
        <f>BK165+BK196+BK215</f>
        <v>0</v>
      </c>
    </row>
    <row r="165" spans="2:63" s="11" customFormat="1" ht="22.8" customHeight="1">
      <c r="B165" s="202"/>
      <c r="C165" s="203"/>
      <c r="D165" s="204" t="s">
        <v>72</v>
      </c>
      <c r="E165" s="216" t="s">
        <v>122</v>
      </c>
      <c r="F165" s="216" t="s">
        <v>2622</v>
      </c>
      <c r="G165" s="203"/>
      <c r="H165" s="203"/>
      <c r="I165" s="206"/>
      <c r="J165" s="217">
        <f>BK165</f>
        <v>0</v>
      </c>
      <c r="K165" s="203"/>
      <c r="L165" s="208"/>
      <c r="M165" s="209"/>
      <c r="N165" s="210"/>
      <c r="O165" s="210"/>
      <c r="P165" s="211">
        <f>SUM(P166:P195)</f>
        <v>0</v>
      </c>
      <c r="Q165" s="210"/>
      <c r="R165" s="211">
        <f>SUM(R166:R195)</f>
        <v>0</v>
      </c>
      <c r="S165" s="210"/>
      <c r="T165" s="212">
        <f>SUM(T166:T195)</f>
        <v>0</v>
      </c>
      <c r="AR165" s="213" t="s">
        <v>90</v>
      </c>
      <c r="AT165" s="214" t="s">
        <v>72</v>
      </c>
      <c r="AU165" s="214" t="s">
        <v>80</v>
      </c>
      <c r="AY165" s="213" t="s">
        <v>197</v>
      </c>
      <c r="BK165" s="215">
        <f>SUM(BK166:BK195)</f>
        <v>0</v>
      </c>
    </row>
    <row r="166" spans="2:65" s="1" customFormat="1" ht="16.5" customHeight="1">
      <c r="B166" s="39"/>
      <c r="C166" s="218" t="s">
        <v>385</v>
      </c>
      <c r="D166" s="218" t="s">
        <v>199</v>
      </c>
      <c r="E166" s="219" t="s">
        <v>2668</v>
      </c>
      <c r="F166" s="220" t="s">
        <v>2669</v>
      </c>
      <c r="G166" s="221" t="s">
        <v>707</v>
      </c>
      <c r="H166" s="222">
        <v>1</v>
      </c>
      <c r="I166" s="223"/>
      <c r="J166" s="224">
        <f>ROUND(I166*H166,2)</f>
        <v>0</v>
      </c>
      <c r="K166" s="220" t="s">
        <v>21</v>
      </c>
      <c r="L166" s="44"/>
      <c r="M166" s="225" t="s">
        <v>21</v>
      </c>
      <c r="N166" s="226" t="s">
        <v>44</v>
      </c>
      <c r="O166" s="80"/>
      <c r="P166" s="227">
        <f>O166*H166</f>
        <v>0</v>
      </c>
      <c r="Q166" s="227">
        <v>0</v>
      </c>
      <c r="R166" s="227">
        <f>Q166*H166</f>
        <v>0</v>
      </c>
      <c r="S166" s="227">
        <v>0</v>
      </c>
      <c r="T166" s="228">
        <f>S166*H166</f>
        <v>0</v>
      </c>
      <c r="AR166" s="18" t="s">
        <v>664</v>
      </c>
      <c r="AT166" s="18" t="s">
        <v>199</v>
      </c>
      <c r="AU166" s="18" t="s">
        <v>82</v>
      </c>
      <c r="AY166" s="18" t="s">
        <v>197</v>
      </c>
      <c r="BE166" s="229">
        <f>IF(N166="základní",J166,0)</f>
        <v>0</v>
      </c>
      <c r="BF166" s="229">
        <f>IF(N166="snížená",J166,0)</f>
        <v>0</v>
      </c>
      <c r="BG166" s="229">
        <f>IF(N166="zákl. přenesená",J166,0)</f>
        <v>0</v>
      </c>
      <c r="BH166" s="229">
        <f>IF(N166="sníž. přenesená",J166,0)</f>
        <v>0</v>
      </c>
      <c r="BI166" s="229">
        <f>IF(N166="nulová",J166,0)</f>
        <v>0</v>
      </c>
      <c r="BJ166" s="18" t="s">
        <v>80</v>
      </c>
      <c r="BK166" s="229">
        <f>ROUND(I166*H166,2)</f>
        <v>0</v>
      </c>
      <c r="BL166" s="18" t="s">
        <v>664</v>
      </c>
      <c r="BM166" s="18" t="s">
        <v>608</v>
      </c>
    </row>
    <row r="167" spans="2:47" s="1" customFormat="1" ht="12">
      <c r="B167" s="39"/>
      <c r="C167" s="40"/>
      <c r="D167" s="230" t="s">
        <v>262</v>
      </c>
      <c r="E167" s="40"/>
      <c r="F167" s="231" t="s">
        <v>2652</v>
      </c>
      <c r="G167" s="40"/>
      <c r="H167" s="40"/>
      <c r="I167" s="145"/>
      <c r="J167" s="40"/>
      <c r="K167" s="40"/>
      <c r="L167" s="44"/>
      <c r="M167" s="232"/>
      <c r="N167" s="80"/>
      <c r="O167" s="80"/>
      <c r="P167" s="80"/>
      <c r="Q167" s="80"/>
      <c r="R167" s="80"/>
      <c r="S167" s="80"/>
      <c r="T167" s="81"/>
      <c r="AT167" s="18" t="s">
        <v>262</v>
      </c>
      <c r="AU167" s="18" t="s">
        <v>82</v>
      </c>
    </row>
    <row r="168" spans="2:65" s="1" customFormat="1" ht="16.5" customHeight="1">
      <c r="B168" s="39"/>
      <c r="C168" s="218" t="s">
        <v>394</v>
      </c>
      <c r="D168" s="218" t="s">
        <v>199</v>
      </c>
      <c r="E168" s="219" t="s">
        <v>2670</v>
      </c>
      <c r="F168" s="220" t="s">
        <v>2671</v>
      </c>
      <c r="G168" s="221" t="s">
        <v>707</v>
      </c>
      <c r="H168" s="222">
        <v>1</v>
      </c>
      <c r="I168" s="223"/>
      <c r="J168" s="224">
        <f>ROUND(I168*H168,2)</f>
        <v>0</v>
      </c>
      <c r="K168" s="220" t="s">
        <v>21</v>
      </c>
      <c r="L168" s="44"/>
      <c r="M168" s="225" t="s">
        <v>21</v>
      </c>
      <c r="N168" s="226" t="s">
        <v>44</v>
      </c>
      <c r="O168" s="80"/>
      <c r="P168" s="227">
        <f>O168*H168</f>
        <v>0</v>
      </c>
      <c r="Q168" s="227">
        <v>0</v>
      </c>
      <c r="R168" s="227">
        <f>Q168*H168</f>
        <v>0</v>
      </c>
      <c r="S168" s="227">
        <v>0</v>
      </c>
      <c r="T168" s="228">
        <f>S168*H168</f>
        <v>0</v>
      </c>
      <c r="AR168" s="18" t="s">
        <v>664</v>
      </c>
      <c r="AT168" s="18" t="s">
        <v>199</v>
      </c>
      <c r="AU168" s="18" t="s">
        <v>82</v>
      </c>
      <c r="AY168" s="18" t="s">
        <v>197</v>
      </c>
      <c r="BE168" s="229">
        <f>IF(N168="základní",J168,0)</f>
        <v>0</v>
      </c>
      <c r="BF168" s="229">
        <f>IF(N168="snížená",J168,0)</f>
        <v>0</v>
      </c>
      <c r="BG168" s="229">
        <f>IF(N168="zákl. přenesená",J168,0)</f>
        <v>0</v>
      </c>
      <c r="BH168" s="229">
        <f>IF(N168="sníž. přenesená",J168,0)</f>
        <v>0</v>
      </c>
      <c r="BI168" s="229">
        <f>IF(N168="nulová",J168,0)</f>
        <v>0</v>
      </c>
      <c r="BJ168" s="18" t="s">
        <v>80</v>
      </c>
      <c r="BK168" s="229">
        <f>ROUND(I168*H168,2)</f>
        <v>0</v>
      </c>
      <c r="BL168" s="18" t="s">
        <v>664</v>
      </c>
      <c r="BM168" s="18" t="s">
        <v>619</v>
      </c>
    </row>
    <row r="169" spans="2:47" s="1" customFormat="1" ht="12">
      <c r="B169" s="39"/>
      <c r="C169" s="40"/>
      <c r="D169" s="230" t="s">
        <v>262</v>
      </c>
      <c r="E169" s="40"/>
      <c r="F169" s="231" t="s">
        <v>2672</v>
      </c>
      <c r="G169" s="40"/>
      <c r="H169" s="40"/>
      <c r="I169" s="145"/>
      <c r="J169" s="40"/>
      <c r="K169" s="40"/>
      <c r="L169" s="44"/>
      <c r="M169" s="232"/>
      <c r="N169" s="80"/>
      <c r="O169" s="80"/>
      <c r="P169" s="80"/>
      <c r="Q169" s="80"/>
      <c r="R169" s="80"/>
      <c r="S169" s="80"/>
      <c r="T169" s="81"/>
      <c r="AT169" s="18" t="s">
        <v>262</v>
      </c>
      <c r="AU169" s="18" t="s">
        <v>82</v>
      </c>
    </row>
    <row r="170" spans="2:65" s="1" customFormat="1" ht="16.5" customHeight="1">
      <c r="B170" s="39"/>
      <c r="C170" s="218" t="s">
        <v>402</v>
      </c>
      <c r="D170" s="218" t="s">
        <v>199</v>
      </c>
      <c r="E170" s="219" t="s">
        <v>2673</v>
      </c>
      <c r="F170" s="220" t="s">
        <v>2674</v>
      </c>
      <c r="G170" s="221" t="s">
        <v>707</v>
      </c>
      <c r="H170" s="222">
        <v>1</v>
      </c>
      <c r="I170" s="223"/>
      <c r="J170" s="224">
        <f>ROUND(I170*H170,2)</f>
        <v>0</v>
      </c>
      <c r="K170" s="220" t="s">
        <v>21</v>
      </c>
      <c r="L170" s="44"/>
      <c r="M170" s="225" t="s">
        <v>21</v>
      </c>
      <c r="N170" s="226" t="s">
        <v>44</v>
      </c>
      <c r="O170" s="80"/>
      <c r="P170" s="227">
        <f>O170*H170</f>
        <v>0</v>
      </c>
      <c r="Q170" s="227">
        <v>0</v>
      </c>
      <c r="R170" s="227">
        <f>Q170*H170</f>
        <v>0</v>
      </c>
      <c r="S170" s="227">
        <v>0</v>
      </c>
      <c r="T170" s="228">
        <f>S170*H170</f>
        <v>0</v>
      </c>
      <c r="AR170" s="18" t="s">
        <v>664</v>
      </c>
      <c r="AT170" s="18" t="s">
        <v>199</v>
      </c>
      <c r="AU170" s="18" t="s">
        <v>82</v>
      </c>
      <c r="AY170" s="18" t="s">
        <v>197</v>
      </c>
      <c r="BE170" s="229">
        <f>IF(N170="základní",J170,0)</f>
        <v>0</v>
      </c>
      <c r="BF170" s="229">
        <f>IF(N170="snížená",J170,0)</f>
        <v>0</v>
      </c>
      <c r="BG170" s="229">
        <f>IF(N170="zákl. přenesená",J170,0)</f>
        <v>0</v>
      </c>
      <c r="BH170" s="229">
        <f>IF(N170="sníž. přenesená",J170,0)</f>
        <v>0</v>
      </c>
      <c r="BI170" s="229">
        <f>IF(N170="nulová",J170,0)</f>
        <v>0</v>
      </c>
      <c r="BJ170" s="18" t="s">
        <v>80</v>
      </c>
      <c r="BK170" s="229">
        <f>ROUND(I170*H170,2)</f>
        <v>0</v>
      </c>
      <c r="BL170" s="18" t="s">
        <v>664</v>
      </c>
      <c r="BM170" s="18" t="s">
        <v>635</v>
      </c>
    </row>
    <row r="171" spans="2:47" s="1" customFormat="1" ht="12">
      <c r="B171" s="39"/>
      <c r="C171" s="40"/>
      <c r="D171" s="230" t="s">
        <v>262</v>
      </c>
      <c r="E171" s="40"/>
      <c r="F171" s="231" t="s">
        <v>2652</v>
      </c>
      <c r="G171" s="40"/>
      <c r="H171" s="40"/>
      <c r="I171" s="145"/>
      <c r="J171" s="40"/>
      <c r="K171" s="40"/>
      <c r="L171" s="44"/>
      <c r="M171" s="232"/>
      <c r="N171" s="80"/>
      <c r="O171" s="80"/>
      <c r="P171" s="80"/>
      <c r="Q171" s="80"/>
      <c r="R171" s="80"/>
      <c r="S171" s="80"/>
      <c r="T171" s="81"/>
      <c r="AT171" s="18" t="s">
        <v>262</v>
      </c>
      <c r="AU171" s="18" t="s">
        <v>82</v>
      </c>
    </row>
    <row r="172" spans="2:65" s="1" customFormat="1" ht="16.5" customHeight="1">
      <c r="B172" s="39"/>
      <c r="C172" s="218" t="s">
        <v>410</v>
      </c>
      <c r="D172" s="218" t="s">
        <v>199</v>
      </c>
      <c r="E172" s="219" t="s">
        <v>2675</v>
      </c>
      <c r="F172" s="220" t="s">
        <v>2676</v>
      </c>
      <c r="G172" s="221" t="s">
        <v>707</v>
      </c>
      <c r="H172" s="222">
        <v>3</v>
      </c>
      <c r="I172" s="223"/>
      <c r="J172" s="224">
        <f>ROUND(I172*H172,2)</f>
        <v>0</v>
      </c>
      <c r="K172" s="220" t="s">
        <v>21</v>
      </c>
      <c r="L172" s="44"/>
      <c r="M172" s="225" t="s">
        <v>21</v>
      </c>
      <c r="N172" s="226" t="s">
        <v>44</v>
      </c>
      <c r="O172" s="80"/>
      <c r="P172" s="227">
        <f>O172*H172</f>
        <v>0</v>
      </c>
      <c r="Q172" s="227">
        <v>0</v>
      </c>
      <c r="R172" s="227">
        <f>Q172*H172</f>
        <v>0</v>
      </c>
      <c r="S172" s="227">
        <v>0</v>
      </c>
      <c r="T172" s="228">
        <f>S172*H172</f>
        <v>0</v>
      </c>
      <c r="AR172" s="18" t="s">
        <v>664</v>
      </c>
      <c r="AT172" s="18" t="s">
        <v>199</v>
      </c>
      <c r="AU172" s="18" t="s">
        <v>82</v>
      </c>
      <c r="AY172" s="18" t="s">
        <v>197</v>
      </c>
      <c r="BE172" s="229">
        <f>IF(N172="základní",J172,0)</f>
        <v>0</v>
      </c>
      <c r="BF172" s="229">
        <f>IF(N172="snížená",J172,0)</f>
        <v>0</v>
      </c>
      <c r="BG172" s="229">
        <f>IF(N172="zákl. přenesená",J172,0)</f>
        <v>0</v>
      </c>
      <c r="BH172" s="229">
        <f>IF(N172="sníž. přenesená",J172,0)</f>
        <v>0</v>
      </c>
      <c r="BI172" s="229">
        <f>IF(N172="nulová",J172,0)</f>
        <v>0</v>
      </c>
      <c r="BJ172" s="18" t="s">
        <v>80</v>
      </c>
      <c r="BK172" s="229">
        <f>ROUND(I172*H172,2)</f>
        <v>0</v>
      </c>
      <c r="BL172" s="18" t="s">
        <v>664</v>
      </c>
      <c r="BM172" s="18" t="s">
        <v>651</v>
      </c>
    </row>
    <row r="173" spans="2:47" s="1" customFormat="1" ht="12">
      <c r="B173" s="39"/>
      <c r="C173" s="40"/>
      <c r="D173" s="230" t="s">
        <v>262</v>
      </c>
      <c r="E173" s="40"/>
      <c r="F173" s="231" t="s">
        <v>2652</v>
      </c>
      <c r="G173" s="40"/>
      <c r="H173" s="40"/>
      <c r="I173" s="145"/>
      <c r="J173" s="40"/>
      <c r="K173" s="40"/>
      <c r="L173" s="44"/>
      <c r="M173" s="232"/>
      <c r="N173" s="80"/>
      <c r="O173" s="80"/>
      <c r="P173" s="80"/>
      <c r="Q173" s="80"/>
      <c r="R173" s="80"/>
      <c r="S173" s="80"/>
      <c r="T173" s="81"/>
      <c r="AT173" s="18" t="s">
        <v>262</v>
      </c>
      <c r="AU173" s="18" t="s">
        <v>82</v>
      </c>
    </row>
    <row r="174" spans="2:65" s="1" customFormat="1" ht="16.5" customHeight="1">
      <c r="B174" s="39"/>
      <c r="C174" s="218" t="s">
        <v>415</v>
      </c>
      <c r="D174" s="218" t="s">
        <v>199</v>
      </c>
      <c r="E174" s="219" t="s">
        <v>2677</v>
      </c>
      <c r="F174" s="220" t="s">
        <v>2678</v>
      </c>
      <c r="G174" s="221" t="s">
        <v>707</v>
      </c>
      <c r="H174" s="222">
        <v>4</v>
      </c>
      <c r="I174" s="223"/>
      <c r="J174" s="224">
        <f>ROUND(I174*H174,2)</f>
        <v>0</v>
      </c>
      <c r="K174" s="220" t="s">
        <v>21</v>
      </c>
      <c r="L174" s="44"/>
      <c r="M174" s="225" t="s">
        <v>21</v>
      </c>
      <c r="N174" s="226" t="s">
        <v>44</v>
      </c>
      <c r="O174" s="80"/>
      <c r="P174" s="227">
        <f>O174*H174</f>
        <v>0</v>
      </c>
      <c r="Q174" s="227">
        <v>0</v>
      </c>
      <c r="R174" s="227">
        <f>Q174*H174</f>
        <v>0</v>
      </c>
      <c r="S174" s="227">
        <v>0</v>
      </c>
      <c r="T174" s="228">
        <f>S174*H174</f>
        <v>0</v>
      </c>
      <c r="AR174" s="18" t="s">
        <v>664</v>
      </c>
      <c r="AT174" s="18" t="s">
        <v>199</v>
      </c>
      <c r="AU174" s="18" t="s">
        <v>82</v>
      </c>
      <c r="AY174" s="18" t="s">
        <v>197</v>
      </c>
      <c r="BE174" s="229">
        <f>IF(N174="základní",J174,0)</f>
        <v>0</v>
      </c>
      <c r="BF174" s="229">
        <f>IF(N174="snížená",J174,0)</f>
        <v>0</v>
      </c>
      <c r="BG174" s="229">
        <f>IF(N174="zákl. přenesená",J174,0)</f>
        <v>0</v>
      </c>
      <c r="BH174" s="229">
        <f>IF(N174="sníž. přenesená",J174,0)</f>
        <v>0</v>
      </c>
      <c r="BI174" s="229">
        <f>IF(N174="nulová",J174,0)</f>
        <v>0</v>
      </c>
      <c r="BJ174" s="18" t="s">
        <v>80</v>
      </c>
      <c r="BK174" s="229">
        <f>ROUND(I174*H174,2)</f>
        <v>0</v>
      </c>
      <c r="BL174" s="18" t="s">
        <v>664</v>
      </c>
      <c r="BM174" s="18" t="s">
        <v>664</v>
      </c>
    </row>
    <row r="175" spans="2:47" s="1" customFormat="1" ht="12">
      <c r="B175" s="39"/>
      <c r="C175" s="40"/>
      <c r="D175" s="230" t="s">
        <v>262</v>
      </c>
      <c r="E175" s="40"/>
      <c r="F175" s="231" t="s">
        <v>2630</v>
      </c>
      <c r="G175" s="40"/>
      <c r="H175" s="40"/>
      <c r="I175" s="145"/>
      <c r="J175" s="40"/>
      <c r="K175" s="40"/>
      <c r="L175" s="44"/>
      <c r="M175" s="232"/>
      <c r="N175" s="80"/>
      <c r="O175" s="80"/>
      <c r="P175" s="80"/>
      <c r="Q175" s="80"/>
      <c r="R175" s="80"/>
      <c r="S175" s="80"/>
      <c r="T175" s="81"/>
      <c r="AT175" s="18" t="s">
        <v>262</v>
      </c>
      <c r="AU175" s="18" t="s">
        <v>82</v>
      </c>
    </row>
    <row r="176" spans="2:65" s="1" customFormat="1" ht="16.5" customHeight="1">
      <c r="B176" s="39"/>
      <c r="C176" s="218" t="s">
        <v>419</v>
      </c>
      <c r="D176" s="218" t="s">
        <v>199</v>
      </c>
      <c r="E176" s="219" t="s">
        <v>2679</v>
      </c>
      <c r="F176" s="220" t="s">
        <v>2680</v>
      </c>
      <c r="G176" s="221" t="s">
        <v>707</v>
      </c>
      <c r="H176" s="222">
        <v>2</v>
      </c>
      <c r="I176" s="223"/>
      <c r="J176" s="224">
        <f>ROUND(I176*H176,2)</f>
        <v>0</v>
      </c>
      <c r="K176" s="220" t="s">
        <v>21</v>
      </c>
      <c r="L176" s="44"/>
      <c r="M176" s="225" t="s">
        <v>21</v>
      </c>
      <c r="N176" s="226" t="s">
        <v>44</v>
      </c>
      <c r="O176" s="80"/>
      <c r="P176" s="227">
        <f>O176*H176</f>
        <v>0</v>
      </c>
      <c r="Q176" s="227">
        <v>0</v>
      </c>
      <c r="R176" s="227">
        <f>Q176*H176</f>
        <v>0</v>
      </c>
      <c r="S176" s="227">
        <v>0</v>
      </c>
      <c r="T176" s="228">
        <f>S176*H176</f>
        <v>0</v>
      </c>
      <c r="AR176" s="18" t="s">
        <v>664</v>
      </c>
      <c r="AT176" s="18" t="s">
        <v>199</v>
      </c>
      <c r="AU176" s="18" t="s">
        <v>82</v>
      </c>
      <c r="AY176" s="18" t="s">
        <v>197</v>
      </c>
      <c r="BE176" s="229">
        <f>IF(N176="základní",J176,0)</f>
        <v>0</v>
      </c>
      <c r="BF176" s="229">
        <f>IF(N176="snížená",J176,0)</f>
        <v>0</v>
      </c>
      <c r="BG176" s="229">
        <f>IF(N176="zákl. přenesená",J176,0)</f>
        <v>0</v>
      </c>
      <c r="BH176" s="229">
        <f>IF(N176="sníž. přenesená",J176,0)</f>
        <v>0</v>
      </c>
      <c r="BI176" s="229">
        <f>IF(N176="nulová",J176,0)</f>
        <v>0</v>
      </c>
      <c r="BJ176" s="18" t="s">
        <v>80</v>
      </c>
      <c r="BK176" s="229">
        <f>ROUND(I176*H176,2)</f>
        <v>0</v>
      </c>
      <c r="BL176" s="18" t="s">
        <v>664</v>
      </c>
      <c r="BM176" s="18" t="s">
        <v>682</v>
      </c>
    </row>
    <row r="177" spans="2:47" s="1" customFormat="1" ht="12">
      <c r="B177" s="39"/>
      <c r="C177" s="40"/>
      <c r="D177" s="230" t="s">
        <v>262</v>
      </c>
      <c r="E177" s="40"/>
      <c r="F177" s="231" t="s">
        <v>2652</v>
      </c>
      <c r="G177" s="40"/>
      <c r="H177" s="40"/>
      <c r="I177" s="145"/>
      <c r="J177" s="40"/>
      <c r="K177" s="40"/>
      <c r="L177" s="44"/>
      <c r="M177" s="232"/>
      <c r="N177" s="80"/>
      <c r="O177" s="80"/>
      <c r="P177" s="80"/>
      <c r="Q177" s="80"/>
      <c r="R177" s="80"/>
      <c r="S177" s="80"/>
      <c r="T177" s="81"/>
      <c r="AT177" s="18" t="s">
        <v>262</v>
      </c>
      <c r="AU177" s="18" t="s">
        <v>82</v>
      </c>
    </row>
    <row r="178" spans="2:65" s="1" customFormat="1" ht="16.5" customHeight="1">
      <c r="B178" s="39"/>
      <c r="C178" s="218" t="s">
        <v>425</v>
      </c>
      <c r="D178" s="218" t="s">
        <v>199</v>
      </c>
      <c r="E178" s="219" t="s">
        <v>2681</v>
      </c>
      <c r="F178" s="220" t="s">
        <v>2682</v>
      </c>
      <c r="G178" s="221" t="s">
        <v>707</v>
      </c>
      <c r="H178" s="222">
        <v>3</v>
      </c>
      <c r="I178" s="223"/>
      <c r="J178" s="224">
        <f>ROUND(I178*H178,2)</f>
        <v>0</v>
      </c>
      <c r="K178" s="220" t="s">
        <v>21</v>
      </c>
      <c r="L178" s="44"/>
      <c r="M178" s="225" t="s">
        <v>21</v>
      </c>
      <c r="N178" s="226" t="s">
        <v>44</v>
      </c>
      <c r="O178" s="80"/>
      <c r="P178" s="227">
        <f>O178*H178</f>
        <v>0</v>
      </c>
      <c r="Q178" s="227">
        <v>0</v>
      </c>
      <c r="R178" s="227">
        <f>Q178*H178</f>
        <v>0</v>
      </c>
      <c r="S178" s="227">
        <v>0</v>
      </c>
      <c r="T178" s="228">
        <f>S178*H178</f>
        <v>0</v>
      </c>
      <c r="AR178" s="18" t="s">
        <v>664</v>
      </c>
      <c r="AT178" s="18" t="s">
        <v>199</v>
      </c>
      <c r="AU178" s="18" t="s">
        <v>82</v>
      </c>
      <c r="AY178" s="18" t="s">
        <v>197</v>
      </c>
      <c r="BE178" s="229">
        <f>IF(N178="základní",J178,0)</f>
        <v>0</v>
      </c>
      <c r="BF178" s="229">
        <f>IF(N178="snížená",J178,0)</f>
        <v>0</v>
      </c>
      <c r="BG178" s="229">
        <f>IF(N178="zákl. přenesená",J178,0)</f>
        <v>0</v>
      </c>
      <c r="BH178" s="229">
        <f>IF(N178="sníž. přenesená",J178,0)</f>
        <v>0</v>
      </c>
      <c r="BI178" s="229">
        <f>IF(N178="nulová",J178,0)</f>
        <v>0</v>
      </c>
      <c r="BJ178" s="18" t="s">
        <v>80</v>
      </c>
      <c r="BK178" s="229">
        <f>ROUND(I178*H178,2)</f>
        <v>0</v>
      </c>
      <c r="BL178" s="18" t="s">
        <v>664</v>
      </c>
      <c r="BM178" s="18" t="s">
        <v>694</v>
      </c>
    </row>
    <row r="179" spans="2:47" s="1" customFormat="1" ht="12">
      <c r="B179" s="39"/>
      <c r="C179" s="40"/>
      <c r="D179" s="230" t="s">
        <v>262</v>
      </c>
      <c r="E179" s="40"/>
      <c r="F179" s="231" t="s">
        <v>2630</v>
      </c>
      <c r="G179" s="40"/>
      <c r="H179" s="40"/>
      <c r="I179" s="145"/>
      <c r="J179" s="40"/>
      <c r="K179" s="40"/>
      <c r="L179" s="44"/>
      <c r="M179" s="232"/>
      <c r="N179" s="80"/>
      <c r="O179" s="80"/>
      <c r="P179" s="80"/>
      <c r="Q179" s="80"/>
      <c r="R179" s="80"/>
      <c r="S179" s="80"/>
      <c r="T179" s="81"/>
      <c r="AT179" s="18" t="s">
        <v>262</v>
      </c>
      <c r="AU179" s="18" t="s">
        <v>82</v>
      </c>
    </row>
    <row r="180" spans="2:65" s="1" customFormat="1" ht="16.5" customHeight="1">
      <c r="B180" s="39"/>
      <c r="C180" s="218" t="s">
        <v>436</v>
      </c>
      <c r="D180" s="218" t="s">
        <v>199</v>
      </c>
      <c r="E180" s="219" t="s">
        <v>2683</v>
      </c>
      <c r="F180" s="220" t="s">
        <v>2684</v>
      </c>
      <c r="G180" s="221" t="s">
        <v>707</v>
      </c>
      <c r="H180" s="222">
        <v>1</v>
      </c>
      <c r="I180" s="223"/>
      <c r="J180" s="224">
        <f>ROUND(I180*H180,2)</f>
        <v>0</v>
      </c>
      <c r="K180" s="220" t="s">
        <v>21</v>
      </c>
      <c r="L180" s="44"/>
      <c r="M180" s="225" t="s">
        <v>21</v>
      </c>
      <c r="N180" s="226" t="s">
        <v>44</v>
      </c>
      <c r="O180" s="80"/>
      <c r="P180" s="227">
        <f>O180*H180</f>
        <v>0</v>
      </c>
      <c r="Q180" s="227">
        <v>0</v>
      </c>
      <c r="R180" s="227">
        <f>Q180*H180</f>
        <v>0</v>
      </c>
      <c r="S180" s="227">
        <v>0</v>
      </c>
      <c r="T180" s="228">
        <f>S180*H180</f>
        <v>0</v>
      </c>
      <c r="AR180" s="18" t="s">
        <v>664</v>
      </c>
      <c r="AT180" s="18" t="s">
        <v>199</v>
      </c>
      <c r="AU180" s="18" t="s">
        <v>82</v>
      </c>
      <c r="AY180" s="18" t="s">
        <v>197</v>
      </c>
      <c r="BE180" s="229">
        <f>IF(N180="základní",J180,0)</f>
        <v>0</v>
      </c>
      <c r="BF180" s="229">
        <f>IF(N180="snížená",J180,0)</f>
        <v>0</v>
      </c>
      <c r="BG180" s="229">
        <f>IF(N180="zákl. přenesená",J180,0)</f>
        <v>0</v>
      </c>
      <c r="BH180" s="229">
        <f>IF(N180="sníž. přenesená",J180,0)</f>
        <v>0</v>
      </c>
      <c r="BI180" s="229">
        <f>IF(N180="nulová",J180,0)</f>
        <v>0</v>
      </c>
      <c r="BJ180" s="18" t="s">
        <v>80</v>
      </c>
      <c r="BK180" s="229">
        <f>ROUND(I180*H180,2)</f>
        <v>0</v>
      </c>
      <c r="BL180" s="18" t="s">
        <v>664</v>
      </c>
      <c r="BM180" s="18" t="s">
        <v>704</v>
      </c>
    </row>
    <row r="181" spans="2:47" s="1" customFormat="1" ht="12">
      <c r="B181" s="39"/>
      <c r="C181" s="40"/>
      <c r="D181" s="230" t="s">
        <v>262</v>
      </c>
      <c r="E181" s="40"/>
      <c r="F181" s="231" t="s">
        <v>2652</v>
      </c>
      <c r="G181" s="40"/>
      <c r="H181" s="40"/>
      <c r="I181" s="145"/>
      <c r="J181" s="40"/>
      <c r="K181" s="40"/>
      <c r="L181" s="44"/>
      <c r="M181" s="232"/>
      <c r="N181" s="80"/>
      <c r="O181" s="80"/>
      <c r="P181" s="80"/>
      <c r="Q181" s="80"/>
      <c r="R181" s="80"/>
      <c r="S181" s="80"/>
      <c r="T181" s="81"/>
      <c r="AT181" s="18" t="s">
        <v>262</v>
      </c>
      <c r="AU181" s="18" t="s">
        <v>82</v>
      </c>
    </row>
    <row r="182" spans="2:65" s="1" customFormat="1" ht="16.5" customHeight="1">
      <c r="B182" s="39"/>
      <c r="C182" s="218" t="s">
        <v>445</v>
      </c>
      <c r="D182" s="218" t="s">
        <v>199</v>
      </c>
      <c r="E182" s="219" t="s">
        <v>2685</v>
      </c>
      <c r="F182" s="220" t="s">
        <v>2686</v>
      </c>
      <c r="G182" s="221" t="s">
        <v>707</v>
      </c>
      <c r="H182" s="222">
        <v>34</v>
      </c>
      <c r="I182" s="223"/>
      <c r="J182" s="224">
        <f>ROUND(I182*H182,2)</f>
        <v>0</v>
      </c>
      <c r="K182" s="220" t="s">
        <v>21</v>
      </c>
      <c r="L182" s="44"/>
      <c r="M182" s="225" t="s">
        <v>21</v>
      </c>
      <c r="N182" s="226" t="s">
        <v>44</v>
      </c>
      <c r="O182" s="80"/>
      <c r="P182" s="227">
        <f>O182*H182</f>
        <v>0</v>
      </c>
      <c r="Q182" s="227">
        <v>0</v>
      </c>
      <c r="R182" s="227">
        <f>Q182*H182</f>
        <v>0</v>
      </c>
      <c r="S182" s="227">
        <v>0</v>
      </c>
      <c r="T182" s="228">
        <f>S182*H182</f>
        <v>0</v>
      </c>
      <c r="AR182" s="18" t="s">
        <v>664</v>
      </c>
      <c r="AT182" s="18" t="s">
        <v>199</v>
      </c>
      <c r="AU182" s="18" t="s">
        <v>82</v>
      </c>
      <c r="AY182" s="18" t="s">
        <v>197</v>
      </c>
      <c r="BE182" s="229">
        <f>IF(N182="základní",J182,0)</f>
        <v>0</v>
      </c>
      <c r="BF182" s="229">
        <f>IF(N182="snížená",J182,0)</f>
        <v>0</v>
      </c>
      <c r="BG182" s="229">
        <f>IF(N182="zákl. přenesená",J182,0)</f>
        <v>0</v>
      </c>
      <c r="BH182" s="229">
        <f>IF(N182="sníž. přenesená",J182,0)</f>
        <v>0</v>
      </c>
      <c r="BI182" s="229">
        <f>IF(N182="nulová",J182,0)</f>
        <v>0</v>
      </c>
      <c r="BJ182" s="18" t="s">
        <v>80</v>
      </c>
      <c r="BK182" s="229">
        <f>ROUND(I182*H182,2)</f>
        <v>0</v>
      </c>
      <c r="BL182" s="18" t="s">
        <v>664</v>
      </c>
      <c r="BM182" s="18" t="s">
        <v>718</v>
      </c>
    </row>
    <row r="183" spans="2:47" s="1" customFormat="1" ht="12">
      <c r="B183" s="39"/>
      <c r="C183" s="40"/>
      <c r="D183" s="230" t="s">
        <v>262</v>
      </c>
      <c r="E183" s="40"/>
      <c r="F183" s="231" t="s">
        <v>2638</v>
      </c>
      <c r="G183" s="40"/>
      <c r="H183" s="40"/>
      <c r="I183" s="145"/>
      <c r="J183" s="40"/>
      <c r="K183" s="40"/>
      <c r="L183" s="44"/>
      <c r="M183" s="232"/>
      <c r="N183" s="80"/>
      <c r="O183" s="80"/>
      <c r="P183" s="80"/>
      <c r="Q183" s="80"/>
      <c r="R183" s="80"/>
      <c r="S183" s="80"/>
      <c r="T183" s="81"/>
      <c r="AT183" s="18" t="s">
        <v>262</v>
      </c>
      <c r="AU183" s="18" t="s">
        <v>82</v>
      </c>
    </row>
    <row r="184" spans="2:65" s="1" customFormat="1" ht="16.5" customHeight="1">
      <c r="B184" s="39"/>
      <c r="C184" s="218" t="s">
        <v>452</v>
      </c>
      <c r="D184" s="218" t="s">
        <v>199</v>
      </c>
      <c r="E184" s="219" t="s">
        <v>2687</v>
      </c>
      <c r="F184" s="220" t="s">
        <v>2688</v>
      </c>
      <c r="G184" s="221" t="s">
        <v>707</v>
      </c>
      <c r="H184" s="222">
        <v>6</v>
      </c>
      <c r="I184" s="223"/>
      <c r="J184" s="224">
        <f>ROUND(I184*H184,2)</f>
        <v>0</v>
      </c>
      <c r="K184" s="220" t="s">
        <v>21</v>
      </c>
      <c r="L184" s="44"/>
      <c r="M184" s="225" t="s">
        <v>21</v>
      </c>
      <c r="N184" s="226" t="s">
        <v>44</v>
      </c>
      <c r="O184" s="80"/>
      <c r="P184" s="227">
        <f>O184*H184</f>
        <v>0</v>
      </c>
      <c r="Q184" s="227">
        <v>0</v>
      </c>
      <c r="R184" s="227">
        <f>Q184*H184</f>
        <v>0</v>
      </c>
      <c r="S184" s="227">
        <v>0</v>
      </c>
      <c r="T184" s="228">
        <f>S184*H184</f>
        <v>0</v>
      </c>
      <c r="AR184" s="18" t="s">
        <v>664</v>
      </c>
      <c r="AT184" s="18" t="s">
        <v>199</v>
      </c>
      <c r="AU184" s="18" t="s">
        <v>82</v>
      </c>
      <c r="AY184" s="18" t="s">
        <v>197</v>
      </c>
      <c r="BE184" s="229">
        <f>IF(N184="základní",J184,0)</f>
        <v>0</v>
      </c>
      <c r="BF184" s="229">
        <f>IF(N184="snížená",J184,0)</f>
        <v>0</v>
      </c>
      <c r="BG184" s="229">
        <f>IF(N184="zákl. přenesená",J184,0)</f>
        <v>0</v>
      </c>
      <c r="BH184" s="229">
        <f>IF(N184="sníž. přenesená",J184,0)</f>
        <v>0</v>
      </c>
      <c r="BI184" s="229">
        <f>IF(N184="nulová",J184,0)</f>
        <v>0</v>
      </c>
      <c r="BJ184" s="18" t="s">
        <v>80</v>
      </c>
      <c r="BK184" s="229">
        <f>ROUND(I184*H184,2)</f>
        <v>0</v>
      </c>
      <c r="BL184" s="18" t="s">
        <v>664</v>
      </c>
      <c r="BM184" s="18" t="s">
        <v>734</v>
      </c>
    </row>
    <row r="185" spans="2:47" s="1" customFormat="1" ht="12">
      <c r="B185" s="39"/>
      <c r="C185" s="40"/>
      <c r="D185" s="230" t="s">
        <v>262</v>
      </c>
      <c r="E185" s="40"/>
      <c r="F185" s="231" t="s">
        <v>2624</v>
      </c>
      <c r="G185" s="40"/>
      <c r="H185" s="40"/>
      <c r="I185" s="145"/>
      <c r="J185" s="40"/>
      <c r="K185" s="40"/>
      <c r="L185" s="44"/>
      <c r="M185" s="232"/>
      <c r="N185" s="80"/>
      <c r="O185" s="80"/>
      <c r="P185" s="80"/>
      <c r="Q185" s="80"/>
      <c r="R185" s="80"/>
      <c r="S185" s="80"/>
      <c r="T185" s="81"/>
      <c r="AT185" s="18" t="s">
        <v>262</v>
      </c>
      <c r="AU185" s="18" t="s">
        <v>82</v>
      </c>
    </row>
    <row r="186" spans="2:65" s="1" customFormat="1" ht="16.5" customHeight="1">
      <c r="B186" s="39"/>
      <c r="C186" s="218" t="s">
        <v>457</v>
      </c>
      <c r="D186" s="218" t="s">
        <v>199</v>
      </c>
      <c r="E186" s="219" t="s">
        <v>2689</v>
      </c>
      <c r="F186" s="220" t="s">
        <v>2690</v>
      </c>
      <c r="G186" s="221" t="s">
        <v>707</v>
      </c>
      <c r="H186" s="222">
        <v>1</v>
      </c>
      <c r="I186" s="223"/>
      <c r="J186" s="224">
        <f>ROUND(I186*H186,2)</f>
        <v>0</v>
      </c>
      <c r="K186" s="220" t="s">
        <v>21</v>
      </c>
      <c r="L186" s="44"/>
      <c r="M186" s="225" t="s">
        <v>21</v>
      </c>
      <c r="N186" s="226" t="s">
        <v>44</v>
      </c>
      <c r="O186" s="80"/>
      <c r="P186" s="227">
        <f>O186*H186</f>
        <v>0</v>
      </c>
      <c r="Q186" s="227">
        <v>0</v>
      </c>
      <c r="R186" s="227">
        <f>Q186*H186</f>
        <v>0</v>
      </c>
      <c r="S186" s="227">
        <v>0</v>
      </c>
      <c r="T186" s="228">
        <f>S186*H186</f>
        <v>0</v>
      </c>
      <c r="AR186" s="18" t="s">
        <v>664</v>
      </c>
      <c r="AT186" s="18" t="s">
        <v>199</v>
      </c>
      <c r="AU186" s="18" t="s">
        <v>82</v>
      </c>
      <c r="AY186" s="18" t="s">
        <v>197</v>
      </c>
      <c r="BE186" s="229">
        <f>IF(N186="základní",J186,0)</f>
        <v>0</v>
      </c>
      <c r="BF186" s="229">
        <f>IF(N186="snížená",J186,0)</f>
        <v>0</v>
      </c>
      <c r="BG186" s="229">
        <f>IF(N186="zákl. přenesená",J186,0)</f>
        <v>0</v>
      </c>
      <c r="BH186" s="229">
        <f>IF(N186="sníž. přenesená",J186,0)</f>
        <v>0</v>
      </c>
      <c r="BI186" s="229">
        <f>IF(N186="nulová",J186,0)</f>
        <v>0</v>
      </c>
      <c r="BJ186" s="18" t="s">
        <v>80</v>
      </c>
      <c r="BK186" s="229">
        <f>ROUND(I186*H186,2)</f>
        <v>0</v>
      </c>
      <c r="BL186" s="18" t="s">
        <v>664</v>
      </c>
      <c r="BM186" s="18" t="s">
        <v>746</v>
      </c>
    </row>
    <row r="187" spans="2:47" s="1" customFormat="1" ht="12">
      <c r="B187" s="39"/>
      <c r="C187" s="40"/>
      <c r="D187" s="230" t="s">
        <v>262</v>
      </c>
      <c r="E187" s="40"/>
      <c r="F187" s="231" t="s">
        <v>2652</v>
      </c>
      <c r="G187" s="40"/>
      <c r="H187" s="40"/>
      <c r="I187" s="145"/>
      <c r="J187" s="40"/>
      <c r="K187" s="40"/>
      <c r="L187" s="44"/>
      <c r="M187" s="232"/>
      <c r="N187" s="80"/>
      <c r="O187" s="80"/>
      <c r="P187" s="80"/>
      <c r="Q187" s="80"/>
      <c r="R187" s="80"/>
      <c r="S187" s="80"/>
      <c r="T187" s="81"/>
      <c r="AT187" s="18" t="s">
        <v>262</v>
      </c>
      <c r="AU187" s="18" t="s">
        <v>82</v>
      </c>
    </row>
    <row r="188" spans="2:65" s="1" customFormat="1" ht="16.5" customHeight="1">
      <c r="B188" s="39"/>
      <c r="C188" s="218" t="s">
        <v>493</v>
      </c>
      <c r="D188" s="218" t="s">
        <v>199</v>
      </c>
      <c r="E188" s="219" t="s">
        <v>2691</v>
      </c>
      <c r="F188" s="220" t="s">
        <v>2692</v>
      </c>
      <c r="G188" s="221" t="s">
        <v>707</v>
      </c>
      <c r="H188" s="222">
        <v>6</v>
      </c>
      <c r="I188" s="223"/>
      <c r="J188" s="224">
        <f>ROUND(I188*H188,2)</f>
        <v>0</v>
      </c>
      <c r="K188" s="220" t="s">
        <v>21</v>
      </c>
      <c r="L188" s="44"/>
      <c r="M188" s="225" t="s">
        <v>21</v>
      </c>
      <c r="N188" s="226" t="s">
        <v>44</v>
      </c>
      <c r="O188" s="80"/>
      <c r="P188" s="227">
        <f>O188*H188</f>
        <v>0</v>
      </c>
      <c r="Q188" s="227">
        <v>0</v>
      </c>
      <c r="R188" s="227">
        <f>Q188*H188</f>
        <v>0</v>
      </c>
      <c r="S188" s="227">
        <v>0</v>
      </c>
      <c r="T188" s="228">
        <f>S188*H188</f>
        <v>0</v>
      </c>
      <c r="AR188" s="18" t="s">
        <v>664</v>
      </c>
      <c r="AT188" s="18" t="s">
        <v>199</v>
      </c>
      <c r="AU188" s="18" t="s">
        <v>82</v>
      </c>
      <c r="AY188" s="18" t="s">
        <v>197</v>
      </c>
      <c r="BE188" s="229">
        <f>IF(N188="základní",J188,0)</f>
        <v>0</v>
      </c>
      <c r="BF188" s="229">
        <f>IF(N188="snížená",J188,0)</f>
        <v>0</v>
      </c>
      <c r="BG188" s="229">
        <f>IF(N188="zákl. přenesená",J188,0)</f>
        <v>0</v>
      </c>
      <c r="BH188" s="229">
        <f>IF(N188="sníž. přenesená",J188,0)</f>
        <v>0</v>
      </c>
      <c r="BI188" s="229">
        <f>IF(N188="nulová",J188,0)</f>
        <v>0</v>
      </c>
      <c r="BJ188" s="18" t="s">
        <v>80</v>
      </c>
      <c r="BK188" s="229">
        <f>ROUND(I188*H188,2)</f>
        <v>0</v>
      </c>
      <c r="BL188" s="18" t="s">
        <v>664</v>
      </c>
      <c r="BM188" s="18" t="s">
        <v>757</v>
      </c>
    </row>
    <row r="189" spans="2:47" s="1" customFormat="1" ht="12">
      <c r="B189" s="39"/>
      <c r="C189" s="40"/>
      <c r="D189" s="230" t="s">
        <v>262</v>
      </c>
      <c r="E189" s="40"/>
      <c r="F189" s="231" t="s">
        <v>2624</v>
      </c>
      <c r="G189" s="40"/>
      <c r="H189" s="40"/>
      <c r="I189" s="145"/>
      <c r="J189" s="40"/>
      <c r="K189" s="40"/>
      <c r="L189" s="44"/>
      <c r="M189" s="232"/>
      <c r="N189" s="80"/>
      <c r="O189" s="80"/>
      <c r="P189" s="80"/>
      <c r="Q189" s="80"/>
      <c r="R189" s="80"/>
      <c r="S189" s="80"/>
      <c r="T189" s="81"/>
      <c r="AT189" s="18" t="s">
        <v>262</v>
      </c>
      <c r="AU189" s="18" t="s">
        <v>82</v>
      </c>
    </row>
    <row r="190" spans="2:65" s="1" customFormat="1" ht="16.5" customHeight="1">
      <c r="B190" s="39"/>
      <c r="C190" s="218" t="s">
        <v>499</v>
      </c>
      <c r="D190" s="218" t="s">
        <v>199</v>
      </c>
      <c r="E190" s="219" t="s">
        <v>2693</v>
      </c>
      <c r="F190" s="220" t="s">
        <v>2694</v>
      </c>
      <c r="G190" s="221" t="s">
        <v>707</v>
      </c>
      <c r="H190" s="222">
        <v>2</v>
      </c>
      <c r="I190" s="223"/>
      <c r="J190" s="224">
        <f>ROUND(I190*H190,2)</f>
        <v>0</v>
      </c>
      <c r="K190" s="220" t="s">
        <v>21</v>
      </c>
      <c r="L190" s="44"/>
      <c r="M190" s="225" t="s">
        <v>21</v>
      </c>
      <c r="N190" s="226" t="s">
        <v>44</v>
      </c>
      <c r="O190" s="80"/>
      <c r="P190" s="227">
        <f>O190*H190</f>
        <v>0</v>
      </c>
      <c r="Q190" s="227">
        <v>0</v>
      </c>
      <c r="R190" s="227">
        <f>Q190*H190</f>
        <v>0</v>
      </c>
      <c r="S190" s="227">
        <v>0</v>
      </c>
      <c r="T190" s="228">
        <f>S190*H190</f>
        <v>0</v>
      </c>
      <c r="AR190" s="18" t="s">
        <v>664</v>
      </c>
      <c r="AT190" s="18" t="s">
        <v>199</v>
      </c>
      <c r="AU190" s="18" t="s">
        <v>82</v>
      </c>
      <c r="AY190" s="18" t="s">
        <v>197</v>
      </c>
      <c r="BE190" s="229">
        <f>IF(N190="základní",J190,0)</f>
        <v>0</v>
      </c>
      <c r="BF190" s="229">
        <f>IF(N190="snížená",J190,0)</f>
        <v>0</v>
      </c>
      <c r="BG190" s="229">
        <f>IF(N190="zákl. přenesená",J190,0)</f>
        <v>0</v>
      </c>
      <c r="BH190" s="229">
        <f>IF(N190="sníž. přenesená",J190,0)</f>
        <v>0</v>
      </c>
      <c r="BI190" s="229">
        <f>IF(N190="nulová",J190,0)</f>
        <v>0</v>
      </c>
      <c r="BJ190" s="18" t="s">
        <v>80</v>
      </c>
      <c r="BK190" s="229">
        <f>ROUND(I190*H190,2)</f>
        <v>0</v>
      </c>
      <c r="BL190" s="18" t="s">
        <v>664</v>
      </c>
      <c r="BM190" s="18" t="s">
        <v>766</v>
      </c>
    </row>
    <row r="191" spans="2:47" s="1" customFormat="1" ht="12">
      <c r="B191" s="39"/>
      <c r="C191" s="40"/>
      <c r="D191" s="230" t="s">
        <v>262</v>
      </c>
      <c r="E191" s="40"/>
      <c r="F191" s="231" t="s">
        <v>2630</v>
      </c>
      <c r="G191" s="40"/>
      <c r="H191" s="40"/>
      <c r="I191" s="145"/>
      <c r="J191" s="40"/>
      <c r="K191" s="40"/>
      <c r="L191" s="44"/>
      <c r="M191" s="232"/>
      <c r="N191" s="80"/>
      <c r="O191" s="80"/>
      <c r="P191" s="80"/>
      <c r="Q191" s="80"/>
      <c r="R191" s="80"/>
      <c r="S191" s="80"/>
      <c r="T191" s="81"/>
      <c r="AT191" s="18" t="s">
        <v>262</v>
      </c>
      <c r="AU191" s="18" t="s">
        <v>82</v>
      </c>
    </row>
    <row r="192" spans="2:65" s="1" customFormat="1" ht="22.5" customHeight="1">
      <c r="B192" s="39"/>
      <c r="C192" s="218" t="s">
        <v>507</v>
      </c>
      <c r="D192" s="218" t="s">
        <v>199</v>
      </c>
      <c r="E192" s="219" t="s">
        <v>2695</v>
      </c>
      <c r="F192" s="220" t="s">
        <v>2696</v>
      </c>
      <c r="G192" s="221" t="s">
        <v>702</v>
      </c>
      <c r="H192" s="222">
        <v>20</v>
      </c>
      <c r="I192" s="223"/>
      <c r="J192" s="224">
        <f>ROUND(I192*H192,2)</f>
        <v>0</v>
      </c>
      <c r="K192" s="220" t="s">
        <v>21</v>
      </c>
      <c r="L192" s="44"/>
      <c r="M192" s="225" t="s">
        <v>21</v>
      </c>
      <c r="N192" s="226" t="s">
        <v>44</v>
      </c>
      <c r="O192" s="80"/>
      <c r="P192" s="227">
        <f>O192*H192</f>
        <v>0</v>
      </c>
      <c r="Q192" s="227">
        <v>0</v>
      </c>
      <c r="R192" s="227">
        <f>Q192*H192</f>
        <v>0</v>
      </c>
      <c r="S192" s="227">
        <v>0</v>
      </c>
      <c r="T192" s="228">
        <f>S192*H192</f>
        <v>0</v>
      </c>
      <c r="AR192" s="18" t="s">
        <v>664</v>
      </c>
      <c r="AT192" s="18" t="s">
        <v>199</v>
      </c>
      <c r="AU192" s="18" t="s">
        <v>82</v>
      </c>
      <c r="AY192" s="18" t="s">
        <v>197</v>
      </c>
      <c r="BE192" s="229">
        <f>IF(N192="základní",J192,0)</f>
        <v>0</v>
      </c>
      <c r="BF192" s="229">
        <f>IF(N192="snížená",J192,0)</f>
        <v>0</v>
      </c>
      <c r="BG192" s="229">
        <f>IF(N192="zákl. přenesená",J192,0)</f>
        <v>0</v>
      </c>
      <c r="BH192" s="229">
        <f>IF(N192="sníž. přenesená",J192,0)</f>
        <v>0</v>
      </c>
      <c r="BI192" s="229">
        <f>IF(N192="nulová",J192,0)</f>
        <v>0</v>
      </c>
      <c r="BJ192" s="18" t="s">
        <v>80</v>
      </c>
      <c r="BK192" s="229">
        <f>ROUND(I192*H192,2)</f>
        <v>0</v>
      </c>
      <c r="BL192" s="18" t="s">
        <v>664</v>
      </c>
      <c r="BM192" s="18" t="s">
        <v>778</v>
      </c>
    </row>
    <row r="193" spans="2:47" s="1" customFormat="1" ht="12">
      <c r="B193" s="39"/>
      <c r="C193" s="40"/>
      <c r="D193" s="230" t="s">
        <v>262</v>
      </c>
      <c r="E193" s="40"/>
      <c r="F193" s="231" t="s">
        <v>2697</v>
      </c>
      <c r="G193" s="40"/>
      <c r="H193" s="40"/>
      <c r="I193" s="145"/>
      <c r="J193" s="40"/>
      <c r="K193" s="40"/>
      <c r="L193" s="44"/>
      <c r="M193" s="232"/>
      <c r="N193" s="80"/>
      <c r="O193" s="80"/>
      <c r="P193" s="80"/>
      <c r="Q193" s="80"/>
      <c r="R193" s="80"/>
      <c r="S193" s="80"/>
      <c r="T193" s="81"/>
      <c r="AT193" s="18" t="s">
        <v>262</v>
      </c>
      <c r="AU193" s="18" t="s">
        <v>82</v>
      </c>
    </row>
    <row r="194" spans="2:65" s="1" customFormat="1" ht="16.5" customHeight="1">
      <c r="B194" s="39"/>
      <c r="C194" s="218" t="s">
        <v>513</v>
      </c>
      <c r="D194" s="218" t="s">
        <v>199</v>
      </c>
      <c r="E194" s="219" t="s">
        <v>2698</v>
      </c>
      <c r="F194" s="220" t="s">
        <v>2699</v>
      </c>
      <c r="G194" s="221" t="s">
        <v>702</v>
      </c>
      <c r="H194" s="222">
        <v>20</v>
      </c>
      <c r="I194" s="223"/>
      <c r="J194" s="224">
        <f>ROUND(I194*H194,2)</f>
        <v>0</v>
      </c>
      <c r="K194" s="220" t="s">
        <v>21</v>
      </c>
      <c r="L194" s="44"/>
      <c r="M194" s="225" t="s">
        <v>21</v>
      </c>
      <c r="N194" s="226" t="s">
        <v>44</v>
      </c>
      <c r="O194" s="80"/>
      <c r="P194" s="227">
        <f>O194*H194</f>
        <v>0</v>
      </c>
      <c r="Q194" s="227">
        <v>0</v>
      </c>
      <c r="R194" s="227">
        <f>Q194*H194</f>
        <v>0</v>
      </c>
      <c r="S194" s="227">
        <v>0</v>
      </c>
      <c r="T194" s="228">
        <f>S194*H194</f>
        <v>0</v>
      </c>
      <c r="AR194" s="18" t="s">
        <v>664</v>
      </c>
      <c r="AT194" s="18" t="s">
        <v>199</v>
      </c>
      <c r="AU194" s="18" t="s">
        <v>82</v>
      </c>
      <c r="AY194" s="18" t="s">
        <v>197</v>
      </c>
      <c r="BE194" s="229">
        <f>IF(N194="základní",J194,0)</f>
        <v>0</v>
      </c>
      <c r="BF194" s="229">
        <f>IF(N194="snížená",J194,0)</f>
        <v>0</v>
      </c>
      <c r="BG194" s="229">
        <f>IF(N194="zákl. přenesená",J194,0)</f>
        <v>0</v>
      </c>
      <c r="BH194" s="229">
        <f>IF(N194="sníž. přenesená",J194,0)</f>
        <v>0</v>
      </c>
      <c r="BI194" s="229">
        <f>IF(N194="nulová",J194,0)</f>
        <v>0</v>
      </c>
      <c r="BJ194" s="18" t="s">
        <v>80</v>
      </c>
      <c r="BK194" s="229">
        <f>ROUND(I194*H194,2)</f>
        <v>0</v>
      </c>
      <c r="BL194" s="18" t="s">
        <v>664</v>
      </c>
      <c r="BM194" s="18" t="s">
        <v>788</v>
      </c>
    </row>
    <row r="195" spans="2:47" s="1" customFormat="1" ht="12">
      <c r="B195" s="39"/>
      <c r="C195" s="40"/>
      <c r="D195" s="230" t="s">
        <v>262</v>
      </c>
      <c r="E195" s="40"/>
      <c r="F195" s="231" t="s">
        <v>2697</v>
      </c>
      <c r="G195" s="40"/>
      <c r="H195" s="40"/>
      <c r="I195" s="145"/>
      <c r="J195" s="40"/>
      <c r="K195" s="40"/>
      <c r="L195" s="44"/>
      <c r="M195" s="232"/>
      <c r="N195" s="80"/>
      <c r="O195" s="80"/>
      <c r="P195" s="80"/>
      <c r="Q195" s="80"/>
      <c r="R195" s="80"/>
      <c r="S195" s="80"/>
      <c r="T195" s="81"/>
      <c r="AT195" s="18" t="s">
        <v>262</v>
      </c>
      <c r="AU195" s="18" t="s">
        <v>82</v>
      </c>
    </row>
    <row r="196" spans="2:63" s="11" customFormat="1" ht="22.8" customHeight="1">
      <c r="B196" s="202"/>
      <c r="C196" s="203"/>
      <c r="D196" s="204" t="s">
        <v>72</v>
      </c>
      <c r="E196" s="216" t="s">
        <v>2341</v>
      </c>
      <c r="F196" s="216" t="s">
        <v>2646</v>
      </c>
      <c r="G196" s="203"/>
      <c r="H196" s="203"/>
      <c r="I196" s="206"/>
      <c r="J196" s="217">
        <f>BK196</f>
        <v>0</v>
      </c>
      <c r="K196" s="203"/>
      <c r="L196" s="208"/>
      <c r="M196" s="209"/>
      <c r="N196" s="210"/>
      <c r="O196" s="210"/>
      <c r="P196" s="211">
        <f>SUM(P197:P214)</f>
        <v>0</v>
      </c>
      <c r="Q196" s="210"/>
      <c r="R196" s="211">
        <f>SUM(R197:R214)</f>
        <v>0</v>
      </c>
      <c r="S196" s="210"/>
      <c r="T196" s="212">
        <f>SUM(T197:T214)</f>
        <v>0</v>
      </c>
      <c r="AR196" s="213" t="s">
        <v>90</v>
      </c>
      <c r="AT196" s="214" t="s">
        <v>72</v>
      </c>
      <c r="AU196" s="214" t="s">
        <v>80</v>
      </c>
      <c r="AY196" s="213" t="s">
        <v>197</v>
      </c>
      <c r="BK196" s="215">
        <f>SUM(BK197:BK214)</f>
        <v>0</v>
      </c>
    </row>
    <row r="197" spans="2:65" s="1" customFormat="1" ht="16.5" customHeight="1">
      <c r="B197" s="39"/>
      <c r="C197" s="218" t="s">
        <v>524</v>
      </c>
      <c r="D197" s="218" t="s">
        <v>199</v>
      </c>
      <c r="E197" s="219" t="s">
        <v>2700</v>
      </c>
      <c r="F197" s="220" t="s">
        <v>2701</v>
      </c>
      <c r="G197" s="221" t="s">
        <v>132</v>
      </c>
      <c r="H197" s="222">
        <v>1460</v>
      </c>
      <c r="I197" s="223"/>
      <c r="J197" s="224">
        <f>ROUND(I197*H197,2)</f>
        <v>0</v>
      </c>
      <c r="K197" s="220" t="s">
        <v>21</v>
      </c>
      <c r="L197" s="44"/>
      <c r="M197" s="225" t="s">
        <v>21</v>
      </c>
      <c r="N197" s="226" t="s">
        <v>44</v>
      </c>
      <c r="O197" s="80"/>
      <c r="P197" s="227">
        <f>O197*H197</f>
        <v>0</v>
      </c>
      <c r="Q197" s="227">
        <v>0</v>
      </c>
      <c r="R197" s="227">
        <f>Q197*H197</f>
        <v>0</v>
      </c>
      <c r="S197" s="227">
        <v>0</v>
      </c>
      <c r="T197" s="228">
        <f>S197*H197</f>
        <v>0</v>
      </c>
      <c r="AR197" s="18" t="s">
        <v>664</v>
      </c>
      <c r="AT197" s="18" t="s">
        <v>199</v>
      </c>
      <c r="AU197" s="18" t="s">
        <v>82</v>
      </c>
      <c r="AY197" s="18" t="s">
        <v>197</v>
      </c>
      <c r="BE197" s="229">
        <f>IF(N197="základní",J197,0)</f>
        <v>0</v>
      </c>
      <c r="BF197" s="229">
        <f>IF(N197="snížená",J197,0)</f>
        <v>0</v>
      </c>
      <c r="BG197" s="229">
        <f>IF(N197="zákl. přenesená",J197,0)</f>
        <v>0</v>
      </c>
      <c r="BH197" s="229">
        <f>IF(N197="sníž. přenesená",J197,0)</f>
        <v>0</v>
      </c>
      <c r="BI197" s="229">
        <f>IF(N197="nulová",J197,0)</f>
        <v>0</v>
      </c>
      <c r="BJ197" s="18" t="s">
        <v>80</v>
      </c>
      <c r="BK197" s="229">
        <f>ROUND(I197*H197,2)</f>
        <v>0</v>
      </c>
      <c r="BL197" s="18" t="s">
        <v>664</v>
      </c>
      <c r="BM197" s="18" t="s">
        <v>799</v>
      </c>
    </row>
    <row r="198" spans="2:47" s="1" customFormat="1" ht="12">
      <c r="B198" s="39"/>
      <c r="C198" s="40"/>
      <c r="D198" s="230" t="s">
        <v>262</v>
      </c>
      <c r="E198" s="40"/>
      <c r="F198" s="231" t="s">
        <v>2702</v>
      </c>
      <c r="G198" s="40"/>
      <c r="H198" s="40"/>
      <c r="I198" s="145"/>
      <c r="J198" s="40"/>
      <c r="K198" s="40"/>
      <c r="L198" s="44"/>
      <c r="M198" s="232"/>
      <c r="N198" s="80"/>
      <c r="O198" s="80"/>
      <c r="P198" s="80"/>
      <c r="Q198" s="80"/>
      <c r="R198" s="80"/>
      <c r="S198" s="80"/>
      <c r="T198" s="81"/>
      <c r="AT198" s="18" t="s">
        <v>262</v>
      </c>
      <c r="AU198" s="18" t="s">
        <v>82</v>
      </c>
    </row>
    <row r="199" spans="2:65" s="1" customFormat="1" ht="16.5" customHeight="1">
      <c r="B199" s="39"/>
      <c r="C199" s="218" t="s">
        <v>533</v>
      </c>
      <c r="D199" s="218" t="s">
        <v>199</v>
      </c>
      <c r="E199" s="219" t="s">
        <v>2703</v>
      </c>
      <c r="F199" s="220" t="s">
        <v>2649</v>
      </c>
      <c r="G199" s="221" t="s">
        <v>132</v>
      </c>
      <c r="H199" s="222">
        <v>120</v>
      </c>
      <c r="I199" s="223"/>
      <c r="J199" s="224">
        <f>ROUND(I199*H199,2)</f>
        <v>0</v>
      </c>
      <c r="K199" s="220" t="s">
        <v>21</v>
      </c>
      <c r="L199" s="44"/>
      <c r="M199" s="225" t="s">
        <v>21</v>
      </c>
      <c r="N199" s="226" t="s">
        <v>44</v>
      </c>
      <c r="O199" s="80"/>
      <c r="P199" s="227">
        <f>O199*H199</f>
        <v>0</v>
      </c>
      <c r="Q199" s="227">
        <v>0</v>
      </c>
      <c r="R199" s="227">
        <f>Q199*H199</f>
        <v>0</v>
      </c>
      <c r="S199" s="227">
        <v>0</v>
      </c>
      <c r="T199" s="228">
        <f>S199*H199</f>
        <v>0</v>
      </c>
      <c r="AR199" s="18" t="s">
        <v>664</v>
      </c>
      <c r="AT199" s="18" t="s">
        <v>199</v>
      </c>
      <c r="AU199" s="18" t="s">
        <v>82</v>
      </c>
      <c r="AY199" s="18" t="s">
        <v>197</v>
      </c>
      <c r="BE199" s="229">
        <f>IF(N199="základní",J199,0)</f>
        <v>0</v>
      </c>
      <c r="BF199" s="229">
        <f>IF(N199="snížená",J199,0)</f>
        <v>0</v>
      </c>
      <c r="BG199" s="229">
        <f>IF(N199="zákl. přenesená",J199,0)</f>
        <v>0</v>
      </c>
      <c r="BH199" s="229">
        <f>IF(N199="sníž. přenesená",J199,0)</f>
        <v>0</v>
      </c>
      <c r="BI199" s="229">
        <f>IF(N199="nulová",J199,0)</f>
        <v>0</v>
      </c>
      <c r="BJ199" s="18" t="s">
        <v>80</v>
      </c>
      <c r="BK199" s="229">
        <f>ROUND(I199*H199,2)</f>
        <v>0</v>
      </c>
      <c r="BL199" s="18" t="s">
        <v>664</v>
      </c>
      <c r="BM199" s="18" t="s">
        <v>810</v>
      </c>
    </row>
    <row r="200" spans="2:47" s="1" customFormat="1" ht="12">
      <c r="B200" s="39"/>
      <c r="C200" s="40"/>
      <c r="D200" s="230" t="s">
        <v>262</v>
      </c>
      <c r="E200" s="40"/>
      <c r="F200" s="231" t="s">
        <v>2704</v>
      </c>
      <c r="G200" s="40"/>
      <c r="H200" s="40"/>
      <c r="I200" s="145"/>
      <c r="J200" s="40"/>
      <c r="K200" s="40"/>
      <c r="L200" s="44"/>
      <c r="M200" s="232"/>
      <c r="N200" s="80"/>
      <c r="O200" s="80"/>
      <c r="P200" s="80"/>
      <c r="Q200" s="80"/>
      <c r="R200" s="80"/>
      <c r="S200" s="80"/>
      <c r="T200" s="81"/>
      <c r="AT200" s="18" t="s">
        <v>262</v>
      </c>
      <c r="AU200" s="18" t="s">
        <v>82</v>
      </c>
    </row>
    <row r="201" spans="2:65" s="1" customFormat="1" ht="16.5" customHeight="1">
      <c r="B201" s="39"/>
      <c r="C201" s="218" t="s">
        <v>539</v>
      </c>
      <c r="D201" s="218" t="s">
        <v>199</v>
      </c>
      <c r="E201" s="219" t="s">
        <v>2705</v>
      </c>
      <c r="F201" s="220" t="s">
        <v>2706</v>
      </c>
      <c r="G201" s="221" t="s">
        <v>132</v>
      </c>
      <c r="H201" s="222">
        <v>100</v>
      </c>
      <c r="I201" s="223"/>
      <c r="J201" s="224">
        <f>ROUND(I201*H201,2)</f>
        <v>0</v>
      </c>
      <c r="K201" s="220" t="s">
        <v>21</v>
      </c>
      <c r="L201" s="44"/>
      <c r="M201" s="225" t="s">
        <v>21</v>
      </c>
      <c r="N201" s="226" t="s">
        <v>44</v>
      </c>
      <c r="O201" s="80"/>
      <c r="P201" s="227">
        <f>O201*H201</f>
        <v>0</v>
      </c>
      <c r="Q201" s="227">
        <v>0</v>
      </c>
      <c r="R201" s="227">
        <f>Q201*H201</f>
        <v>0</v>
      </c>
      <c r="S201" s="227">
        <v>0</v>
      </c>
      <c r="T201" s="228">
        <f>S201*H201</f>
        <v>0</v>
      </c>
      <c r="AR201" s="18" t="s">
        <v>664</v>
      </c>
      <c r="AT201" s="18" t="s">
        <v>199</v>
      </c>
      <c r="AU201" s="18" t="s">
        <v>82</v>
      </c>
      <c r="AY201" s="18" t="s">
        <v>197</v>
      </c>
      <c r="BE201" s="229">
        <f>IF(N201="základní",J201,0)</f>
        <v>0</v>
      </c>
      <c r="BF201" s="229">
        <f>IF(N201="snížená",J201,0)</f>
        <v>0</v>
      </c>
      <c r="BG201" s="229">
        <f>IF(N201="zákl. přenesená",J201,0)</f>
        <v>0</v>
      </c>
      <c r="BH201" s="229">
        <f>IF(N201="sníž. přenesená",J201,0)</f>
        <v>0</v>
      </c>
      <c r="BI201" s="229">
        <f>IF(N201="nulová",J201,0)</f>
        <v>0</v>
      </c>
      <c r="BJ201" s="18" t="s">
        <v>80</v>
      </c>
      <c r="BK201" s="229">
        <f>ROUND(I201*H201,2)</f>
        <v>0</v>
      </c>
      <c r="BL201" s="18" t="s">
        <v>664</v>
      </c>
      <c r="BM201" s="18" t="s">
        <v>822</v>
      </c>
    </row>
    <row r="202" spans="2:47" s="1" customFormat="1" ht="12">
      <c r="B202" s="39"/>
      <c r="C202" s="40"/>
      <c r="D202" s="230" t="s">
        <v>262</v>
      </c>
      <c r="E202" s="40"/>
      <c r="F202" s="231" t="s">
        <v>2707</v>
      </c>
      <c r="G202" s="40"/>
      <c r="H202" s="40"/>
      <c r="I202" s="145"/>
      <c r="J202" s="40"/>
      <c r="K202" s="40"/>
      <c r="L202" s="44"/>
      <c r="M202" s="232"/>
      <c r="N202" s="80"/>
      <c r="O202" s="80"/>
      <c r="P202" s="80"/>
      <c r="Q202" s="80"/>
      <c r="R202" s="80"/>
      <c r="S202" s="80"/>
      <c r="T202" s="81"/>
      <c r="AT202" s="18" t="s">
        <v>262</v>
      </c>
      <c r="AU202" s="18" t="s">
        <v>82</v>
      </c>
    </row>
    <row r="203" spans="2:65" s="1" customFormat="1" ht="16.5" customHeight="1">
      <c r="B203" s="39"/>
      <c r="C203" s="218" t="s">
        <v>545</v>
      </c>
      <c r="D203" s="218" t="s">
        <v>199</v>
      </c>
      <c r="E203" s="219" t="s">
        <v>2708</v>
      </c>
      <c r="F203" s="220" t="s">
        <v>2709</v>
      </c>
      <c r="G203" s="221" t="s">
        <v>132</v>
      </c>
      <c r="H203" s="222">
        <v>100</v>
      </c>
      <c r="I203" s="223"/>
      <c r="J203" s="224">
        <f>ROUND(I203*H203,2)</f>
        <v>0</v>
      </c>
      <c r="K203" s="220" t="s">
        <v>21</v>
      </c>
      <c r="L203" s="44"/>
      <c r="M203" s="225" t="s">
        <v>21</v>
      </c>
      <c r="N203" s="226" t="s">
        <v>44</v>
      </c>
      <c r="O203" s="80"/>
      <c r="P203" s="227">
        <f>O203*H203</f>
        <v>0</v>
      </c>
      <c r="Q203" s="227">
        <v>0</v>
      </c>
      <c r="R203" s="227">
        <f>Q203*H203</f>
        <v>0</v>
      </c>
      <c r="S203" s="227">
        <v>0</v>
      </c>
      <c r="T203" s="228">
        <f>S203*H203</f>
        <v>0</v>
      </c>
      <c r="AR203" s="18" t="s">
        <v>664</v>
      </c>
      <c r="AT203" s="18" t="s">
        <v>199</v>
      </c>
      <c r="AU203" s="18" t="s">
        <v>82</v>
      </c>
      <c r="AY203" s="18" t="s">
        <v>197</v>
      </c>
      <c r="BE203" s="229">
        <f>IF(N203="základní",J203,0)</f>
        <v>0</v>
      </c>
      <c r="BF203" s="229">
        <f>IF(N203="snížená",J203,0)</f>
        <v>0</v>
      </c>
      <c r="BG203" s="229">
        <f>IF(N203="zákl. přenesená",J203,0)</f>
        <v>0</v>
      </c>
      <c r="BH203" s="229">
        <f>IF(N203="sníž. přenesená",J203,0)</f>
        <v>0</v>
      </c>
      <c r="BI203" s="229">
        <f>IF(N203="nulová",J203,0)</f>
        <v>0</v>
      </c>
      <c r="BJ203" s="18" t="s">
        <v>80</v>
      </c>
      <c r="BK203" s="229">
        <f>ROUND(I203*H203,2)</f>
        <v>0</v>
      </c>
      <c r="BL203" s="18" t="s">
        <v>664</v>
      </c>
      <c r="BM203" s="18" t="s">
        <v>832</v>
      </c>
    </row>
    <row r="204" spans="2:47" s="1" customFormat="1" ht="12">
      <c r="B204" s="39"/>
      <c r="C204" s="40"/>
      <c r="D204" s="230" t="s">
        <v>262</v>
      </c>
      <c r="E204" s="40"/>
      <c r="F204" s="231" t="s">
        <v>2707</v>
      </c>
      <c r="G204" s="40"/>
      <c r="H204" s="40"/>
      <c r="I204" s="145"/>
      <c r="J204" s="40"/>
      <c r="K204" s="40"/>
      <c r="L204" s="44"/>
      <c r="M204" s="232"/>
      <c r="N204" s="80"/>
      <c r="O204" s="80"/>
      <c r="P204" s="80"/>
      <c r="Q204" s="80"/>
      <c r="R204" s="80"/>
      <c r="S204" s="80"/>
      <c r="T204" s="81"/>
      <c r="AT204" s="18" t="s">
        <v>262</v>
      </c>
      <c r="AU204" s="18" t="s">
        <v>82</v>
      </c>
    </row>
    <row r="205" spans="2:65" s="1" customFormat="1" ht="16.5" customHeight="1">
      <c r="B205" s="39"/>
      <c r="C205" s="218" t="s">
        <v>551</v>
      </c>
      <c r="D205" s="218" t="s">
        <v>199</v>
      </c>
      <c r="E205" s="219" t="s">
        <v>2710</v>
      </c>
      <c r="F205" s="220" t="s">
        <v>2651</v>
      </c>
      <c r="G205" s="221" t="s">
        <v>707</v>
      </c>
      <c r="H205" s="222">
        <v>4</v>
      </c>
      <c r="I205" s="223"/>
      <c r="J205" s="224">
        <f>ROUND(I205*H205,2)</f>
        <v>0</v>
      </c>
      <c r="K205" s="220" t="s">
        <v>21</v>
      </c>
      <c r="L205" s="44"/>
      <c r="M205" s="225" t="s">
        <v>21</v>
      </c>
      <c r="N205" s="226" t="s">
        <v>44</v>
      </c>
      <c r="O205" s="80"/>
      <c r="P205" s="227">
        <f>O205*H205</f>
        <v>0</v>
      </c>
      <c r="Q205" s="227">
        <v>0</v>
      </c>
      <c r="R205" s="227">
        <f>Q205*H205</f>
        <v>0</v>
      </c>
      <c r="S205" s="227">
        <v>0</v>
      </c>
      <c r="T205" s="228">
        <f>S205*H205</f>
        <v>0</v>
      </c>
      <c r="AR205" s="18" t="s">
        <v>664</v>
      </c>
      <c r="AT205" s="18" t="s">
        <v>199</v>
      </c>
      <c r="AU205" s="18" t="s">
        <v>82</v>
      </c>
      <c r="AY205" s="18" t="s">
        <v>197</v>
      </c>
      <c r="BE205" s="229">
        <f>IF(N205="základní",J205,0)</f>
        <v>0</v>
      </c>
      <c r="BF205" s="229">
        <f>IF(N205="snížená",J205,0)</f>
        <v>0</v>
      </c>
      <c r="BG205" s="229">
        <f>IF(N205="zákl. přenesená",J205,0)</f>
        <v>0</v>
      </c>
      <c r="BH205" s="229">
        <f>IF(N205="sníž. přenesená",J205,0)</f>
        <v>0</v>
      </c>
      <c r="BI205" s="229">
        <f>IF(N205="nulová",J205,0)</f>
        <v>0</v>
      </c>
      <c r="BJ205" s="18" t="s">
        <v>80</v>
      </c>
      <c r="BK205" s="229">
        <f>ROUND(I205*H205,2)</f>
        <v>0</v>
      </c>
      <c r="BL205" s="18" t="s">
        <v>664</v>
      </c>
      <c r="BM205" s="18" t="s">
        <v>844</v>
      </c>
    </row>
    <row r="206" spans="2:47" s="1" customFormat="1" ht="12">
      <c r="B206" s="39"/>
      <c r="C206" s="40"/>
      <c r="D206" s="230" t="s">
        <v>262</v>
      </c>
      <c r="E206" s="40"/>
      <c r="F206" s="231" t="s">
        <v>2652</v>
      </c>
      <c r="G206" s="40"/>
      <c r="H206" s="40"/>
      <c r="I206" s="145"/>
      <c r="J206" s="40"/>
      <c r="K206" s="40"/>
      <c r="L206" s="44"/>
      <c r="M206" s="232"/>
      <c r="N206" s="80"/>
      <c r="O206" s="80"/>
      <c r="P206" s="80"/>
      <c r="Q206" s="80"/>
      <c r="R206" s="80"/>
      <c r="S206" s="80"/>
      <c r="T206" s="81"/>
      <c r="AT206" s="18" t="s">
        <v>262</v>
      </c>
      <c r="AU206" s="18" t="s">
        <v>82</v>
      </c>
    </row>
    <row r="207" spans="2:65" s="1" customFormat="1" ht="16.5" customHeight="1">
      <c r="B207" s="39"/>
      <c r="C207" s="218" t="s">
        <v>555</v>
      </c>
      <c r="D207" s="218" t="s">
        <v>199</v>
      </c>
      <c r="E207" s="219" t="s">
        <v>2711</v>
      </c>
      <c r="F207" s="220" t="s">
        <v>2712</v>
      </c>
      <c r="G207" s="221" t="s">
        <v>1909</v>
      </c>
      <c r="H207" s="222">
        <v>1</v>
      </c>
      <c r="I207" s="223"/>
      <c r="J207" s="224">
        <f>ROUND(I207*H207,2)</f>
        <v>0</v>
      </c>
      <c r="K207" s="220" t="s">
        <v>21</v>
      </c>
      <c r="L207" s="44"/>
      <c r="M207" s="225" t="s">
        <v>21</v>
      </c>
      <c r="N207" s="226" t="s">
        <v>44</v>
      </c>
      <c r="O207" s="80"/>
      <c r="P207" s="227">
        <f>O207*H207</f>
        <v>0</v>
      </c>
      <c r="Q207" s="227">
        <v>0</v>
      </c>
      <c r="R207" s="227">
        <f>Q207*H207</f>
        <v>0</v>
      </c>
      <c r="S207" s="227">
        <v>0</v>
      </c>
      <c r="T207" s="228">
        <f>S207*H207</f>
        <v>0</v>
      </c>
      <c r="AR207" s="18" t="s">
        <v>664</v>
      </c>
      <c r="AT207" s="18" t="s">
        <v>199</v>
      </c>
      <c r="AU207" s="18" t="s">
        <v>82</v>
      </c>
      <c r="AY207" s="18" t="s">
        <v>197</v>
      </c>
      <c r="BE207" s="229">
        <f>IF(N207="základní",J207,0)</f>
        <v>0</v>
      </c>
      <c r="BF207" s="229">
        <f>IF(N207="snížená",J207,0)</f>
        <v>0</v>
      </c>
      <c r="BG207" s="229">
        <f>IF(N207="zákl. přenesená",J207,0)</f>
        <v>0</v>
      </c>
      <c r="BH207" s="229">
        <f>IF(N207="sníž. přenesená",J207,0)</f>
        <v>0</v>
      </c>
      <c r="BI207" s="229">
        <f>IF(N207="nulová",J207,0)</f>
        <v>0</v>
      </c>
      <c r="BJ207" s="18" t="s">
        <v>80</v>
      </c>
      <c r="BK207" s="229">
        <f>ROUND(I207*H207,2)</f>
        <v>0</v>
      </c>
      <c r="BL207" s="18" t="s">
        <v>664</v>
      </c>
      <c r="BM207" s="18" t="s">
        <v>855</v>
      </c>
    </row>
    <row r="208" spans="2:47" s="1" customFormat="1" ht="12">
      <c r="B208" s="39"/>
      <c r="C208" s="40"/>
      <c r="D208" s="230" t="s">
        <v>262</v>
      </c>
      <c r="E208" s="40"/>
      <c r="F208" s="231" t="s">
        <v>2652</v>
      </c>
      <c r="G208" s="40"/>
      <c r="H208" s="40"/>
      <c r="I208" s="145"/>
      <c r="J208" s="40"/>
      <c r="K208" s="40"/>
      <c r="L208" s="44"/>
      <c r="M208" s="232"/>
      <c r="N208" s="80"/>
      <c r="O208" s="80"/>
      <c r="P208" s="80"/>
      <c r="Q208" s="80"/>
      <c r="R208" s="80"/>
      <c r="S208" s="80"/>
      <c r="T208" s="81"/>
      <c r="AT208" s="18" t="s">
        <v>262</v>
      </c>
      <c r="AU208" s="18" t="s">
        <v>82</v>
      </c>
    </row>
    <row r="209" spans="2:65" s="1" customFormat="1" ht="16.5" customHeight="1">
      <c r="B209" s="39"/>
      <c r="C209" s="218" t="s">
        <v>562</v>
      </c>
      <c r="D209" s="218" t="s">
        <v>199</v>
      </c>
      <c r="E209" s="219" t="s">
        <v>2713</v>
      </c>
      <c r="F209" s="220" t="s">
        <v>2714</v>
      </c>
      <c r="G209" s="221" t="s">
        <v>707</v>
      </c>
      <c r="H209" s="222">
        <v>7</v>
      </c>
      <c r="I209" s="223"/>
      <c r="J209" s="224">
        <f>ROUND(I209*H209,2)</f>
        <v>0</v>
      </c>
      <c r="K209" s="220" t="s">
        <v>21</v>
      </c>
      <c r="L209" s="44"/>
      <c r="M209" s="225" t="s">
        <v>21</v>
      </c>
      <c r="N209" s="226" t="s">
        <v>44</v>
      </c>
      <c r="O209" s="80"/>
      <c r="P209" s="227">
        <f>O209*H209</f>
        <v>0</v>
      </c>
      <c r="Q209" s="227">
        <v>0</v>
      </c>
      <c r="R209" s="227">
        <f>Q209*H209</f>
        <v>0</v>
      </c>
      <c r="S209" s="227">
        <v>0</v>
      </c>
      <c r="T209" s="228">
        <f>S209*H209</f>
        <v>0</v>
      </c>
      <c r="AR209" s="18" t="s">
        <v>664</v>
      </c>
      <c r="AT209" s="18" t="s">
        <v>199</v>
      </c>
      <c r="AU209" s="18" t="s">
        <v>82</v>
      </c>
      <c r="AY209" s="18" t="s">
        <v>197</v>
      </c>
      <c r="BE209" s="229">
        <f>IF(N209="základní",J209,0)</f>
        <v>0</v>
      </c>
      <c r="BF209" s="229">
        <f>IF(N209="snížená",J209,0)</f>
        <v>0</v>
      </c>
      <c r="BG209" s="229">
        <f>IF(N209="zákl. přenesená",J209,0)</f>
        <v>0</v>
      </c>
      <c r="BH209" s="229">
        <f>IF(N209="sníž. přenesená",J209,0)</f>
        <v>0</v>
      </c>
      <c r="BI209" s="229">
        <f>IF(N209="nulová",J209,0)</f>
        <v>0</v>
      </c>
      <c r="BJ209" s="18" t="s">
        <v>80</v>
      </c>
      <c r="BK209" s="229">
        <f>ROUND(I209*H209,2)</f>
        <v>0</v>
      </c>
      <c r="BL209" s="18" t="s">
        <v>664</v>
      </c>
      <c r="BM209" s="18" t="s">
        <v>865</v>
      </c>
    </row>
    <row r="210" spans="2:47" s="1" customFormat="1" ht="12">
      <c r="B210" s="39"/>
      <c r="C210" s="40"/>
      <c r="D210" s="230" t="s">
        <v>262</v>
      </c>
      <c r="E210" s="40"/>
      <c r="F210" s="231" t="s">
        <v>2715</v>
      </c>
      <c r="G210" s="40"/>
      <c r="H210" s="40"/>
      <c r="I210" s="145"/>
      <c r="J210" s="40"/>
      <c r="K210" s="40"/>
      <c r="L210" s="44"/>
      <c r="M210" s="232"/>
      <c r="N210" s="80"/>
      <c r="O210" s="80"/>
      <c r="P210" s="80"/>
      <c r="Q210" s="80"/>
      <c r="R210" s="80"/>
      <c r="S210" s="80"/>
      <c r="T210" s="81"/>
      <c r="AT210" s="18" t="s">
        <v>262</v>
      </c>
      <c r="AU210" s="18" t="s">
        <v>82</v>
      </c>
    </row>
    <row r="211" spans="2:65" s="1" customFormat="1" ht="22.5" customHeight="1">
      <c r="B211" s="39"/>
      <c r="C211" s="218" t="s">
        <v>350</v>
      </c>
      <c r="D211" s="218" t="s">
        <v>199</v>
      </c>
      <c r="E211" s="219" t="s">
        <v>2716</v>
      </c>
      <c r="F211" s="220" t="s">
        <v>2655</v>
      </c>
      <c r="G211" s="221" t="s">
        <v>702</v>
      </c>
      <c r="H211" s="222">
        <v>40</v>
      </c>
      <c r="I211" s="223"/>
      <c r="J211" s="224">
        <f>ROUND(I211*H211,2)</f>
        <v>0</v>
      </c>
      <c r="K211" s="220" t="s">
        <v>21</v>
      </c>
      <c r="L211" s="44"/>
      <c r="M211" s="225" t="s">
        <v>21</v>
      </c>
      <c r="N211" s="226" t="s">
        <v>44</v>
      </c>
      <c r="O211" s="80"/>
      <c r="P211" s="227">
        <f>O211*H211</f>
        <v>0</v>
      </c>
      <c r="Q211" s="227">
        <v>0</v>
      </c>
      <c r="R211" s="227">
        <f>Q211*H211</f>
        <v>0</v>
      </c>
      <c r="S211" s="227">
        <v>0</v>
      </c>
      <c r="T211" s="228">
        <f>S211*H211</f>
        <v>0</v>
      </c>
      <c r="AR211" s="18" t="s">
        <v>664</v>
      </c>
      <c r="AT211" s="18" t="s">
        <v>199</v>
      </c>
      <c r="AU211" s="18" t="s">
        <v>82</v>
      </c>
      <c r="AY211" s="18" t="s">
        <v>197</v>
      </c>
      <c r="BE211" s="229">
        <f>IF(N211="základní",J211,0)</f>
        <v>0</v>
      </c>
      <c r="BF211" s="229">
        <f>IF(N211="snížená",J211,0)</f>
        <v>0</v>
      </c>
      <c r="BG211" s="229">
        <f>IF(N211="zákl. přenesená",J211,0)</f>
        <v>0</v>
      </c>
      <c r="BH211" s="229">
        <f>IF(N211="sníž. přenesená",J211,0)</f>
        <v>0</v>
      </c>
      <c r="BI211" s="229">
        <f>IF(N211="nulová",J211,0)</f>
        <v>0</v>
      </c>
      <c r="BJ211" s="18" t="s">
        <v>80</v>
      </c>
      <c r="BK211" s="229">
        <f>ROUND(I211*H211,2)</f>
        <v>0</v>
      </c>
      <c r="BL211" s="18" t="s">
        <v>664</v>
      </c>
      <c r="BM211" s="18" t="s">
        <v>492</v>
      </c>
    </row>
    <row r="212" spans="2:47" s="1" customFormat="1" ht="12">
      <c r="B212" s="39"/>
      <c r="C212" s="40"/>
      <c r="D212" s="230" t="s">
        <v>262</v>
      </c>
      <c r="E212" s="40"/>
      <c r="F212" s="231" t="s">
        <v>2656</v>
      </c>
      <c r="G212" s="40"/>
      <c r="H212" s="40"/>
      <c r="I212" s="145"/>
      <c r="J212" s="40"/>
      <c r="K212" s="40"/>
      <c r="L212" s="44"/>
      <c r="M212" s="232"/>
      <c r="N212" s="80"/>
      <c r="O212" s="80"/>
      <c r="P212" s="80"/>
      <c r="Q212" s="80"/>
      <c r="R212" s="80"/>
      <c r="S212" s="80"/>
      <c r="T212" s="81"/>
      <c r="AT212" s="18" t="s">
        <v>262</v>
      </c>
      <c r="AU212" s="18" t="s">
        <v>82</v>
      </c>
    </row>
    <row r="213" spans="2:65" s="1" customFormat="1" ht="16.5" customHeight="1">
      <c r="B213" s="39"/>
      <c r="C213" s="218" t="s">
        <v>576</v>
      </c>
      <c r="D213" s="218" t="s">
        <v>199</v>
      </c>
      <c r="E213" s="219" t="s">
        <v>2717</v>
      </c>
      <c r="F213" s="220" t="s">
        <v>2718</v>
      </c>
      <c r="G213" s="221" t="s">
        <v>702</v>
      </c>
      <c r="H213" s="222">
        <v>24</v>
      </c>
      <c r="I213" s="223"/>
      <c r="J213" s="224">
        <f>ROUND(I213*H213,2)</f>
        <v>0</v>
      </c>
      <c r="K213" s="220" t="s">
        <v>21</v>
      </c>
      <c r="L213" s="44"/>
      <c r="M213" s="225" t="s">
        <v>21</v>
      </c>
      <c r="N213" s="226" t="s">
        <v>44</v>
      </c>
      <c r="O213" s="80"/>
      <c r="P213" s="227">
        <f>O213*H213</f>
        <v>0</v>
      </c>
      <c r="Q213" s="227">
        <v>0</v>
      </c>
      <c r="R213" s="227">
        <f>Q213*H213</f>
        <v>0</v>
      </c>
      <c r="S213" s="227">
        <v>0</v>
      </c>
      <c r="T213" s="228">
        <f>S213*H213</f>
        <v>0</v>
      </c>
      <c r="AR213" s="18" t="s">
        <v>664</v>
      </c>
      <c r="AT213" s="18" t="s">
        <v>199</v>
      </c>
      <c r="AU213" s="18" t="s">
        <v>82</v>
      </c>
      <c r="AY213" s="18" t="s">
        <v>197</v>
      </c>
      <c r="BE213" s="229">
        <f>IF(N213="základní",J213,0)</f>
        <v>0</v>
      </c>
      <c r="BF213" s="229">
        <f>IF(N213="snížená",J213,0)</f>
        <v>0</v>
      </c>
      <c r="BG213" s="229">
        <f>IF(N213="zákl. přenesená",J213,0)</f>
        <v>0</v>
      </c>
      <c r="BH213" s="229">
        <f>IF(N213="sníž. přenesená",J213,0)</f>
        <v>0</v>
      </c>
      <c r="BI213" s="229">
        <f>IF(N213="nulová",J213,0)</f>
        <v>0</v>
      </c>
      <c r="BJ213" s="18" t="s">
        <v>80</v>
      </c>
      <c r="BK213" s="229">
        <f>ROUND(I213*H213,2)</f>
        <v>0</v>
      </c>
      <c r="BL213" s="18" t="s">
        <v>664</v>
      </c>
      <c r="BM213" s="18" t="s">
        <v>883</v>
      </c>
    </row>
    <row r="214" spans="2:47" s="1" customFormat="1" ht="12">
      <c r="B214" s="39"/>
      <c r="C214" s="40"/>
      <c r="D214" s="230" t="s">
        <v>262</v>
      </c>
      <c r="E214" s="40"/>
      <c r="F214" s="231" t="s">
        <v>2719</v>
      </c>
      <c r="G214" s="40"/>
      <c r="H214" s="40"/>
      <c r="I214" s="145"/>
      <c r="J214" s="40"/>
      <c r="K214" s="40"/>
      <c r="L214" s="44"/>
      <c r="M214" s="232"/>
      <c r="N214" s="80"/>
      <c r="O214" s="80"/>
      <c r="P214" s="80"/>
      <c r="Q214" s="80"/>
      <c r="R214" s="80"/>
      <c r="S214" s="80"/>
      <c r="T214" s="81"/>
      <c r="AT214" s="18" t="s">
        <v>262</v>
      </c>
      <c r="AU214" s="18" t="s">
        <v>82</v>
      </c>
    </row>
    <row r="215" spans="2:63" s="11" customFormat="1" ht="22.8" customHeight="1">
      <c r="B215" s="202"/>
      <c r="C215" s="203"/>
      <c r="D215" s="204" t="s">
        <v>72</v>
      </c>
      <c r="E215" s="216" t="s">
        <v>2379</v>
      </c>
      <c r="F215" s="216" t="s">
        <v>1903</v>
      </c>
      <c r="G215" s="203"/>
      <c r="H215" s="203"/>
      <c r="I215" s="206"/>
      <c r="J215" s="217">
        <f>BK215</f>
        <v>0</v>
      </c>
      <c r="K215" s="203"/>
      <c r="L215" s="208"/>
      <c r="M215" s="209"/>
      <c r="N215" s="210"/>
      <c r="O215" s="210"/>
      <c r="P215" s="211">
        <f>SUM(P216:P223)</f>
        <v>0</v>
      </c>
      <c r="Q215" s="210"/>
      <c r="R215" s="211">
        <f>SUM(R216:R223)</f>
        <v>0</v>
      </c>
      <c r="S215" s="210"/>
      <c r="T215" s="212">
        <f>SUM(T216:T223)</f>
        <v>0</v>
      </c>
      <c r="AR215" s="213" t="s">
        <v>80</v>
      </c>
      <c r="AT215" s="214" t="s">
        <v>72</v>
      </c>
      <c r="AU215" s="214" t="s">
        <v>80</v>
      </c>
      <c r="AY215" s="213" t="s">
        <v>197</v>
      </c>
      <c r="BK215" s="215">
        <f>SUM(BK216:BK223)</f>
        <v>0</v>
      </c>
    </row>
    <row r="216" spans="2:65" s="1" customFormat="1" ht="16.5" customHeight="1">
      <c r="B216" s="39"/>
      <c r="C216" s="218" t="s">
        <v>581</v>
      </c>
      <c r="D216" s="218" t="s">
        <v>199</v>
      </c>
      <c r="E216" s="219" t="s">
        <v>2720</v>
      </c>
      <c r="F216" s="220" t="s">
        <v>2660</v>
      </c>
      <c r="G216" s="221" t="s">
        <v>1909</v>
      </c>
      <c r="H216" s="222">
        <v>1</v>
      </c>
      <c r="I216" s="223"/>
      <c r="J216" s="224">
        <f>ROUND(I216*H216,2)</f>
        <v>0</v>
      </c>
      <c r="K216" s="220" t="s">
        <v>21</v>
      </c>
      <c r="L216" s="44"/>
      <c r="M216" s="225" t="s">
        <v>21</v>
      </c>
      <c r="N216" s="226" t="s">
        <v>44</v>
      </c>
      <c r="O216" s="80"/>
      <c r="P216" s="227">
        <f>O216*H216</f>
        <v>0</v>
      </c>
      <c r="Q216" s="227">
        <v>0</v>
      </c>
      <c r="R216" s="227">
        <f>Q216*H216</f>
        <v>0</v>
      </c>
      <c r="S216" s="227">
        <v>0</v>
      </c>
      <c r="T216" s="228">
        <f>S216*H216</f>
        <v>0</v>
      </c>
      <c r="AR216" s="18" t="s">
        <v>97</v>
      </c>
      <c r="AT216" s="18" t="s">
        <v>199</v>
      </c>
      <c r="AU216" s="18" t="s">
        <v>82</v>
      </c>
      <c r="AY216" s="18" t="s">
        <v>197</v>
      </c>
      <c r="BE216" s="229">
        <f>IF(N216="základní",J216,0)</f>
        <v>0</v>
      </c>
      <c r="BF216" s="229">
        <f>IF(N216="snížená",J216,0)</f>
        <v>0</v>
      </c>
      <c r="BG216" s="229">
        <f>IF(N216="zákl. přenesená",J216,0)</f>
        <v>0</v>
      </c>
      <c r="BH216" s="229">
        <f>IF(N216="sníž. přenesená",J216,0)</f>
        <v>0</v>
      </c>
      <c r="BI216" s="229">
        <f>IF(N216="nulová",J216,0)</f>
        <v>0</v>
      </c>
      <c r="BJ216" s="18" t="s">
        <v>80</v>
      </c>
      <c r="BK216" s="229">
        <f>ROUND(I216*H216,2)</f>
        <v>0</v>
      </c>
      <c r="BL216" s="18" t="s">
        <v>97</v>
      </c>
      <c r="BM216" s="18" t="s">
        <v>899</v>
      </c>
    </row>
    <row r="217" spans="2:65" s="1" customFormat="1" ht="16.5" customHeight="1">
      <c r="B217" s="39"/>
      <c r="C217" s="218" t="s">
        <v>586</v>
      </c>
      <c r="D217" s="218" t="s">
        <v>199</v>
      </c>
      <c r="E217" s="219" t="s">
        <v>2721</v>
      </c>
      <c r="F217" s="220" t="s">
        <v>2722</v>
      </c>
      <c r="G217" s="221" t="s">
        <v>1909</v>
      </c>
      <c r="H217" s="222">
        <v>1</v>
      </c>
      <c r="I217" s="223"/>
      <c r="J217" s="224">
        <f>ROUND(I217*H217,2)</f>
        <v>0</v>
      </c>
      <c r="K217" s="220" t="s">
        <v>21</v>
      </c>
      <c r="L217" s="44"/>
      <c r="M217" s="225" t="s">
        <v>21</v>
      </c>
      <c r="N217" s="226" t="s">
        <v>44</v>
      </c>
      <c r="O217" s="80"/>
      <c r="P217" s="227">
        <f>O217*H217</f>
        <v>0</v>
      </c>
      <c r="Q217" s="227">
        <v>0</v>
      </c>
      <c r="R217" s="227">
        <f>Q217*H217</f>
        <v>0</v>
      </c>
      <c r="S217" s="227">
        <v>0</v>
      </c>
      <c r="T217" s="228">
        <f>S217*H217</f>
        <v>0</v>
      </c>
      <c r="AR217" s="18" t="s">
        <v>97</v>
      </c>
      <c r="AT217" s="18" t="s">
        <v>199</v>
      </c>
      <c r="AU217" s="18" t="s">
        <v>82</v>
      </c>
      <c r="AY217" s="18" t="s">
        <v>197</v>
      </c>
      <c r="BE217" s="229">
        <f>IF(N217="základní",J217,0)</f>
        <v>0</v>
      </c>
      <c r="BF217" s="229">
        <f>IF(N217="snížená",J217,0)</f>
        <v>0</v>
      </c>
      <c r="BG217" s="229">
        <f>IF(N217="zákl. přenesená",J217,0)</f>
        <v>0</v>
      </c>
      <c r="BH217" s="229">
        <f>IF(N217="sníž. přenesená",J217,0)</f>
        <v>0</v>
      </c>
      <c r="BI217" s="229">
        <f>IF(N217="nulová",J217,0)</f>
        <v>0</v>
      </c>
      <c r="BJ217" s="18" t="s">
        <v>80</v>
      </c>
      <c r="BK217" s="229">
        <f>ROUND(I217*H217,2)</f>
        <v>0</v>
      </c>
      <c r="BL217" s="18" t="s">
        <v>97</v>
      </c>
      <c r="BM217" s="18" t="s">
        <v>909</v>
      </c>
    </row>
    <row r="218" spans="2:65" s="1" customFormat="1" ht="16.5" customHeight="1">
      <c r="B218" s="39"/>
      <c r="C218" s="218" t="s">
        <v>595</v>
      </c>
      <c r="D218" s="218" t="s">
        <v>199</v>
      </c>
      <c r="E218" s="219" t="s">
        <v>2723</v>
      </c>
      <c r="F218" s="220" t="s">
        <v>2663</v>
      </c>
      <c r="G218" s="221" t="s">
        <v>702</v>
      </c>
      <c r="H218" s="222">
        <v>37</v>
      </c>
      <c r="I218" s="223"/>
      <c r="J218" s="224">
        <f>ROUND(I218*H218,2)</f>
        <v>0</v>
      </c>
      <c r="K218" s="220" t="s">
        <v>21</v>
      </c>
      <c r="L218" s="44"/>
      <c r="M218" s="225" t="s">
        <v>21</v>
      </c>
      <c r="N218" s="226" t="s">
        <v>44</v>
      </c>
      <c r="O218" s="80"/>
      <c r="P218" s="227">
        <f>O218*H218</f>
        <v>0</v>
      </c>
      <c r="Q218" s="227">
        <v>0</v>
      </c>
      <c r="R218" s="227">
        <f>Q218*H218</f>
        <v>0</v>
      </c>
      <c r="S218" s="227">
        <v>0</v>
      </c>
      <c r="T218" s="228">
        <f>S218*H218</f>
        <v>0</v>
      </c>
      <c r="AR218" s="18" t="s">
        <v>97</v>
      </c>
      <c r="AT218" s="18" t="s">
        <v>199</v>
      </c>
      <c r="AU218" s="18" t="s">
        <v>82</v>
      </c>
      <c r="AY218" s="18" t="s">
        <v>197</v>
      </c>
      <c r="BE218" s="229">
        <f>IF(N218="základní",J218,0)</f>
        <v>0</v>
      </c>
      <c r="BF218" s="229">
        <f>IF(N218="snížená",J218,0)</f>
        <v>0</v>
      </c>
      <c r="BG218" s="229">
        <f>IF(N218="zákl. přenesená",J218,0)</f>
        <v>0</v>
      </c>
      <c r="BH218" s="229">
        <f>IF(N218="sníž. přenesená",J218,0)</f>
        <v>0</v>
      </c>
      <c r="BI218" s="229">
        <f>IF(N218="nulová",J218,0)</f>
        <v>0</v>
      </c>
      <c r="BJ218" s="18" t="s">
        <v>80</v>
      </c>
      <c r="BK218" s="229">
        <f>ROUND(I218*H218,2)</f>
        <v>0</v>
      </c>
      <c r="BL218" s="18" t="s">
        <v>97</v>
      </c>
      <c r="BM218" s="18" t="s">
        <v>925</v>
      </c>
    </row>
    <row r="219" spans="2:65" s="1" customFormat="1" ht="16.5" customHeight="1">
      <c r="B219" s="39"/>
      <c r="C219" s="218" t="s">
        <v>601</v>
      </c>
      <c r="D219" s="218" t="s">
        <v>199</v>
      </c>
      <c r="E219" s="219" t="s">
        <v>385</v>
      </c>
      <c r="F219" s="220" t="s">
        <v>2664</v>
      </c>
      <c r="G219" s="221" t="s">
        <v>1909</v>
      </c>
      <c r="H219" s="222">
        <v>0</v>
      </c>
      <c r="I219" s="223"/>
      <c r="J219" s="224">
        <f>ROUND(I219*H219,2)</f>
        <v>0</v>
      </c>
      <c r="K219" s="220" t="s">
        <v>21</v>
      </c>
      <c r="L219" s="44"/>
      <c r="M219" s="225" t="s">
        <v>21</v>
      </c>
      <c r="N219" s="226" t="s">
        <v>44</v>
      </c>
      <c r="O219" s="80"/>
      <c r="P219" s="227">
        <f>O219*H219</f>
        <v>0</v>
      </c>
      <c r="Q219" s="227">
        <v>0</v>
      </c>
      <c r="R219" s="227">
        <f>Q219*H219</f>
        <v>0</v>
      </c>
      <c r="S219" s="227">
        <v>0</v>
      </c>
      <c r="T219" s="228">
        <f>S219*H219</f>
        <v>0</v>
      </c>
      <c r="AR219" s="18" t="s">
        <v>97</v>
      </c>
      <c r="AT219" s="18" t="s">
        <v>199</v>
      </c>
      <c r="AU219" s="18" t="s">
        <v>82</v>
      </c>
      <c r="AY219" s="18" t="s">
        <v>197</v>
      </c>
      <c r="BE219" s="229">
        <f>IF(N219="základní",J219,0)</f>
        <v>0</v>
      </c>
      <c r="BF219" s="229">
        <f>IF(N219="snížená",J219,0)</f>
        <v>0</v>
      </c>
      <c r="BG219" s="229">
        <f>IF(N219="zákl. přenesená",J219,0)</f>
        <v>0</v>
      </c>
      <c r="BH219" s="229">
        <f>IF(N219="sníž. přenesená",J219,0)</f>
        <v>0</v>
      </c>
      <c r="BI219" s="229">
        <f>IF(N219="nulová",J219,0)</f>
        <v>0</v>
      </c>
      <c r="BJ219" s="18" t="s">
        <v>80</v>
      </c>
      <c r="BK219" s="229">
        <f>ROUND(I219*H219,2)</f>
        <v>0</v>
      </c>
      <c r="BL219" s="18" t="s">
        <v>97</v>
      </c>
      <c r="BM219" s="18" t="s">
        <v>936</v>
      </c>
    </row>
    <row r="220" spans="2:47" s="1" customFormat="1" ht="12">
      <c r="B220" s="39"/>
      <c r="C220" s="40"/>
      <c r="D220" s="230" t="s">
        <v>262</v>
      </c>
      <c r="E220" s="40"/>
      <c r="F220" s="231" t="s">
        <v>2662</v>
      </c>
      <c r="G220" s="40"/>
      <c r="H220" s="40"/>
      <c r="I220" s="145"/>
      <c r="J220" s="40"/>
      <c r="K220" s="40"/>
      <c r="L220" s="44"/>
      <c r="M220" s="232"/>
      <c r="N220" s="80"/>
      <c r="O220" s="80"/>
      <c r="P220" s="80"/>
      <c r="Q220" s="80"/>
      <c r="R220" s="80"/>
      <c r="S220" s="80"/>
      <c r="T220" s="81"/>
      <c r="AT220" s="18" t="s">
        <v>262</v>
      </c>
      <c r="AU220" s="18" t="s">
        <v>82</v>
      </c>
    </row>
    <row r="221" spans="2:65" s="1" customFormat="1" ht="16.5" customHeight="1">
      <c r="B221" s="39"/>
      <c r="C221" s="218" t="s">
        <v>608</v>
      </c>
      <c r="D221" s="218" t="s">
        <v>199</v>
      </c>
      <c r="E221" s="219" t="s">
        <v>394</v>
      </c>
      <c r="F221" s="220" t="s">
        <v>2665</v>
      </c>
      <c r="G221" s="221" t="s">
        <v>1909</v>
      </c>
      <c r="H221" s="222">
        <v>1</v>
      </c>
      <c r="I221" s="223"/>
      <c r="J221" s="224">
        <f>ROUND(I221*H221,2)</f>
        <v>0</v>
      </c>
      <c r="K221" s="220" t="s">
        <v>21</v>
      </c>
      <c r="L221" s="44"/>
      <c r="M221" s="225" t="s">
        <v>21</v>
      </c>
      <c r="N221" s="226" t="s">
        <v>44</v>
      </c>
      <c r="O221" s="80"/>
      <c r="P221" s="227">
        <f>O221*H221</f>
        <v>0</v>
      </c>
      <c r="Q221" s="227">
        <v>0</v>
      </c>
      <c r="R221" s="227">
        <f>Q221*H221</f>
        <v>0</v>
      </c>
      <c r="S221" s="227">
        <v>0</v>
      </c>
      <c r="T221" s="228">
        <f>S221*H221</f>
        <v>0</v>
      </c>
      <c r="AR221" s="18" t="s">
        <v>97</v>
      </c>
      <c r="AT221" s="18" t="s">
        <v>199</v>
      </c>
      <c r="AU221" s="18" t="s">
        <v>82</v>
      </c>
      <c r="AY221" s="18" t="s">
        <v>197</v>
      </c>
      <c r="BE221" s="229">
        <f>IF(N221="základní",J221,0)</f>
        <v>0</v>
      </c>
      <c r="BF221" s="229">
        <f>IF(N221="snížená",J221,0)</f>
        <v>0</v>
      </c>
      <c r="BG221" s="229">
        <f>IF(N221="zákl. přenesená",J221,0)</f>
        <v>0</v>
      </c>
      <c r="BH221" s="229">
        <f>IF(N221="sníž. přenesená",J221,0)</f>
        <v>0</v>
      </c>
      <c r="BI221" s="229">
        <f>IF(N221="nulová",J221,0)</f>
        <v>0</v>
      </c>
      <c r="BJ221" s="18" t="s">
        <v>80</v>
      </c>
      <c r="BK221" s="229">
        <f>ROUND(I221*H221,2)</f>
        <v>0</v>
      </c>
      <c r="BL221" s="18" t="s">
        <v>97</v>
      </c>
      <c r="BM221" s="18" t="s">
        <v>944</v>
      </c>
    </row>
    <row r="222" spans="2:65" s="1" customFormat="1" ht="16.5" customHeight="1">
      <c r="B222" s="39"/>
      <c r="C222" s="218" t="s">
        <v>613</v>
      </c>
      <c r="D222" s="218" t="s">
        <v>199</v>
      </c>
      <c r="E222" s="219" t="s">
        <v>402</v>
      </c>
      <c r="F222" s="220" t="s">
        <v>2666</v>
      </c>
      <c r="G222" s="221" t="s">
        <v>2724</v>
      </c>
      <c r="H222" s="222">
        <v>0</v>
      </c>
      <c r="I222" s="223"/>
      <c r="J222" s="224">
        <f>ROUND(I222*H222,2)</f>
        <v>0</v>
      </c>
      <c r="K222" s="220" t="s">
        <v>21</v>
      </c>
      <c r="L222" s="44"/>
      <c r="M222" s="225" t="s">
        <v>21</v>
      </c>
      <c r="N222" s="226" t="s">
        <v>44</v>
      </c>
      <c r="O222" s="80"/>
      <c r="P222" s="227">
        <f>O222*H222</f>
        <v>0</v>
      </c>
      <c r="Q222" s="227">
        <v>0</v>
      </c>
      <c r="R222" s="227">
        <f>Q222*H222</f>
        <v>0</v>
      </c>
      <c r="S222" s="227">
        <v>0</v>
      </c>
      <c r="T222" s="228">
        <f>S222*H222</f>
        <v>0</v>
      </c>
      <c r="AR222" s="18" t="s">
        <v>97</v>
      </c>
      <c r="AT222" s="18" t="s">
        <v>199</v>
      </c>
      <c r="AU222" s="18" t="s">
        <v>82</v>
      </c>
      <c r="AY222" s="18" t="s">
        <v>197</v>
      </c>
      <c r="BE222" s="229">
        <f>IF(N222="základní",J222,0)</f>
        <v>0</v>
      </c>
      <c r="BF222" s="229">
        <f>IF(N222="snížená",J222,0)</f>
        <v>0</v>
      </c>
      <c r="BG222" s="229">
        <f>IF(N222="zákl. přenesená",J222,0)</f>
        <v>0</v>
      </c>
      <c r="BH222" s="229">
        <f>IF(N222="sníž. přenesená",J222,0)</f>
        <v>0</v>
      </c>
      <c r="BI222" s="229">
        <f>IF(N222="nulová",J222,0)</f>
        <v>0</v>
      </c>
      <c r="BJ222" s="18" t="s">
        <v>80</v>
      </c>
      <c r="BK222" s="229">
        <f>ROUND(I222*H222,2)</f>
        <v>0</v>
      </c>
      <c r="BL222" s="18" t="s">
        <v>97</v>
      </c>
      <c r="BM222" s="18" t="s">
        <v>954</v>
      </c>
    </row>
    <row r="223" spans="2:47" s="1" customFormat="1" ht="12">
      <c r="B223" s="39"/>
      <c r="C223" s="40"/>
      <c r="D223" s="230" t="s">
        <v>262</v>
      </c>
      <c r="E223" s="40"/>
      <c r="F223" s="231" t="s">
        <v>2662</v>
      </c>
      <c r="G223" s="40"/>
      <c r="H223" s="40"/>
      <c r="I223" s="145"/>
      <c r="J223" s="40"/>
      <c r="K223" s="40"/>
      <c r="L223" s="44"/>
      <c r="M223" s="232"/>
      <c r="N223" s="80"/>
      <c r="O223" s="80"/>
      <c r="P223" s="80"/>
      <c r="Q223" s="80"/>
      <c r="R223" s="80"/>
      <c r="S223" s="80"/>
      <c r="T223" s="81"/>
      <c r="AT223" s="18" t="s">
        <v>262</v>
      </c>
      <c r="AU223" s="18" t="s">
        <v>82</v>
      </c>
    </row>
    <row r="224" spans="2:63" s="11" customFormat="1" ht="25.9" customHeight="1">
      <c r="B224" s="202"/>
      <c r="C224" s="203"/>
      <c r="D224" s="204" t="s">
        <v>72</v>
      </c>
      <c r="E224" s="205" t="s">
        <v>2452</v>
      </c>
      <c r="F224" s="205" t="s">
        <v>2725</v>
      </c>
      <c r="G224" s="203"/>
      <c r="H224" s="203"/>
      <c r="I224" s="206"/>
      <c r="J224" s="207">
        <f>BK224</f>
        <v>0</v>
      </c>
      <c r="K224" s="203"/>
      <c r="L224" s="208"/>
      <c r="M224" s="209"/>
      <c r="N224" s="210"/>
      <c r="O224" s="210"/>
      <c r="P224" s="211">
        <f>P225+P260+P283</f>
        <v>0</v>
      </c>
      <c r="Q224" s="210"/>
      <c r="R224" s="211">
        <f>R225+R260+R283</f>
        <v>0</v>
      </c>
      <c r="S224" s="210"/>
      <c r="T224" s="212">
        <f>T225+T260+T283</f>
        <v>0</v>
      </c>
      <c r="AR224" s="213" t="s">
        <v>90</v>
      </c>
      <c r="AT224" s="214" t="s">
        <v>72</v>
      </c>
      <c r="AU224" s="214" t="s">
        <v>73</v>
      </c>
      <c r="AY224" s="213" t="s">
        <v>197</v>
      </c>
      <c r="BK224" s="215">
        <f>BK225+BK260+BK283</f>
        <v>0</v>
      </c>
    </row>
    <row r="225" spans="2:63" s="11" customFormat="1" ht="22.8" customHeight="1">
      <c r="B225" s="202"/>
      <c r="C225" s="203"/>
      <c r="D225" s="204" t="s">
        <v>72</v>
      </c>
      <c r="E225" s="216" t="s">
        <v>122</v>
      </c>
      <c r="F225" s="216" t="s">
        <v>2622</v>
      </c>
      <c r="G225" s="203"/>
      <c r="H225" s="203"/>
      <c r="I225" s="206"/>
      <c r="J225" s="217">
        <f>BK225</f>
        <v>0</v>
      </c>
      <c r="K225" s="203"/>
      <c r="L225" s="208"/>
      <c r="M225" s="209"/>
      <c r="N225" s="210"/>
      <c r="O225" s="210"/>
      <c r="P225" s="211">
        <f>SUM(P226:P259)</f>
        <v>0</v>
      </c>
      <c r="Q225" s="210"/>
      <c r="R225" s="211">
        <f>SUM(R226:R259)</f>
        <v>0</v>
      </c>
      <c r="S225" s="210"/>
      <c r="T225" s="212">
        <f>SUM(T226:T259)</f>
        <v>0</v>
      </c>
      <c r="AR225" s="213" t="s">
        <v>90</v>
      </c>
      <c r="AT225" s="214" t="s">
        <v>72</v>
      </c>
      <c r="AU225" s="214" t="s">
        <v>80</v>
      </c>
      <c r="AY225" s="213" t="s">
        <v>197</v>
      </c>
      <c r="BK225" s="215">
        <f>SUM(BK226:BK259)</f>
        <v>0</v>
      </c>
    </row>
    <row r="226" spans="2:65" s="1" customFormat="1" ht="33.75" customHeight="1">
      <c r="B226" s="39"/>
      <c r="C226" s="218" t="s">
        <v>619</v>
      </c>
      <c r="D226" s="218" t="s">
        <v>199</v>
      </c>
      <c r="E226" s="219" t="s">
        <v>2726</v>
      </c>
      <c r="F226" s="220" t="s">
        <v>2727</v>
      </c>
      <c r="G226" s="221" t="s">
        <v>707</v>
      </c>
      <c r="H226" s="222">
        <v>1</v>
      </c>
      <c r="I226" s="223"/>
      <c r="J226" s="224">
        <f>ROUND(I226*H226,2)</f>
        <v>0</v>
      </c>
      <c r="K226" s="220" t="s">
        <v>21</v>
      </c>
      <c r="L226" s="44"/>
      <c r="M226" s="225" t="s">
        <v>21</v>
      </c>
      <c r="N226" s="226" t="s">
        <v>44</v>
      </c>
      <c r="O226" s="80"/>
      <c r="P226" s="227">
        <f>O226*H226</f>
        <v>0</v>
      </c>
      <c r="Q226" s="227">
        <v>0</v>
      </c>
      <c r="R226" s="227">
        <f>Q226*H226</f>
        <v>0</v>
      </c>
      <c r="S226" s="227">
        <v>0</v>
      </c>
      <c r="T226" s="228">
        <f>S226*H226</f>
        <v>0</v>
      </c>
      <c r="AR226" s="18" t="s">
        <v>664</v>
      </c>
      <c r="AT226" s="18" t="s">
        <v>199</v>
      </c>
      <c r="AU226" s="18" t="s">
        <v>82</v>
      </c>
      <c r="AY226" s="18" t="s">
        <v>197</v>
      </c>
      <c r="BE226" s="229">
        <f>IF(N226="základní",J226,0)</f>
        <v>0</v>
      </c>
      <c r="BF226" s="229">
        <f>IF(N226="snížená",J226,0)</f>
        <v>0</v>
      </c>
      <c r="BG226" s="229">
        <f>IF(N226="zákl. přenesená",J226,0)</f>
        <v>0</v>
      </c>
      <c r="BH226" s="229">
        <f>IF(N226="sníž. přenesená",J226,0)</f>
        <v>0</v>
      </c>
      <c r="BI226" s="229">
        <f>IF(N226="nulová",J226,0)</f>
        <v>0</v>
      </c>
      <c r="BJ226" s="18" t="s">
        <v>80</v>
      </c>
      <c r="BK226" s="229">
        <f>ROUND(I226*H226,2)</f>
        <v>0</v>
      </c>
      <c r="BL226" s="18" t="s">
        <v>664</v>
      </c>
      <c r="BM226" s="18" t="s">
        <v>961</v>
      </c>
    </row>
    <row r="227" spans="2:47" s="1" customFormat="1" ht="12">
      <c r="B227" s="39"/>
      <c r="C227" s="40"/>
      <c r="D227" s="230" t="s">
        <v>262</v>
      </c>
      <c r="E227" s="40"/>
      <c r="F227" s="231" t="s">
        <v>2630</v>
      </c>
      <c r="G227" s="40"/>
      <c r="H227" s="40"/>
      <c r="I227" s="145"/>
      <c r="J227" s="40"/>
      <c r="K227" s="40"/>
      <c r="L227" s="44"/>
      <c r="M227" s="232"/>
      <c r="N227" s="80"/>
      <c r="O227" s="80"/>
      <c r="P227" s="80"/>
      <c r="Q227" s="80"/>
      <c r="R227" s="80"/>
      <c r="S227" s="80"/>
      <c r="T227" s="81"/>
      <c r="AT227" s="18" t="s">
        <v>262</v>
      </c>
      <c r="AU227" s="18" t="s">
        <v>82</v>
      </c>
    </row>
    <row r="228" spans="2:65" s="1" customFormat="1" ht="16.5" customHeight="1">
      <c r="B228" s="39"/>
      <c r="C228" s="218" t="s">
        <v>626</v>
      </c>
      <c r="D228" s="218" t="s">
        <v>199</v>
      </c>
      <c r="E228" s="219" t="s">
        <v>2728</v>
      </c>
      <c r="F228" s="220" t="s">
        <v>2729</v>
      </c>
      <c r="G228" s="221" t="s">
        <v>707</v>
      </c>
      <c r="H228" s="222">
        <v>1</v>
      </c>
      <c r="I228" s="223"/>
      <c r="J228" s="224">
        <f>ROUND(I228*H228,2)</f>
        <v>0</v>
      </c>
      <c r="K228" s="220" t="s">
        <v>21</v>
      </c>
      <c r="L228" s="44"/>
      <c r="M228" s="225" t="s">
        <v>21</v>
      </c>
      <c r="N228" s="226" t="s">
        <v>44</v>
      </c>
      <c r="O228" s="80"/>
      <c r="P228" s="227">
        <f>O228*H228</f>
        <v>0</v>
      </c>
      <c r="Q228" s="227">
        <v>0</v>
      </c>
      <c r="R228" s="227">
        <f>Q228*H228</f>
        <v>0</v>
      </c>
      <c r="S228" s="227">
        <v>0</v>
      </c>
      <c r="T228" s="228">
        <f>S228*H228</f>
        <v>0</v>
      </c>
      <c r="AR228" s="18" t="s">
        <v>664</v>
      </c>
      <c r="AT228" s="18" t="s">
        <v>199</v>
      </c>
      <c r="AU228" s="18" t="s">
        <v>82</v>
      </c>
      <c r="AY228" s="18" t="s">
        <v>197</v>
      </c>
      <c r="BE228" s="229">
        <f>IF(N228="základní",J228,0)</f>
        <v>0</v>
      </c>
      <c r="BF228" s="229">
        <f>IF(N228="snížená",J228,0)</f>
        <v>0</v>
      </c>
      <c r="BG228" s="229">
        <f>IF(N228="zákl. přenesená",J228,0)</f>
        <v>0</v>
      </c>
      <c r="BH228" s="229">
        <f>IF(N228="sníž. přenesená",J228,0)</f>
        <v>0</v>
      </c>
      <c r="BI228" s="229">
        <f>IF(N228="nulová",J228,0)</f>
        <v>0</v>
      </c>
      <c r="BJ228" s="18" t="s">
        <v>80</v>
      </c>
      <c r="BK228" s="229">
        <f>ROUND(I228*H228,2)</f>
        <v>0</v>
      </c>
      <c r="BL228" s="18" t="s">
        <v>664</v>
      </c>
      <c r="BM228" s="18" t="s">
        <v>978</v>
      </c>
    </row>
    <row r="229" spans="2:47" s="1" customFormat="1" ht="12">
      <c r="B229" s="39"/>
      <c r="C229" s="40"/>
      <c r="D229" s="230" t="s">
        <v>262</v>
      </c>
      <c r="E229" s="40"/>
      <c r="F229" s="231" t="s">
        <v>2652</v>
      </c>
      <c r="G229" s="40"/>
      <c r="H229" s="40"/>
      <c r="I229" s="145"/>
      <c r="J229" s="40"/>
      <c r="K229" s="40"/>
      <c r="L229" s="44"/>
      <c r="M229" s="232"/>
      <c r="N229" s="80"/>
      <c r="O229" s="80"/>
      <c r="P229" s="80"/>
      <c r="Q229" s="80"/>
      <c r="R229" s="80"/>
      <c r="S229" s="80"/>
      <c r="T229" s="81"/>
      <c r="AT229" s="18" t="s">
        <v>262</v>
      </c>
      <c r="AU229" s="18" t="s">
        <v>82</v>
      </c>
    </row>
    <row r="230" spans="2:65" s="1" customFormat="1" ht="22.5" customHeight="1">
      <c r="B230" s="39"/>
      <c r="C230" s="218" t="s">
        <v>635</v>
      </c>
      <c r="D230" s="218" t="s">
        <v>199</v>
      </c>
      <c r="E230" s="219" t="s">
        <v>2730</v>
      </c>
      <c r="F230" s="220" t="s">
        <v>2731</v>
      </c>
      <c r="G230" s="221" t="s">
        <v>707</v>
      </c>
      <c r="H230" s="222">
        <v>1</v>
      </c>
      <c r="I230" s="223"/>
      <c r="J230" s="224">
        <f>ROUND(I230*H230,2)</f>
        <v>0</v>
      </c>
      <c r="K230" s="220" t="s">
        <v>21</v>
      </c>
      <c r="L230" s="44"/>
      <c r="M230" s="225" t="s">
        <v>21</v>
      </c>
      <c r="N230" s="226" t="s">
        <v>44</v>
      </c>
      <c r="O230" s="80"/>
      <c r="P230" s="227">
        <f>O230*H230</f>
        <v>0</v>
      </c>
      <c r="Q230" s="227">
        <v>0</v>
      </c>
      <c r="R230" s="227">
        <f>Q230*H230</f>
        <v>0</v>
      </c>
      <c r="S230" s="227">
        <v>0</v>
      </c>
      <c r="T230" s="228">
        <f>S230*H230</f>
        <v>0</v>
      </c>
      <c r="AR230" s="18" t="s">
        <v>664</v>
      </c>
      <c r="AT230" s="18" t="s">
        <v>199</v>
      </c>
      <c r="AU230" s="18" t="s">
        <v>82</v>
      </c>
      <c r="AY230" s="18" t="s">
        <v>197</v>
      </c>
      <c r="BE230" s="229">
        <f>IF(N230="základní",J230,0)</f>
        <v>0</v>
      </c>
      <c r="BF230" s="229">
        <f>IF(N230="snížená",J230,0)</f>
        <v>0</v>
      </c>
      <c r="BG230" s="229">
        <f>IF(N230="zákl. přenesená",J230,0)</f>
        <v>0</v>
      </c>
      <c r="BH230" s="229">
        <f>IF(N230="sníž. přenesená",J230,0)</f>
        <v>0</v>
      </c>
      <c r="BI230" s="229">
        <f>IF(N230="nulová",J230,0)</f>
        <v>0</v>
      </c>
      <c r="BJ230" s="18" t="s">
        <v>80</v>
      </c>
      <c r="BK230" s="229">
        <f>ROUND(I230*H230,2)</f>
        <v>0</v>
      </c>
      <c r="BL230" s="18" t="s">
        <v>664</v>
      </c>
      <c r="BM230" s="18" t="s">
        <v>989</v>
      </c>
    </row>
    <row r="231" spans="2:47" s="1" customFormat="1" ht="12">
      <c r="B231" s="39"/>
      <c r="C231" s="40"/>
      <c r="D231" s="230" t="s">
        <v>262</v>
      </c>
      <c r="E231" s="40"/>
      <c r="F231" s="231" t="s">
        <v>2652</v>
      </c>
      <c r="G231" s="40"/>
      <c r="H231" s="40"/>
      <c r="I231" s="145"/>
      <c r="J231" s="40"/>
      <c r="K231" s="40"/>
      <c r="L231" s="44"/>
      <c r="M231" s="232"/>
      <c r="N231" s="80"/>
      <c r="O231" s="80"/>
      <c r="P231" s="80"/>
      <c r="Q231" s="80"/>
      <c r="R231" s="80"/>
      <c r="S231" s="80"/>
      <c r="T231" s="81"/>
      <c r="AT231" s="18" t="s">
        <v>262</v>
      </c>
      <c r="AU231" s="18" t="s">
        <v>82</v>
      </c>
    </row>
    <row r="232" spans="2:65" s="1" customFormat="1" ht="16.5" customHeight="1">
      <c r="B232" s="39"/>
      <c r="C232" s="218" t="s">
        <v>645</v>
      </c>
      <c r="D232" s="218" t="s">
        <v>199</v>
      </c>
      <c r="E232" s="219" t="s">
        <v>2732</v>
      </c>
      <c r="F232" s="220" t="s">
        <v>2733</v>
      </c>
      <c r="G232" s="221" t="s">
        <v>707</v>
      </c>
      <c r="H232" s="222">
        <v>1</v>
      </c>
      <c r="I232" s="223"/>
      <c r="J232" s="224">
        <f>ROUND(I232*H232,2)</f>
        <v>0</v>
      </c>
      <c r="K232" s="220" t="s">
        <v>21</v>
      </c>
      <c r="L232" s="44"/>
      <c r="M232" s="225" t="s">
        <v>21</v>
      </c>
      <c r="N232" s="226" t="s">
        <v>44</v>
      </c>
      <c r="O232" s="80"/>
      <c r="P232" s="227">
        <f>O232*H232</f>
        <v>0</v>
      </c>
      <c r="Q232" s="227">
        <v>0</v>
      </c>
      <c r="R232" s="227">
        <f>Q232*H232</f>
        <v>0</v>
      </c>
      <c r="S232" s="227">
        <v>0</v>
      </c>
      <c r="T232" s="228">
        <f>S232*H232</f>
        <v>0</v>
      </c>
      <c r="AR232" s="18" t="s">
        <v>664</v>
      </c>
      <c r="AT232" s="18" t="s">
        <v>199</v>
      </c>
      <c r="AU232" s="18" t="s">
        <v>82</v>
      </c>
      <c r="AY232" s="18" t="s">
        <v>197</v>
      </c>
      <c r="BE232" s="229">
        <f>IF(N232="základní",J232,0)</f>
        <v>0</v>
      </c>
      <c r="BF232" s="229">
        <f>IF(N232="snížená",J232,0)</f>
        <v>0</v>
      </c>
      <c r="BG232" s="229">
        <f>IF(N232="zákl. přenesená",J232,0)</f>
        <v>0</v>
      </c>
      <c r="BH232" s="229">
        <f>IF(N232="sníž. přenesená",J232,0)</f>
        <v>0</v>
      </c>
      <c r="BI232" s="229">
        <f>IF(N232="nulová",J232,0)</f>
        <v>0</v>
      </c>
      <c r="BJ232" s="18" t="s">
        <v>80</v>
      </c>
      <c r="BK232" s="229">
        <f>ROUND(I232*H232,2)</f>
        <v>0</v>
      </c>
      <c r="BL232" s="18" t="s">
        <v>664</v>
      </c>
      <c r="BM232" s="18" t="s">
        <v>1003</v>
      </c>
    </row>
    <row r="233" spans="2:47" s="1" customFormat="1" ht="12">
      <c r="B233" s="39"/>
      <c r="C233" s="40"/>
      <c r="D233" s="230" t="s">
        <v>262</v>
      </c>
      <c r="E233" s="40"/>
      <c r="F233" s="231" t="s">
        <v>2652</v>
      </c>
      <c r="G233" s="40"/>
      <c r="H233" s="40"/>
      <c r="I233" s="145"/>
      <c r="J233" s="40"/>
      <c r="K233" s="40"/>
      <c r="L233" s="44"/>
      <c r="M233" s="232"/>
      <c r="N233" s="80"/>
      <c r="O233" s="80"/>
      <c r="P233" s="80"/>
      <c r="Q233" s="80"/>
      <c r="R233" s="80"/>
      <c r="S233" s="80"/>
      <c r="T233" s="81"/>
      <c r="AT233" s="18" t="s">
        <v>262</v>
      </c>
      <c r="AU233" s="18" t="s">
        <v>82</v>
      </c>
    </row>
    <row r="234" spans="2:65" s="1" customFormat="1" ht="16.5" customHeight="1">
      <c r="B234" s="39"/>
      <c r="C234" s="218" t="s">
        <v>651</v>
      </c>
      <c r="D234" s="218" t="s">
        <v>199</v>
      </c>
      <c r="E234" s="219" t="s">
        <v>2734</v>
      </c>
      <c r="F234" s="220" t="s">
        <v>2735</v>
      </c>
      <c r="G234" s="221" t="s">
        <v>707</v>
      </c>
      <c r="H234" s="222">
        <v>1</v>
      </c>
      <c r="I234" s="223"/>
      <c r="J234" s="224">
        <f>ROUND(I234*H234,2)</f>
        <v>0</v>
      </c>
      <c r="K234" s="220" t="s">
        <v>21</v>
      </c>
      <c r="L234" s="44"/>
      <c r="M234" s="225" t="s">
        <v>21</v>
      </c>
      <c r="N234" s="226" t="s">
        <v>44</v>
      </c>
      <c r="O234" s="80"/>
      <c r="P234" s="227">
        <f>O234*H234</f>
        <v>0</v>
      </c>
      <c r="Q234" s="227">
        <v>0</v>
      </c>
      <c r="R234" s="227">
        <f>Q234*H234</f>
        <v>0</v>
      </c>
      <c r="S234" s="227">
        <v>0</v>
      </c>
      <c r="T234" s="228">
        <f>S234*H234</f>
        <v>0</v>
      </c>
      <c r="AR234" s="18" t="s">
        <v>664</v>
      </c>
      <c r="AT234" s="18" t="s">
        <v>199</v>
      </c>
      <c r="AU234" s="18" t="s">
        <v>82</v>
      </c>
      <c r="AY234" s="18" t="s">
        <v>197</v>
      </c>
      <c r="BE234" s="229">
        <f>IF(N234="základní",J234,0)</f>
        <v>0</v>
      </c>
      <c r="BF234" s="229">
        <f>IF(N234="snížená",J234,0)</f>
        <v>0</v>
      </c>
      <c r="BG234" s="229">
        <f>IF(N234="zákl. přenesená",J234,0)</f>
        <v>0</v>
      </c>
      <c r="BH234" s="229">
        <f>IF(N234="sníž. přenesená",J234,0)</f>
        <v>0</v>
      </c>
      <c r="BI234" s="229">
        <f>IF(N234="nulová",J234,0)</f>
        <v>0</v>
      </c>
      <c r="BJ234" s="18" t="s">
        <v>80</v>
      </c>
      <c r="BK234" s="229">
        <f>ROUND(I234*H234,2)</f>
        <v>0</v>
      </c>
      <c r="BL234" s="18" t="s">
        <v>664</v>
      </c>
      <c r="BM234" s="18" t="s">
        <v>1013</v>
      </c>
    </row>
    <row r="235" spans="2:47" s="1" customFormat="1" ht="12">
      <c r="B235" s="39"/>
      <c r="C235" s="40"/>
      <c r="D235" s="230" t="s">
        <v>262</v>
      </c>
      <c r="E235" s="40"/>
      <c r="F235" s="231" t="s">
        <v>2652</v>
      </c>
      <c r="G235" s="40"/>
      <c r="H235" s="40"/>
      <c r="I235" s="145"/>
      <c r="J235" s="40"/>
      <c r="K235" s="40"/>
      <c r="L235" s="44"/>
      <c r="M235" s="232"/>
      <c r="N235" s="80"/>
      <c r="O235" s="80"/>
      <c r="P235" s="80"/>
      <c r="Q235" s="80"/>
      <c r="R235" s="80"/>
      <c r="S235" s="80"/>
      <c r="T235" s="81"/>
      <c r="AT235" s="18" t="s">
        <v>262</v>
      </c>
      <c r="AU235" s="18" t="s">
        <v>82</v>
      </c>
    </row>
    <row r="236" spans="2:65" s="1" customFormat="1" ht="16.5" customHeight="1">
      <c r="B236" s="39"/>
      <c r="C236" s="218" t="s">
        <v>657</v>
      </c>
      <c r="D236" s="218" t="s">
        <v>199</v>
      </c>
      <c r="E236" s="219" t="s">
        <v>2736</v>
      </c>
      <c r="F236" s="220" t="s">
        <v>2737</v>
      </c>
      <c r="G236" s="221" t="s">
        <v>707</v>
      </c>
      <c r="H236" s="222">
        <v>1</v>
      </c>
      <c r="I236" s="223"/>
      <c r="J236" s="224">
        <f>ROUND(I236*H236,2)</f>
        <v>0</v>
      </c>
      <c r="K236" s="220" t="s">
        <v>21</v>
      </c>
      <c r="L236" s="44"/>
      <c r="M236" s="225" t="s">
        <v>21</v>
      </c>
      <c r="N236" s="226" t="s">
        <v>44</v>
      </c>
      <c r="O236" s="80"/>
      <c r="P236" s="227">
        <f>O236*H236</f>
        <v>0</v>
      </c>
      <c r="Q236" s="227">
        <v>0</v>
      </c>
      <c r="R236" s="227">
        <f>Q236*H236</f>
        <v>0</v>
      </c>
      <c r="S236" s="227">
        <v>0</v>
      </c>
      <c r="T236" s="228">
        <f>S236*H236</f>
        <v>0</v>
      </c>
      <c r="AR236" s="18" t="s">
        <v>664</v>
      </c>
      <c r="AT236" s="18" t="s">
        <v>199</v>
      </c>
      <c r="AU236" s="18" t="s">
        <v>82</v>
      </c>
      <c r="AY236" s="18" t="s">
        <v>197</v>
      </c>
      <c r="BE236" s="229">
        <f>IF(N236="základní",J236,0)</f>
        <v>0</v>
      </c>
      <c r="BF236" s="229">
        <f>IF(N236="snížená",J236,0)</f>
        <v>0</v>
      </c>
      <c r="BG236" s="229">
        <f>IF(N236="zákl. přenesená",J236,0)</f>
        <v>0</v>
      </c>
      <c r="BH236" s="229">
        <f>IF(N236="sníž. přenesená",J236,0)</f>
        <v>0</v>
      </c>
      <c r="BI236" s="229">
        <f>IF(N236="nulová",J236,0)</f>
        <v>0</v>
      </c>
      <c r="BJ236" s="18" t="s">
        <v>80</v>
      </c>
      <c r="BK236" s="229">
        <f>ROUND(I236*H236,2)</f>
        <v>0</v>
      </c>
      <c r="BL236" s="18" t="s">
        <v>664</v>
      </c>
      <c r="BM236" s="18" t="s">
        <v>1038</v>
      </c>
    </row>
    <row r="237" spans="2:47" s="1" customFormat="1" ht="12">
      <c r="B237" s="39"/>
      <c r="C237" s="40"/>
      <c r="D237" s="230" t="s">
        <v>262</v>
      </c>
      <c r="E237" s="40"/>
      <c r="F237" s="231" t="s">
        <v>2652</v>
      </c>
      <c r="G237" s="40"/>
      <c r="H237" s="40"/>
      <c r="I237" s="145"/>
      <c r="J237" s="40"/>
      <c r="K237" s="40"/>
      <c r="L237" s="44"/>
      <c r="M237" s="232"/>
      <c r="N237" s="80"/>
      <c r="O237" s="80"/>
      <c r="P237" s="80"/>
      <c r="Q237" s="80"/>
      <c r="R237" s="80"/>
      <c r="S237" s="80"/>
      <c r="T237" s="81"/>
      <c r="AT237" s="18" t="s">
        <v>262</v>
      </c>
      <c r="AU237" s="18" t="s">
        <v>82</v>
      </c>
    </row>
    <row r="238" spans="2:65" s="1" customFormat="1" ht="16.5" customHeight="1">
      <c r="B238" s="39"/>
      <c r="C238" s="218" t="s">
        <v>664</v>
      </c>
      <c r="D238" s="218" t="s">
        <v>199</v>
      </c>
      <c r="E238" s="219" t="s">
        <v>2738</v>
      </c>
      <c r="F238" s="220" t="s">
        <v>2739</v>
      </c>
      <c r="G238" s="221" t="s">
        <v>707</v>
      </c>
      <c r="H238" s="222">
        <v>2</v>
      </c>
      <c r="I238" s="223"/>
      <c r="J238" s="224">
        <f>ROUND(I238*H238,2)</f>
        <v>0</v>
      </c>
      <c r="K238" s="220" t="s">
        <v>21</v>
      </c>
      <c r="L238" s="44"/>
      <c r="M238" s="225" t="s">
        <v>21</v>
      </c>
      <c r="N238" s="226" t="s">
        <v>44</v>
      </c>
      <c r="O238" s="80"/>
      <c r="P238" s="227">
        <f>O238*H238</f>
        <v>0</v>
      </c>
      <c r="Q238" s="227">
        <v>0</v>
      </c>
      <c r="R238" s="227">
        <f>Q238*H238</f>
        <v>0</v>
      </c>
      <c r="S238" s="227">
        <v>0</v>
      </c>
      <c r="T238" s="228">
        <f>S238*H238</f>
        <v>0</v>
      </c>
      <c r="AR238" s="18" t="s">
        <v>664</v>
      </c>
      <c r="AT238" s="18" t="s">
        <v>199</v>
      </c>
      <c r="AU238" s="18" t="s">
        <v>82</v>
      </c>
      <c r="AY238" s="18" t="s">
        <v>197</v>
      </c>
      <c r="BE238" s="229">
        <f>IF(N238="základní",J238,0)</f>
        <v>0</v>
      </c>
      <c r="BF238" s="229">
        <f>IF(N238="snížená",J238,0)</f>
        <v>0</v>
      </c>
      <c r="BG238" s="229">
        <f>IF(N238="zákl. přenesená",J238,0)</f>
        <v>0</v>
      </c>
      <c r="BH238" s="229">
        <f>IF(N238="sníž. přenesená",J238,0)</f>
        <v>0</v>
      </c>
      <c r="BI238" s="229">
        <f>IF(N238="nulová",J238,0)</f>
        <v>0</v>
      </c>
      <c r="BJ238" s="18" t="s">
        <v>80</v>
      </c>
      <c r="BK238" s="229">
        <f>ROUND(I238*H238,2)</f>
        <v>0</v>
      </c>
      <c r="BL238" s="18" t="s">
        <v>664</v>
      </c>
      <c r="BM238" s="18" t="s">
        <v>1052</v>
      </c>
    </row>
    <row r="239" spans="2:47" s="1" customFormat="1" ht="12">
      <c r="B239" s="39"/>
      <c r="C239" s="40"/>
      <c r="D239" s="230" t="s">
        <v>262</v>
      </c>
      <c r="E239" s="40"/>
      <c r="F239" s="231" t="s">
        <v>2630</v>
      </c>
      <c r="G239" s="40"/>
      <c r="H239" s="40"/>
      <c r="I239" s="145"/>
      <c r="J239" s="40"/>
      <c r="K239" s="40"/>
      <c r="L239" s="44"/>
      <c r="M239" s="232"/>
      <c r="N239" s="80"/>
      <c r="O239" s="80"/>
      <c r="P239" s="80"/>
      <c r="Q239" s="80"/>
      <c r="R239" s="80"/>
      <c r="S239" s="80"/>
      <c r="T239" s="81"/>
      <c r="AT239" s="18" t="s">
        <v>262</v>
      </c>
      <c r="AU239" s="18" t="s">
        <v>82</v>
      </c>
    </row>
    <row r="240" spans="2:65" s="1" customFormat="1" ht="16.5" customHeight="1">
      <c r="B240" s="39"/>
      <c r="C240" s="218" t="s">
        <v>672</v>
      </c>
      <c r="D240" s="218" t="s">
        <v>199</v>
      </c>
      <c r="E240" s="219" t="s">
        <v>2740</v>
      </c>
      <c r="F240" s="220" t="s">
        <v>2741</v>
      </c>
      <c r="G240" s="221" t="s">
        <v>707</v>
      </c>
      <c r="H240" s="222">
        <v>1</v>
      </c>
      <c r="I240" s="223"/>
      <c r="J240" s="224">
        <f>ROUND(I240*H240,2)</f>
        <v>0</v>
      </c>
      <c r="K240" s="220" t="s">
        <v>21</v>
      </c>
      <c r="L240" s="44"/>
      <c r="M240" s="225" t="s">
        <v>21</v>
      </c>
      <c r="N240" s="226" t="s">
        <v>44</v>
      </c>
      <c r="O240" s="80"/>
      <c r="P240" s="227">
        <f>O240*H240</f>
        <v>0</v>
      </c>
      <c r="Q240" s="227">
        <v>0</v>
      </c>
      <c r="R240" s="227">
        <f>Q240*H240</f>
        <v>0</v>
      </c>
      <c r="S240" s="227">
        <v>0</v>
      </c>
      <c r="T240" s="228">
        <f>S240*H240</f>
        <v>0</v>
      </c>
      <c r="AR240" s="18" t="s">
        <v>664</v>
      </c>
      <c r="AT240" s="18" t="s">
        <v>199</v>
      </c>
      <c r="AU240" s="18" t="s">
        <v>82</v>
      </c>
      <c r="AY240" s="18" t="s">
        <v>197</v>
      </c>
      <c r="BE240" s="229">
        <f>IF(N240="základní",J240,0)</f>
        <v>0</v>
      </c>
      <c r="BF240" s="229">
        <f>IF(N240="snížená",J240,0)</f>
        <v>0</v>
      </c>
      <c r="BG240" s="229">
        <f>IF(N240="zákl. přenesená",J240,0)</f>
        <v>0</v>
      </c>
      <c r="BH240" s="229">
        <f>IF(N240="sníž. přenesená",J240,0)</f>
        <v>0</v>
      </c>
      <c r="BI240" s="229">
        <f>IF(N240="nulová",J240,0)</f>
        <v>0</v>
      </c>
      <c r="BJ240" s="18" t="s">
        <v>80</v>
      </c>
      <c r="BK240" s="229">
        <f>ROUND(I240*H240,2)</f>
        <v>0</v>
      </c>
      <c r="BL240" s="18" t="s">
        <v>664</v>
      </c>
      <c r="BM240" s="18" t="s">
        <v>1068</v>
      </c>
    </row>
    <row r="241" spans="2:47" s="1" customFormat="1" ht="12">
      <c r="B241" s="39"/>
      <c r="C241" s="40"/>
      <c r="D241" s="230" t="s">
        <v>262</v>
      </c>
      <c r="E241" s="40"/>
      <c r="F241" s="231" t="s">
        <v>2652</v>
      </c>
      <c r="G241" s="40"/>
      <c r="H241" s="40"/>
      <c r="I241" s="145"/>
      <c r="J241" s="40"/>
      <c r="K241" s="40"/>
      <c r="L241" s="44"/>
      <c r="M241" s="232"/>
      <c r="N241" s="80"/>
      <c r="O241" s="80"/>
      <c r="P241" s="80"/>
      <c r="Q241" s="80"/>
      <c r="R241" s="80"/>
      <c r="S241" s="80"/>
      <c r="T241" s="81"/>
      <c r="AT241" s="18" t="s">
        <v>262</v>
      </c>
      <c r="AU241" s="18" t="s">
        <v>82</v>
      </c>
    </row>
    <row r="242" spans="2:65" s="1" customFormat="1" ht="16.5" customHeight="1">
      <c r="B242" s="39"/>
      <c r="C242" s="218" t="s">
        <v>682</v>
      </c>
      <c r="D242" s="218" t="s">
        <v>199</v>
      </c>
      <c r="E242" s="219" t="s">
        <v>2742</v>
      </c>
      <c r="F242" s="220" t="s">
        <v>2743</v>
      </c>
      <c r="G242" s="221" t="s">
        <v>707</v>
      </c>
      <c r="H242" s="222">
        <v>2</v>
      </c>
      <c r="I242" s="223"/>
      <c r="J242" s="224">
        <f>ROUND(I242*H242,2)</f>
        <v>0</v>
      </c>
      <c r="K242" s="220" t="s">
        <v>21</v>
      </c>
      <c r="L242" s="44"/>
      <c r="M242" s="225" t="s">
        <v>21</v>
      </c>
      <c r="N242" s="226" t="s">
        <v>44</v>
      </c>
      <c r="O242" s="80"/>
      <c r="P242" s="227">
        <f>O242*H242</f>
        <v>0</v>
      </c>
      <c r="Q242" s="227">
        <v>0</v>
      </c>
      <c r="R242" s="227">
        <f>Q242*H242</f>
        <v>0</v>
      </c>
      <c r="S242" s="227">
        <v>0</v>
      </c>
      <c r="T242" s="228">
        <f>S242*H242</f>
        <v>0</v>
      </c>
      <c r="AR242" s="18" t="s">
        <v>664</v>
      </c>
      <c r="AT242" s="18" t="s">
        <v>199</v>
      </c>
      <c r="AU242" s="18" t="s">
        <v>82</v>
      </c>
      <c r="AY242" s="18" t="s">
        <v>197</v>
      </c>
      <c r="BE242" s="229">
        <f>IF(N242="základní",J242,0)</f>
        <v>0</v>
      </c>
      <c r="BF242" s="229">
        <f>IF(N242="snížená",J242,0)</f>
        <v>0</v>
      </c>
      <c r="BG242" s="229">
        <f>IF(N242="zákl. přenesená",J242,0)</f>
        <v>0</v>
      </c>
      <c r="BH242" s="229">
        <f>IF(N242="sníž. přenesená",J242,0)</f>
        <v>0</v>
      </c>
      <c r="BI242" s="229">
        <f>IF(N242="nulová",J242,0)</f>
        <v>0</v>
      </c>
      <c r="BJ242" s="18" t="s">
        <v>80</v>
      </c>
      <c r="BK242" s="229">
        <f>ROUND(I242*H242,2)</f>
        <v>0</v>
      </c>
      <c r="BL242" s="18" t="s">
        <v>664</v>
      </c>
      <c r="BM242" s="18" t="s">
        <v>1102</v>
      </c>
    </row>
    <row r="243" spans="2:47" s="1" customFormat="1" ht="12">
      <c r="B243" s="39"/>
      <c r="C243" s="40"/>
      <c r="D243" s="230" t="s">
        <v>262</v>
      </c>
      <c r="E243" s="40"/>
      <c r="F243" s="231" t="s">
        <v>2630</v>
      </c>
      <c r="G243" s="40"/>
      <c r="H243" s="40"/>
      <c r="I243" s="145"/>
      <c r="J243" s="40"/>
      <c r="K243" s="40"/>
      <c r="L243" s="44"/>
      <c r="M243" s="232"/>
      <c r="N243" s="80"/>
      <c r="O243" s="80"/>
      <c r="P243" s="80"/>
      <c r="Q243" s="80"/>
      <c r="R243" s="80"/>
      <c r="S243" s="80"/>
      <c r="T243" s="81"/>
      <c r="AT243" s="18" t="s">
        <v>262</v>
      </c>
      <c r="AU243" s="18" t="s">
        <v>82</v>
      </c>
    </row>
    <row r="244" spans="2:65" s="1" customFormat="1" ht="16.5" customHeight="1">
      <c r="B244" s="39"/>
      <c r="C244" s="218" t="s">
        <v>689</v>
      </c>
      <c r="D244" s="218" t="s">
        <v>199</v>
      </c>
      <c r="E244" s="219" t="s">
        <v>2744</v>
      </c>
      <c r="F244" s="220" t="s">
        <v>2745</v>
      </c>
      <c r="G244" s="221" t="s">
        <v>707</v>
      </c>
      <c r="H244" s="222">
        <v>1</v>
      </c>
      <c r="I244" s="223"/>
      <c r="J244" s="224">
        <f>ROUND(I244*H244,2)</f>
        <v>0</v>
      </c>
      <c r="K244" s="220" t="s">
        <v>21</v>
      </c>
      <c r="L244" s="44"/>
      <c r="M244" s="225" t="s">
        <v>21</v>
      </c>
      <c r="N244" s="226" t="s">
        <v>44</v>
      </c>
      <c r="O244" s="80"/>
      <c r="P244" s="227">
        <f>O244*H244</f>
        <v>0</v>
      </c>
      <c r="Q244" s="227">
        <v>0</v>
      </c>
      <c r="R244" s="227">
        <f>Q244*H244</f>
        <v>0</v>
      </c>
      <c r="S244" s="227">
        <v>0</v>
      </c>
      <c r="T244" s="228">
        <f>S244*H244</f>
        <v>0</v>
      </c>
      <c r="AR244" s="18" t="s">
        <v>664</v>
      </c>
      <c r="AT244" s="18" t="s">
        <v>199</v>
      </c>
      <c r="AU244" s="18" t="s">
        <v>82</v>
      </c>
      <c r="AY244" s="18" t="s">
        <v>197</v>
      </c>
      <c r="BE244" s="229">
        <f>IF(N244="základní",J244,0)</f>
        <v>0</v>
      </c>
      <c r="BF244" s="229">
        <f>IF(N244="snížená",J244,0)</f>
        <v>0</v>
      </c>
      <c r="BG244" s="229">
        <f>IF(N244="zákl. přenesená",J244,0)</f>
        <v>0</v>
      </c>
      <c r="BH244" s="229">
        <f>IF(N244="sníž. přenesená",J244,0)</f>
        <v>0</v>
      </c>
      <c r="BI244" s="229">
        <f>IF(N244="nulová",J244,0)</f>
        <v>0</v>
      </c>
      <c r="BJ244" s="18" t="s">
        <v>80</v>
      </c>
      <c r="BK244" s="229">
        <f>ROUND(I244*H244,2)</f>
        <v>0</v>
      </c>
      <c r="BL244" s="18" t="s">
        <v>664</v>
      </c>
      <c r="BM244" s="18" t="s">
        <v>1112</v>
      </c>
    </row>
    <row r="245" spans="2:47" s="1" customFormat="1" ht="12">
      <c r="B245" s="39"/>
      <c r="C245" s="40"/>
      <c r="D245" s="230" t="s">
        <v>262</v>
      </c>
      <c r="E245" s="40"/>
      <c r="F245" s="231" t="s">
        <v>2652</v>
      </c>
      <c r="G245" s="40"/>
      <c r="H245" s="40"/>
      <c r="I245" s="145"/>
      <c r="J245" s="40"/>
      <c r="K245" s="40"/>
      <c r="L245" s="44"/>
      <c r="M245" s="232"/>
      <c r="N245" s="80"/>
      <c r="O245" s="80"/>
      <c r="P245" s="80"/>
      <c r="Q245" s="80"/>
      <c r="R245" s="80"/>
      <c r="S245" s="80"/>
      <c r="T245" s="81"/>
      <c r="AT245" s="18" t="s">
        <v>262</v>
      </c>
      <c r="AU245" s="18" t="s">
        <v>82</v>
      </c>
    </row>
    <row r="246" spans="2:65" s="1" customFormat="1" ht="16.5" customHeight="1">
      <c r="B246" s="39"/>
      <c r="C246" s="218" t="s">
        <v>694</v>
      </c>
      <c r="D246" s="218" t="s">
        <v>199</v>
      </c>
      <c r="E246" s="219" t="s">
        <v>2746</v>
      </c>
      <c r="F246" s="220" t="s">
        <v>2747</v>
      </c>
      <c r="G246" s="221" t="s">
        <v>707</v>
      </c>
      <c r="H246" s="222">
        <v>2</v>
      </c>
      <c r="I246" s="223"/>
      <c r="J246" s="224">
        <f>ROUND(I246*H246,2)</f>
        <v>0</v>
      </c>
      <c r="K246" s="220" t="s">
        <v>21</v>
      </c>
      <c r="L246" s="44"/>
      <c r="M246" s="225" t="s">
        <v>21</v>
      </c>
      <c r="N246" s="226" t="s">
        <v>44</v>
      </c>
      <c r="O246" s="80"/>
      <c r="P246" s="227">
        <f>O246*H246</f>
        <v>0</v>
      </c>
      <c r="Q246" s="227">
        <v>0</v>
      </c>
      <c r="R246" s="227">
        <f>Q246*H246</f>
        <v>0</v>
      </c>
      <c r="S246" s="227">
        <v>0</v>
      </c>
      <c r="T246" s="228">
        <f>S246*H246</f>
        <v>0</v>
      </c>
      <c r="AR246" s="18" t="s">
        <v>664</v>
      </c>
      <c r="AT246" s="18" t="s">
        <v>199</v>
      </c>
      <c r="AU246" s="18" t="s">
        <v>82</v>
      </c>
      <c r="AY246" s="18" t="s">
        <v>197</v>
      </c>
      <c r="BE246" s="229">
        <f>IF(N246="základní",J246,0)</f>
        <v>0</v>
      </c>
      <c r="BF246" s="229">
        <f>IF(N246="snížená",J246,0)</f>
        <v>0</v>
      </c>
      <c r="BG246" s="229">
        <f>IF(N246="zákl. přenesená",J246,0)</f>
        <v>0</v>
      </c>
      <c r="BH246" s="229">
        <f>IF(N246="sníž. přenesená",J246,0)</f>
        <v>0</v>
      </c>
      <c r="BI246" s="229">
        <f>IF(N246="nulová",J246,0)</f>
        <v>0</v>
      </c>
      <c r="BJ246" s="18" t="s">
        <v>80</v>
      </c>
      <c r="BK246" s="229">
        <f>ROUND(I246*H246,2)</f>
        <v>0</v>
      </c>
      <c r="BL246" s="18" t="s">
        <v>664</v>
      </c>
      <c r="BM246" s="18" t="s">
        <v>1127</v>
      </c>
    </row>
    <row r="247" spans="2:47" s="1" customFormat="1" ht="12">
      <c r="B247" s="39"/>
      <c r="C247" s="40"/>
      <c r="D247" s="230" t="s">
        <v>262</v>
      </c>
      <c r="E247" s="40"/>
      <c r="F247" s="231" t="s">
        <v>2630</v>
      </c>
      <c r="G247" s="40"/>
      <c r="H247" s="40"/>
      <c r="I247" s="145"/>
      <c r="J247" s="40"/>
      <c r="K247" s="40"/>
      <c r="L247" s="44"/>
      <c r="M247" s="232"/>
      <c r="N247" s="80"/>
      <c r="O247" s="80"/>
      <c r="P247" s="80"/>
      <c r="Q247" s="80"/>
      <c r="R247" s="80"/>
      <c r="S247" s="80"/>
      <c r="T247" s="81"/>
      <c r="AT247" s="18" t="s">
        <v>262</v>
      </c>
      <c r="AU247" s="18" t="s">
        <v>82</v>
      </c>
    </row>
    <row r="248" spans="2:65" s="1" customFormat="1" ht="22.5" customHeight="1">
      <c r="B248" s="39"/>
      <c r="C248" s="218" t="s">
        <v>699</v>
      </c>
      <c r="D248" s="218" t="s">
        <v>199</v>
      </c>
      <c r="E248" s="219" t="s">
        <v>2748</v>
      </c>
      <c r="F248" s="220" t="s">
        <v>2749</v>
      </c>
      <c r="G248" s="221" t="s">
        <v>707</v>
      </c>
      <c r="H248" s="222">
        <v>1</v>
      </c>
      <c r="I248" s="223"/>
      <c r="J248" s="224">
        <f>ROUND(I248*H248,2)</f>
        <v>0</v>
      </c>
      <c r="K248" s="220" t="s">
        <v>21</v>
      </c>
      <c r="L248" s="44"/>
      <c r="M248" s="225" t="s">
        <v>21</v>
      </c>
      <c r="N248" s="226" t="s">
        <v>44</v>
      </c>
      <c r="O248" s="80"/>
      <c r="P248" s="227">
        <f>O248*H248</f>
        <v>0</v>
      </c>
      <c r="Q248" s="227">
        <v>0</v>
      </c>
      <c r="R248" s="227">
        <f>Q248*H248</f>
        <v>0</v>
      </c>
      <c r="S248" s="227">
        <v>0</v>
      </c>
      <c r="T248" s="228">
        <f>S248*H248</f>
        <v>0</v>
      </c>
      <c r="AR248" s="18" t="s">
        <v>664</v>
      </c>
      <c r="AT248" s="18" t="s">
        <v>199</v>
      </c>
      <c r="AU248" s="18" t="s">
        <v>82</v>
      </c>
      <c r="AY248" s="18" t="s">
        <v>197</v>
      </c>
      <c r="BE248" s="229">
        <f>IF(N248="základní",J248,0)</f>
        <v>0</v>
      </c>
      <c r="BF248" s="229">
        <f>IF(N248="snížená",J248,0)</f>
        <v>0</v>
      </c>
      <c r="BG248" s="229">
        <f>IF(N248="zákl. přenesená",J248,0)</f>
        <v>0</v>
      </c>
      <c r="BH248" s="229">
        <f>IF(N248="sníž. přenesená",J248,0)</f>
        <v>0</v>
      </c>
      <c r="BI248" s="229">
        <f>IF(N248="nulová",J248,0)</f>
        <v>0</v>
      </c>
      <c r="BJ248" s="18" t="s">
        <v>80</v>
      </c>
      <c r="BK248" s="229">
        <f>ROUND(I248*H248,2)</f>
        <v>0</v>
      </c>
      <c r="BL248" s="18" t="s">
        <v>664</v>
      </c>
      <c r="BM248" s="18" t="s">
        <v>1139</v>
      </c>
    </row>
    <row r="249" spans="2:47" s="1" customFormat="1" ht="12">
      <c r="B249" s="39"/>
      <c r="C249" s="40"/>
      <c r="D249" s="230" t="s">
        <v>262</v>
      </c>
      <c r="E249" s="40"/>
      <c r="F249" s="231" t="s">
        <v>2652</v>
      </c>
      <c r="G249" s="40"/>
      <c r="H249" s="40"/>
      <c r="I249" s="145"/>
      <c r="J249" s="40"/>
      <c r="K249" s="40"/>
      <c r="L249" s="44"/>
      <c r="M249" s="232"/>
      <c r="N249" s="80"/>
      <c r="O249" s="80"/>
      <c r="P249" s="80"/>
      <c r="Q249" s="80"/>
      <c r="R249" s="80"/>
      <c r="S249" s="80"/>
      <c r="T249" s="81"/>
      <c r="AT249" s="18" t="s">
        <v>262</v>
      </c>
      <c r="AU249" s="18" t="s">
        <v>82</v>
      </c>
    </row>
    <row r="250" spans="2:65" s="1" customFormat="1" ht="22.5" customHeight="1">
      <c r="B250" s="39"/>
      <c r="C250" s="218" t="s">
        <v>704</v>
      </c>
      <c r="D250" s="218" t="s">
        <v>199</v>
      </c>
      <c r="E250" s="219" t="s">
        <v>2750</v>
      </c>
      <c r="F250" s="220" t="s">
        <v>2751</v>
      </c>
      <c r="G250" s="221" t="s">
        <v>707</v>
      </c>
      <c r="H250" s="222">
        <v>39</v>
      </c>
      <c r="I250" s="223"/>
      <c r="J250" s="224">
        <f>ROUND(I250*H250,2)</f>
        <v>0</v>
      </c>
      <c r="K250" s="220" t="s">
        <v>21</v>
      </c>
      <c r="L250" s="44"/>
      <c r="M250" s="225" t="s">
        <v>21</v>
      </c>
      <c r="N250" s="226" t="s">
        <v>44</v>
      </c>
      <c r="O250" s="80"/>
      <c r="P250" s="227">
        <f>O250*H250</f>
        <v>0</v>
      </c>
      <c r="Q250" s="227">
        <v>0</v>
      </c>
      <c r="R250" s="227">
        <f>Q250*H250</f>
        <v>0</v>
      </c>
      <c r="S250" s="227">
        <v>0</v>
      </c>
      <c r="T250" s="228">
        <f>S250*H250</f>
        <v>0</v>
      </c>
      <c r="AR250" s="18" t="s">
        <v>664</v>
      </c>
      <c r="AT250" s="18" t="s">
        <v>199</v>
      </c>
      <c r="AU250" s="18" t="s">
        <v>82</v>
      </c>
      <c r="AY250" s="18" t="s">
        <v>197</v>
      </c>
      <c r="BE250" s="229">
        <f>IF(N250="základní",J250,0)</f>
        <v>0</v>
      </c>
      <c r="BF250" s="229">
        <f>IF(N250="snížená",J250,0)</f>
        <v>0</v>
      </c>
      <c r="BG250" s="229">
        <f>IF(N250="zákl. přenesená",J250,0)</f>
        <v>0</v>
      </c>
      <c r="BH250" s="229">
        <f>IF(N250="sníž. přenesená",J250,0)</f>
        <v>0</v>
      </c>
      <c r="BI250" s="229">
        <f>IF(N250="nulová",J250,0)</f>
        <v>0</v>
      </c>
      <c r="BJ250" s="18" t="s">
        <v>80</v>
      </c>
      <c r="BK250" s="229">
        <f>ROUND(I250*H250,2)</f>
        <v>0</v>
      </c>
      <c r="BL250" s="18" t="s">
        <v>664</v>
      </c>
      <c r="BM250" s="18" t="s">
        <v>1150</v>
      </c>
    </row>
    <row r="251" spans="2:47" s="1" customFormat="1" ht="12">
      <c r="B251" s="39"/>
      <c r="C251" s="40"/>
      <c r="D251" s="230" t="s">
        <v>262</v>
      </c>
      <c r="E251" s="40"/>
      <c r="F251" s="231" t="s">
        <v>2752</v>
      </c>
      <c r="G251" s="40"/>
      <c r="H251" s="40"/>
      <c r="I251" s="145"/>
      <c r="J251" s="40"/>
      <c r="K251" s="40"/>
      <c r="L251" s="44"/>
      <c r="M251" s="232"/>
      <c r="N251" s="80"/>
      <c r="O251" s="80"/>
      <c r="P251" s="80"/>
      <c r="Q251" s="80"/>
      <c r="R251" s="80"/>
      <c r="S251" s="80"/>
      <c r="T251" s="81"/>
      <c r="AT251" s="18" t="s">
        <v>262</v>
      </c>
      <c r="AU251" s="18" t="s">
        <v>82</v>
      </c>
    </row>
    <row r="252" spans="2:65" s="1" customFormat="1" ht="16.5" customHeight="1">
      <c r="B252" s="39"/>
      <c r="C252" s="218" t="s">
        <v>711</v>
      </c>
      <c r="D252" s="218" t="s">
        <v>199</v>
      </c>
      <c r="E252" s="219" t="s">
        <v>2753</v>
      </c>
      <c r="F252" s="220" t="s">
        <v>2754</v>
      </c>
      <c r="G252" s="221" t="s">
        <v>707</v>
      </c>
      <c r="H252" s="222">
        <v>9</v>
      </c>
      <c r="I252" s="223"/>
      <c r="J252" s="224">
        <f>ROUND(I252*H252,2)</f>
        <v>0</v>
      </c>
      <c r="K252" s="220" t="s">
        <v>21</v>
      </c>
      <c r="L252" s="44"/>
      <c r="M252" s="225" t="s">
        <v>21</v>
      </c>
      <c r="N252" s="226" t="s">
        <v>44</v>
      </c>
      <c r="O252" s="80"/>
      <c r="P252" s="227">
        <f>O252*H252</f>
        <v>0</v>
      </c>
      <c r="Q252" s="227">
        <v>0</v>
      </c>
      <c r="R252" s="227">
        <f>Q252*H252</f>
        <v>0</v>
      </c>
      <c r="S252" s="227">
        <v>0</v>
      </c>
      <c r="T252" s="228">
        <f>S252*H252</f>
        <v>0</v>
      </c>
      <c r="AR252" s="18" t="s">
        <v>664</v>
      </c>
      <c r="AT252" s="18" t="s">
        <v>199</v>
      </c>
      <c r="AU252" s="18" t="s">
        <v>82</v>
      </c>
      <c r="AY252" s="18" t="s">
        <v>197</v>
      </c>
      <c r="BE252" s="229">
        <f>IF(N252="základní",J252,0)</f>
        <v>0</v>
      </c>
      <c r="BF252" s="229">
        <f>IF(N252="snížená",J252,0)</f>
        <v>0</v>
      </c>
      <c r="BG252" s="229">
        <f>IF(N252="zákl. přenesená",J252,0)</f>
        <v>0</v>
      </c>
      <c r="BH252" s="229">
        <f>IF(N252="sníž. přenesená",J252,0)</f>
        <v>0</v>
      </c>
      <c r="BI252" s="229">
        <f>IF(N252="nulová",J252,0)</f>
        <v>0</v>
      </c>
      <c r="BJ252" s="18" t="s">
        <v>80</v>
      </c>
      <c r="BK252" s="229">
        <f>ROUND(I252*H252,2)</f>
        <v>0</v>
      </c>
      <c r="BL252" s="18" t="s">
        <v>664</v>
      </c>
      <c r="BM252" s="18" t="s">
        <v>1159</v>
      </c>
    </row>
    <row r="253" spans="2:47" s="1" customFormat="1" ht="12">
      <c r="B253" s="39"/>
      <c r="C253" s="40"/>
      <c r="D253" s="230" t="s">
        <v>262</v>
      </c>
      <c r="E253" s="40"/>
      <c r="F253" s="231" t="s">
        <v>2755</v>
      </c>
      <c r="G253" s="40"/>
      <c r="H253" s="40"/>
      <c r="I253" s="145"/>
      <c r="J253" s="40"/>
      <c r="K253" s="40"/>
      <c r="L253" s="44"/>
      <c r="M253" s="232"/>
      <c r="N253" s="80"/>
      <c r="O253" s="80"/>
      <c r="P253" s="80"/>
      <c r="Q253" s="80"/>
      <c r="R253" s="80"/>
      <c r="S253" s="80"/>
      <c r="T253" s="81"/>
      <c r="AT253" s="18" t="s">
        <v>262</v>
      </c>
      <c r="AU253" s="18" t="s">
        <v>82</v>
      </c>
    </row>
    <row r="254" spans="2:65" s="1" customFormat="1" ht="16.5" customHeight="1">
      <c r="B254" s="39"/>
      <c r="C254" s="218" t="s">
        <v>718</v>
      </c>
      <c r="D254" s="218" t="s">
        <v>199</v>
      </c>
      <c r="E254" s="219" t="s">
        <v>2756</v>
      </c>
      <c r="F254" s="220" t="s">
        <v>2757</v>
      </c>
      <c r="G254" s="221" t="s">
        <v>707</v>
      </c>
      <c r="H254" s="222">
        <v>16</v>
      </c>
      <c r="I254" s="223"/>
      <c r="J254" s="224">
        <f>ROUND(I254*H254,2)</f>
        <v>0</v>
      </c>
      <c r="K254" s="220" t="s">
        <v>21</v>
      </c>
      <c r="L254" s="44"/>
      <c r="M254" s="225" t="s">
        <v>21</v>
      </c>
      <c r="N254" s="226" t="s">
        <v>44</v>
      </c>
      <c r="O254" s="80"/>
      <c r="P254" s="227">
        <f>O254*H254</f>
        <v>0</v>
      </c>
      <c r="Q254" s="227">
        <v>0</v>
      </c>
      <c r="R254" s="227">
        <f>Q254*H254</f>
        <v>0</v>
      </c>
      <c r="S254" s="227">
        <v>0</v>
      </c>
      <c r="T254" s="228">
        <f>S254*H254</f>
        <v>0</v>
      </c>
      <c r="AR254" s="18" t="s">
        <v>664</v>
      </c>
      <c r="AT254" s="18" t="s">
        <v>199</v>
      </c>
      <c r="AU254" s="18" t="s">
        <v>82</v>
      </c>
      <c r="AY254" s="18" t="s">
        <v>197</v>
      </c>
      <c r="BE254" s="229">
        <f>IF(N254="základní",J254,0)</f>
        <v>0</v>
      </c>
      <c r="BF254" s="229">
        <f>IF(N254="snížená",J254,0)</f>
        <v>0</v>
      </c>
      <c r="BG254" s="229">
        <f>IF(N254="zákl. přenesená",J254,0)</f>
        <v>0</v>
      </c>
      <c r="BH254" s="229">
        <f>IF(N254="sníž. přenesená",J254,0)</f>
        <v>0</v>
      </c>
      <c r="BI254" s="229">
        <f>IF(N254="nulová",J254,0)</f>
        <v>0</v>
      </c>
      <c r="BJ254" s="18" t="s">
        <v>80</v>
      </c>
      <c r="BK254" s="229">
        <f>ROUND(I254*H254,2)</f>
        <v>0</v>
      </c>
      <c r="BL254" s="18" t="s">
        <v>664</v>
      </c>
      <c r="BM254" s="18" t="s">
        <v>1172</v>
      </c>
    </row>
    <row r="255" spans="2:47" s="1" customFormat="1" ht="12">
      <c r="B255" s="39"/>
      <c r="C255" s="40"/>
      <c r="D255" s="230" t="s">
        <v>262</v>
      </c>
      <c r="E255" s="40"/>
      <c r="F255" s="231" t="s">
        <v>2719</v>
      </c>
      <c r="G255" s="40"/>
      <c r="H255" s="40"/>
      <c r="I255" s="145"/>
      <c r="J255" s="40"/>
      <c r="K255" s="40"/>
      <c r="L255" s="44"/>
      <c r="M255" s="232"/>
      <c r="N255" s="80"/>
      <c r="O255" s="80"/>
      <c r="P255" s="80"/>
      <c r="Q255" s="80"/>
      <c r="R255" s="80"/>
      <c r="S255" s="80"/>
      <c r="T255" s="81"/>
      <c r="AT255" s="18" t="s">
        <v>262</v>
      </c>
      <c r="AU255" s="18" t="s">
        <v>82</v>
      </c>
    </row>
    <row r="256" spans="2:65" s="1" customFormat="1" ht="22.5" customHeight="1">
      <c r="B256" s="39"/>
      <c r="C256" s="218" t="s">
        <v>725</v>
      </c>
      <c r="D256" s="218" t="s">
        <v>199</v>
      </c>
      <c r="E256" s="219" t="s">
        <v>2758</v>
      </c>
      <c r="F256" s="220" t="s">
        <v>2759</v>
      </c>
      <c r="G256" s="221" t="s">
        <v>702</v>
      </c>
      <c r="H256" s="222">
        <v>20</v>
      </c>
      <c r="I256" s="223"/>
      <c r="J256" s="224">
        <f>ROUND(I256*H256,2)</f>
        <v>0</v>
      </c>
      <c r="K256" s="220" t="s">
        <v>21</v>
      </c>
      <c r="L256" s="44"/>
      <c r="M256" s="225" t="s">
        <v>21</v>
      </c>
      <c r="N256" s="226" t="s">
        <v>44</v>
      </c>
      <c r="O256" s="80"/>
      <c r="P256" s="227">
        <f>O256*H256</f>
        <v>0</v>
      </c>
      <c r="Q256" s="227">
        <v>0</v>
      </c>
      <c r="R256" s="227">
        <f>Q256*H256</f>
        <v>0</v>
      </c>
      <c r="S256" s="227">
        <v>0</v>
      </c>
      <c r="T256" s="228">
        <f>S256*H256</f>
        <v>0</v>
      </c>
      <c r="AR256" s="18" t="s">
        <v>664</v>
      </c>
      <c r="AT256" s="18" t="s">
        <v>199</v>
      </c>
      <c r="AU256" s="18" t="s">
        <v>82</v>
      </c>
      <c r="AY256" s="18" t="s">
        <v>197</v>
      </c>
      <c r="BE256" s="229">
        <f>IF(N256="základní",J256,0)</f>
        <v>0</v>
      </c>
      <c r="BF256" s="229">
        <f>IF(N256="snížená",J256,0)</f>
        <v>0</v>
      </c>
      <c r="BG256" s="229">
        <f>IF(N256="zákl. přenesená",J256,0)</f>
        <v>0</v>
      </c>
      <c r="BH256" s="229">
        <f>IF(N256="sníž. přenesená",J256,0)</f>
        <v>0</v>
      </c>
      <c r="BI256" s="229">
        <f>IF(N256="nulová",J256,0)</f>
        <v>0</v>
      </c>
      <c r="BJ256" s="18" t="s">
        <v>80</v>
      </c>
      <c r="BK256" s="229">
        <f>ROUND(I256*H256,2)</f>
        <v>0</v>
      </c>
      <c r="BL256" s="18" t="s">
        <v>664</v>
      </c>
      <c r="BM256" s="18" t="s">
        <v>1184</v>
      </c>
    </row>
    <row r="257" spans="2:47" s="1" customFormat="1" ht="12">
      <c r="B257" s="39"/>
      <c r="C257" s="40"/>
      <c r="D257" s="230" t="s">
        <v>262</v>
      </c>
      <c r="E257" s="40"/>
      <c r="F257" s="231" t="s">
        <v>2697</v>
      </c>
      <c r="G257" s="40"/>
      <c r="H257" s="40"/>
      <c r="I257" s="145"/>
      <c r="J257" s="40"/>
      <c r="K257" s="40"/>
      <c r="L257" s="44"/>
      <c r="M257" s="232"/>
      <c r="N257" s="80"/>
      <c r="O257" s="80"/>
      <c r="P257" s="80"/>
      <c r="Q257" s="80"/>
      <c r="R257" s="80"/>
      <c r="S257" s="80"/>
      <c r="T257" s="81"/>
      <c r="AT257" s="18" t="s">
        <v>262</v>
      </c>
      <c r="AU257" s="18" t="s">
        <v>82</v>
      </c>
    </row>
    <row r="258" spans="2:65" s="1" customFormat="1" ht="16.5" customHeight="1">
      <c r="B258" s="39"/>
      <c r="C258" s="218" t="s">
        <v>734</v>
      </c>
      <c r="D258" s="218" t="s">
        <v>199</v>
      </c>
      <c r="E258" s="219" t="s">
        <v>2760</v>
      </c>
      <c r="F258" s="220" t="s">
        <v>2761</v>
      </c>
      <c r="G258" s="221" t="s">
        <v>702</v>
      </c>
      <c r="H258" s="222">
        <v>30</v>
      </c>
      <c r="I258" s="223"/>
      <c r="J258" s="224">
        <f>ROUND(I258*H258,2)</f>
        <v>0</v>
      </c>
      <c r="K258" s="220" t="s">
        <v>21</v>
      </c>
      <c r="L258" s="44"/>
      <c r="M258" s="225" t="s">
        <v>21</v>
      </c>
      <c r="N258" s="226" t="s">
        <v>44</v>
      </c>
      <c r="O258" s="80"/>
      <c r="P258" s="227">
        <f>O258*H258</f>
        <v>0</v>
      </c>
      <c r="Q258" s="227">
        <v>0</v>
      </c>
      <c r="R258" s="227">
        <f>Q258*H258</f>
        <v>0</v>
      </c>
      <c r="S258" s="227">
        <v>0</v>
      </c>
      <c r="T258" s="228">
        <f>S258*H258</f>
        <v>0</v>
      </c>
      <c r="AR258" s="18" t="s">
        <v>664</v>
      </c>
      <c r="AT258" s="18" t="s">
        <v>199</v>
      </c>
      <c r="AU258" s="18" t="s">
        <v>82</v>
      </c>
      <c r="AY258" s="18" t="s">
        <v>197</v>
      </c>
      <c r="BE258" s="229">
        <f>IF(N258="základní",J258,0)</f>
        <v>0</v>
      </c>
      <c r="BF258" s="229">
        <f>IF(N258="snížená",J258,0)</f>
        <v>0</v>
      </c>
      <c r="BG258" s="229">
        <f>IF(N258="zákl. přenesená",J258,0)</f>
        <v>0</v>
      </c>
      <c r="BH258" s="229">
        <f>IF(N258="sníž. přenesená",J258,0)</f>
        <v>0</v>
      </c>
      <c r="BI258" s="229">
        <f>IF(N258="nulová",J258,0)</f>
        <v>0</v>
      </c>
      <c r="BJ258" s="18" t="s">
        <v>80</v>
      </c>
      <c r="BK258" s="229">
        <f>ROUND(I258*H258,2)</f>
        <v>0</v>
      </c>
      <c r="BL258" s="18" t="s">
        <v>664</v>
      </c>
      <c r="BM258" s="18" t="s">
        <v>1195</v>
      </c>
    </row>
    <row r="259" spans="2:47" s="1" customFormat="1" ht="12">
      <c r="B259" s="39"/>
      <c r="C259" s="40"/>
      <c r="D259" s="230" t="s">
        <v>262</v>
      </c>
      <c r="E259" s="40"/>
      <c r="F259" s="231" t="s">
        <v>2658</v>
      </c>
      <c r="G259" s="40"/>
      <c r="H259" s="40"/>
      <c r="I259" s="145"/>
      <c r="J259" s="40"/>
      <c r="K259" s="40"/>
      <c r="L259" s="44"/>
      <c r="M259" s="232"/>
      <c r="N259" s="80"/>
      <c r="O259" s="80"/>
      <c r="P259" s="80"/>
      <c r="Q259" s="80"/>
      <c r="R259" s="80"/>
      <c r="S259" s="80"/>
      <c r="T259" s="81"/>
      <c r="AT259" s="18" t="s">
        <v>262</v>
      </c>
      <c r="AU259" s="18" t="s">
        <v>82</v>
      </c>
    </row>
    <row r="260" spans="2:63" s="11" customFormat="1" ht="22.8" customHeight="1">
      <c r="B260" s="202"/>
      <c r="C260" s="203"/>
      <c r="D260" s="204" t="s">
        <v>72</v>
      </c>
      <c r="E260" s="216" t="s">
        <v>2341</v>
      </c>
      <c r="F260" s="216" t="s">
        <v>2646</v>
      </c>
      <c r="G260" s="203"/>
      <c r="H260" s="203"/>
      <c r="I260" s="206"/>
      <c r="J260" s="217">
        <f>BK260</f>
        <v>0</v>
      </c>
      <c r="K260" s="203"/>
      <c r="L260" s="208"/>
      <c r="M260" s="209"/>
      <c r="N260" s="210"/>
      <c r="O260" s="210"/>
      <c r="P260" s="211">
        <f>SUM(P261:P282)</f>
        <v>0</v>
      </c>
      <c r="Q260" s="210"/>
      <c r="R260" s="211">
        <f>SUM(R261:R282)</f>
        <v>0</v>
      </c>
      <c r="S260" s="210"/>
      <c r="T260" s="212">
        <f>SUM(T261:T282)</f>
        <v>0</v>
      </c>
      <c r="AR260" s="213" t="s">
        <v>90</v>
      </c>
      <c r="AT260" s="214" t="s">
        <v>72</v>
      </c>
      <c r="AU260" s="214" t="s">
        <v>80</v>
      </c>
      <c r="AY260" s="213" t="s">
        <v>197</v>
      </c>
      <c r="BK260" s="215">
        <f>SUM(BK261:BK282)</f>
        <v>0</v>
      </c>
    </row>
    <row r="261" spans="2:65" s="1" customFormat="1" ht="16.5" customHeight="1">
      <c r="B261" s="39"/>
      <c r="C261" s="218" t="s">
        <v>739</v>
      </c>
      <c r="D261" s="218" t="s">
        <v>199</v>
      </c>
      <c r="E261" s="219" t="s">
        <v>2762</v>
      </c>
      <c r="F261" s="220" t="s">
        <v>2763</v>
      </c>
      <c r="G261" s="221" t="s">
        <v>132</v>
      </c>
      <c r="H261" s="222">
        <v>360</v>
      </c>
      <c r="I261" s="223"/>
      <c r="J261" s="224">
        <f>ROUND(I261*H261,2)</f>
        <v>0</v>
      </c>
      <c r="K261" s="220" t="s">
        <v>21</v>
      </c>
      <c r="L261" s="44"/>
      <c r="M261" s="225" t="s">
        <v>21</v>
      </c>
      <c r="N261" s="226" t="s">
        <v>44</v>
      </c>
      <c r="O261" s="80"/>
      <c r="P261" s="227">
        <f>O261*H261</f>
        <v>0</v>
      </c>
      <c r="Q261" s="227">
        <v>0</v>
      </c>
      <c r="R261" s="227">
        <f>Q261*H261</f>
        <v>0</v>
      </c>
      <c r="S261" s="227">
        <v>0</v>
      </c>
      <c r="T261" s="228">
        <f>S261*H261</f>
        <v>0</v>
      </c>
      <c r="AR261" s="18" t="s">
        <v>664</v>
      </c>
      <c r="AT261" s="18" t="s">
        <v>199</v>
      </c>
      <c r="AU261" s="18" t="s">
        <v>82</v>
      </c>
      <c r="AY261" s="18" t="s">
        <v>197</v>
      </c>
      <c r="BE261" s="229">
        <f>IF(N261="základní",J261,0)</f>
        <v>0</v>
      </c>
      <c r="BF261" s="229">
        <f>IF(N261="snížená",J261,0)</f>
        <v>0</v>
      </c>
      <c r="BG261" s="229">
        <f>IF(N261="zákl. přenesená",J261,0)</f>
        <v>0</v>
      </c>
      <c r="BH261" s="229">
        <f>IF(N261="sníž. přenesená",J261,0)</f>
        <v>0</v>
      </c>
      <c r="BI261" s="229">
        <f>IF(N261="nulová",J261,0)</f>
        <v>0</v>
      </c>
      <c r="BJ261" s="18" t="s">
        <v>80</v>
      </c>
      <c r="BK261" s="229">
        <f>ROUND(I261*H261,2)</f>
        <v>0</v>
      </c>
      <c r="BL261" s="18" t="s">
        <v>664</v>
      </c>
      <c r="BM261" s="18" t="s">
        <v>1204</v>
      </c>
    </row>
    <row r="262" spans="2:47" s="1" customFormat="1" ht="12">
      <c r="B262" s="39"/>
      <c r="C262" s="40"/>
      <c r="D262" s="230" t="s">
        <v>262</v>
      </c>
      <c r="E262" s="40"/>
      <c r="F262" s="231" t="s">
        <v>2764</v>
      </c>
      <c r="G262" s="40"/>
      <c r="H262" s="40"/>
      <c r="I262" s="145"/>
      <c r="J262" s="40"/>
      <c r="K262" s="40"/>
      <c r="L262" s="44"/>
      <c r="M262" s="232"/>
      <c r="N262" s="80"/>
      <c r="O262" s="80"/>
      <c r="P262" s="80"/>
      <c r="Q262" s="80"/>
      <c r="R262" s="80"/>
      <c r="S262" s="80"/>
      <c r="T262" s="81"/>
      <c r="AT262" s="18" t="s">
        <v>262</v>
      </c>
      <c r="AU262" s="18" t="s">
        <v>82</v>
      </c>
    </row>
    <row r="263" spans="2:65" s="1" customFormat="1" ht="16.5" customHeight="1">
      <c r="B263" s="39"/>
      <c r="C263" s="218" t="s">
        <v>746</v>
      </c>
      <c r="D263" s="218" t="s">
        <v>199</v>
      </c>
      <c r="E263" s="219" t="s">
        <v>2765</v>
      </c>
      <c r="F263" s="220" t="s">
        <v>2766</v>
      </c>
      <c r="G263" s="221" t="s">
        <v>707</v>
      </c>
      <c r="H263" s="222">
        <v>1200</v>
      </c>
      <c r="I263" s="223"/>
      <c r="J263" s="224">
        <f>ROUND(I263*H263,2)</f>
        <v>0</v>
      </c>
      <c r="K263" s="220" t="s">
        <v>21</v>
      </c>
      <c r="L263" s="44"/>
      <c r="M263" s="225" t="s">
        <v>21</v>
      </c>
      <c r="N263" s="226" t="s">
        <v>44</v>
      </c>
      <c r="O263" s="80"/>
      <c r="P263" s="227">
        <f>O263*H263</f>
        <v>0</v>
      </c>
      <c r="Q263" s="227">
        <v>0</v>
      </c>
      <c r="R263" s="227">
        <f>Q263*H263</f>
        <v>0</v>
      </c>
      <c r="S263" s="227">
        <v>0</v>
      </c>
      <c r="T263" s="228">
        <f>S263*H263</f>
        <v>0</v>
      </c>
      <c r="AR263" s="18" t="s">
        <v>664</v>
      </c>
      <c r="AT263" s="18" t="s">
        <v>199</v>
      </c>
      <c r="AU263" s="18" t="s">
        <v>82</v>
      </c>
      <c r="AY263" s="18" t="s">
        <v>197</v>
      </c>
      <c r="BE263" s="229">
        <f>IF(N263="základní",J263,0)</f>
        <v>0</v>
      </c>
      <c r="BF263" s="229">
        <f>IF(N263="snížená",J263,0)</f>
        <v>0</v>
      </c>
      <c r="BG263" s="229">
        <f>IF(N263="zákl. přenesená",J263,0)</f>
        <v>0</v>
      </c>
      <c r="BH263" s="229">
        <f>IF(N263="sníž. přenesená",J263,0)</f>
        <v>0</v>
      </c>
      <c r="BI263" s="229">
        <f>IF(N263="nulová",J263,0)</f>
        <v>0</v>
      </c>
      <c r="BJ263" s="18" t="s">
        <v>80</v>
      </c>
      <c r="BK263" s="229">
        <f>ROUND(I263*H263,2)</f>
        <v>0</v>
      </c>
      <c r="BL263" s="18" t="s">
        <v>664</v>
      </c>
      <c r="BM263" s="18" t="s">
        <v>1212</v>
      </c>
    </row>
    <row r="264" spans="2:47" s="1" customFormat="1" ht="12">
      <c r="B264" s="39"/>
      <c r="C264" s="40"/>
      <c r="D264" s="230" t="s">
        <v>262</v>
      </c>
      <c r="E264" s="40"/>
      <c r="F264" s="231" t="s">
        <v>2767</v>
      </c>
      <c r="G264" s="40"/>
      <c r="H264" s="40"/>
      <c r="I264" s="145"/>
      <c r="J264" s="40"/>
      <c r="K264" s="40"/>
      <c r="L264" s="44"/>
      <c r="M264" s="232"/>
      <c r="N264" s="80"/>
      <c r="O264" s="80"/>
      <c r="P264" s="80"/>
      <c r="Q264" s="80"/>
      <c r="R264" s="80"/>
      <c r="S264" s="80"/>
      <c r="T264" s="81"/>
      <c r="AT264" s="18" t="s">
        <v>262</v>
      </c>
      <c r="AU264" s="18" t="s">
        <v>82</v>
      </c>
    </row>
    <row r="265" spans="2:65" s="1" customFormat="1" ht="16.5" customHeight="1">
      <c r="B265" s="39"/>
      <c r="C265" s="218" t="s">
        <v>752</v>
      </c>
      <c r="D265" s="218" t="s">
        <v>199</v>
      </c>
      <c r="E265" s="219" t="s">
        <v>2768</v>
      </c>
      <c r="F265" s="220" t="s">
        <v>2769</v>
      </c>
      <c r="G265" s="221" t="s">
        <v>707</v>
      </c>
      <c r="H265" s="222">
        <v>1200</v>
      </c>
      <c r="I265" s="223"/>
      <c r="J265" s="224">
        <f>ROUND(I265*H265,2)</f>
        <v>0</v>
      </c>
      <c r="K265" s="220" t="s">
        <v>21</v>
      </c>
      <c r="L265" s="44"/>
      <c r="M265" s="225" t="s">
        <v>21</v>
      </c>
      <c r="N265" s="226" t="s">
        <v>44</v>
      </c>
      <c r="O265" s="80"/>
      <c r="P265" s="227">
        <f>O265*H265</f>
        <v>0</v>
      </c>
      <c r="Q265" s="227">
        <v>0</v>
      </c>
      <c r="R265" s="227">
        <f>Q265*H265</f>
        <v>0</v>
      </c>
      <c r="S265" s="227">
        <v>0</v>
      </c>
      <c r="T265" s="228">
        <f>S265*H265</f>
        <v>0</v>
      </c>
      <c r="AR265" s="18" t="s">
        <v>664</v>
      </c>
      <c r="AT265" s="18" t="s">
        <v>199</v>
      </c>
      <c r="AU265" s="18" t="s">
        <v>82</v>
      </c>
      <c r="AY265" s="18" t="s">
        <v>197</v>
      </c>
      <c r="BE265" s="229">
        <f>IF(N265="základní",J265,0)</f>
        <v>0</v>
      </c>
      <c r="BF265" s="229">
        <f>IF(N265="snížená",J265,0)</f>
        <v>0</v>
      </c>
      <c r="BG265" s="229">
        <f>IF(N265="zákl. přenesená",J265,0)</f>
        <v>0</v>
      </c>
      <c r="BH265" s="229">
        <f>IF(N265="sníž. přenesená",J265,0)</f>
        <v>0</v>
      </c>
      <c r="BI265" s="229">
        <f>IF(N265="nulová",J265,0)</f>
        <v>0</v>
      </c>
      <c r="BJ265" s="18" t="s">
        <v>80</v>
      </c>
      <c r="BK265" s="229">
        <f>ROUND(I265*H265,2)</f>
        <v>0</v>
      </c>
      <c r="BL265" s="18" t="s">
        <v>664</v>
      </c>
      <c r="BM265" s="18" t="s">
        <v>1220</v>
      </c>
    </row>
    <row r="266" spans="2:47" s="1" customFormat="1" ht="12">
      <c r="B266" s="39"/>
      <c r="C266" s="40"/>
      <c r="D266" s="230" t="s">
        <v>262</v>
      </c>
      <c r="E266" s="40"/>
      <c r="F266" s="231" t="s">
        <v>2767</v>
      </c>
      <c r="G266" s="40"/>
      <c r="H266" s="40"/>
      <c r="I266" s="145"/>
      <c r="J266" s="40"/>
      <c r="K266" s="40"/>
      <c r="L266" s="44"/>
      <c r="M266" s="232"/>
      <c r="N266" s="80"/>
      <c r="O266" s="80"/>
      <c r="P266" s="80"/>
      <c r="Q266" s="80"/>
      <c r="R266" s="80"/>
      <c r="S266" s="80"/>
      <c r="T266" s="81"/>
      <c r="AT266" s="18" t="s">
        <v>262</v>
      </c>
      <c r="AU266" s="18" t="s">
        <v>82</v>
      </c>
    </row>
    <row r="267" spans="2:65" s="1" customFormat="1" ht="16.5" customHeight="1">
      <c r="B267" s="39"/>
      <c r="C267" s="218" t="s">
        <v>757</v>
      </c>
      <c r="D267" s="218" t="s">
        <v>199</v>
      </c>
      <c r="E267" s="219" t="s">
        <v>2770</v>
      </c>
      <c r="F267" s="220" t="s">
        <v>2771</v>
      </c>
      <c r="G267" s="221" t="s">
        <v>132</v>
      </c>
      <c r="H267" s="222">
        <v>40</v>
      </c>
      <c r="I267" s="223"/>
      <c r="J267" s="224">
        <f>ROUND(I267*H267,2)</f>
        <v>0</v>
      </c>
      <c r="K267" s="220" t="s">
        <v>21</v>
      </c>
      <c r="L267" s="44"/>
      <c r="M267" s="225" t="s">
        <v>21</v>
      </c>
      <c r="N267" s="226" t="s">
        <v>44</v>
      </c>
      <c r="O267" s="80"/>
      <c r="P267" s="227">
        <f>O267*H267</f>
        <v>0</v>
      </c>
      <c r="Q267" s="227">
        <v>0</v>
      </c>
      <c r="R267" s="227">
        <f>Q267*H267</f>
        <v>0</v>
      </c>
      <c r="S267" s="227">
        <v>0</v>
      </c>
      <c r="T267" s="228">
        <f>S267*H267</f>
        <v>0</v>
      </c>
      <c r="AR267" s="18" t="s">
        <v>664</v>
      </c>
      <c r="AT267" s="18" t="s">
        <v>199</v>
      </c>
      <c r="AU267" s="18" t="s">
        <v>82</v>
      </c>
      <c r="AY267" s="18" t="s">
        <v>197</v>
      </c>
      <c r="BE267" s="229">
        <f>IF(N267="základní",J267,0)</f>
        <v>0</v>
      </c>
      <c r="BF267" s="229">
        <f>IF(N267="snížená",J267,0)</f>
        <v>0</v>
      </c>
      <c r="BG267" s="229">
        <f>IF(N267="zákl. přenesená",J267,0)</f>
        <v>0</v>
      </c>
      <c r="BH267" s="229">
        <f>IF(N267="sníž. přenesená",J267,0)</f>
        <v>0</v>
      </c>
      <c r="BI267" s="229">
        <f>IF(N267="nulová",J267,0)</f>
        <v>0</v>
      </c>
      <c r="BJ267" s="18" t="s">
        <v>80</v>
      </c>
      <c r="BK267" s="229">
        <f>ROUND(I267*H267,2)</f>
        <v>0</v>
      </c>
      <c r="BL267" s="18" t="s">
        <v>664</v>
      </c>
      <c r="BM267" s="18" t="s">
        <v>1228</v>
      </c>
    </row>
    <row r="268" spans="2:47" s="1" customFormat="1" ht="12">
      <c r="B268" s="39"/>
      <c r="C268" s="40"/>
      <c r="D268" s="230" t="s">
        <v>262</v>
      </c>
      <c r="E268" s="40"/>
      <c r="F268" s="231" t="s">
        <v>2772</v>
      </c>
      <c r="G268" s="40"/>
      <c r="H268" s="40"/>
      <c r="I268" s="145"/>
      <c r="J268" s="40"/>
      <c r="K268" s="40"/>
      <c r="L268" s="44"/>
      <c r="M268" s="232"/>
      <c r="N268" s="80"/>
      <c r="O268" s="80"/>
      <c r="P268" s="80"/>
      <c r="Q268" s="80"/>
      <c r="R268" s="80"/>
      <c r="S268" s="80"/>
      <c r="T268" s="81"/>
      <c r="AT268" s="18" t="s">
        <v>262</v>
      </c>
      <c r="AU268" s="18" t="s">
        <v>82</v>
      </c>
    </row>
    <row r="269" spans="2:65" s="1" customFormat="1" ht="16.5" customHeight="1">
      <c r="B269" s="39"/>
      <c r="C269" s="218" t="s">
        <v>761</v>
      </c>
      <c r="D269" s="218" t="s">
        <v>199</v>
      </c>
      <c r="E269" s="219" t="s">
        <v>2773</v>
      </c>
      <c r="F269" s="220" t="s">
        <v>2774</v>
      </c>
      <c r="G269" s="221" t="s">
        <v>132</v>
      </c>
      <c r="H269" s="222">
        <v>50</v>
      </c>
      <c r="I269" s="223"/>
      <c r="J269" s="224">
        <f>ROUND(I269*H269,2)</f>
        <v>0</v>
      </c>
      <c r="K269" s="220" t="s">
        <v>21</v>
      </c>
      <c r="L269" s="44"/>
      <c r="M269" s="225" t="s">
        <v>21</v>
      </c>
      <c r="N269" s="226" t="s">
        <v>44</v>
      </c>
      <c r="O269" s="80"/>
      <c r="P269" s="227">
        <f>O269*H269</f>
        <v>0</v>
      </c>
      <c r="Q269" s="227">
        <v>0</v>
      </c>
      <c r="R269" s="227">
        <f>Q269*H269</f>
        <v>0</v>
      </c>
      <c r="S269" s="227">
        <v>0</v>
      </c>
      <c r="T269" s="228">
        <f>S269*H269</f>
        <v>0</v>
      </c>
      <c r="AR269" s="18" t="s">
        <v>664</v>
      </c>
      <c r="AT269" s="18" t="s">
        <v>199</v>
      </c>
      <c r="AU269" s="18" t="s">
        <v>82</v>
      </c>
      <c r="AY269" s="18" t="s">
        <v>197</v>
      </c>
      <c r="BE269" s="229">
        <f>IF(N269="základní",J269,0)</f>
        <v>0</v>
      </c>
      <c r="BF269" s="229">
        <f>IF(N269="snížená",J269,0)</f>
        <v>0</v>
      </c>
      <c r="BG269" s="229">
        <f>IF(N269="zákl. přenesená",J269,0)</f>
        <v>0</v>
      </c>
      <c r="BH269" s="229">
        <f>IF(N269="sníž. přenesená",J269,0)</f>
        <v>0</v>
      </c>
      <c r="BI269" s="229">
        <f>IF(N269="nulová",J269,0)</f>
        <v>0</v>
      </c>
      <c r="BJ269" s="18" t="s">
        <v>80</v>
      </c>
      <c r="BK269" s="229">
        <f>ROUND(I269*H269,2)</f>
        <v>0</v>
      </c>
      <c r="BL269" s="18" t="s">
        <v>664</v>
      </c>
      <c r="BM269" s="18" t="s">
        <v>1237</v>
      </c>
    </row>
    <row r="270" spans="2:47" s="1" customFormat="1" ht="12">
      <c r="B270" s="39"/>
      <c r="C270" s="40"/>
      <c r="D270" s="230" t="s">
        <v>262</v>
      </c>
      <c r="E270" s="40"/>
      <c r="F270" s="231" t="s">
        <v>2775</v>
      </c>
      <c r="G270" s="40"/>
      <c r="H270" s="40"/>
      <c r="I270" s="145"/>
      <c r="J270" s="40"/>
      <c r="K270" s="40"/>
      <c r="L270" s="44"/>
      <c r="M270" s="232"/>
      <c r="N270" s="80"/>
      <c r="O270" s="80"/>
      <c r="P270" s="80"/>
      <c r="Q270" s="80"/>
      <c r="R270" s="80"/>
      <c r="S270" s="80"/>
      <c r="T270" s="81"/>
      <c r="AT270" s="18" t="s">
        <v>262</v>
      </c>
      <c r="AU270" s="18" t="s">
        <v>82</v>
      </c>
    </row>
    <row r="271" spans="2:65" s="1" customFormat="1" ht="16.5" customHeight="1">
      <c r="B271" s="39"/>
      <c r="C271" s="218" t="s">
        <v>766</v>
      </c>
      <c r="D271" s="218" t="s">
        <v>199</v>
      </c>
      <c r="E271" s="219" t="s">
        <v>2776</v>
      </c>
      <c r="F271" s="220" t="s">
        <v>2777</v>
      </c>
      <c r="G271" s="221" t="s">
        <v>707</v>
      </c>
      <c r="H271" s="222">
        <v>4</v>
      </c>
      <c r="I271" s="223"/>
      <c r="J271" s="224">
        <f>ROUND(I271*H271,2)</f>
        <v>0</v>
      </c>
      <c r="K271" s="220" t="s">
        <v>21</v>
      </c>
      <c r="L271" s="44"/>
      <c r="M271" s="225" t="s">
        <v>21</v>
      </c>
      <c r="N271" s="226" t="s">
        <v>44</v>
      </c>
      <c r="O271" s="80"/>
      <c r="P271" s="227">
        <f>O271*H271</f>
        <v>0</v>
      </c>
      <c r="Q271" s="227">
        <v>0</v>
      </c>
      <c r="R271" s="227">
        <f>Q271*H271</f>
        <v>0</v>
      </c>
      <c r="S271" s="227">
        <v>0</v>
      </c>
      <c r="T271" s="228">
        <f>S271*H271</f>
        <v>0</v>
      </c>
      <c r="AR271" s="18" t="s">
        <v>664</v>
      </c>
      <c r="AT271" s="18" t="s">
        <v>199</v>
      </c>
      <c r="AU271" s="18" t="s">
        <v>82</v>
      </c>
      <c r="AY271" s="18" t="s">
        <v>197</v>
      </c>
      <c r="BE271" s="229">
        <f>IF(N271="základní",J271,0)</f>
        <v>0</v>
      </c>
      <c r="BF271" s="229">
        <f>IF(N271="snížená",J271,0)</f>
        <v>0</v>
      </c>
      <c r="BG271" s="229">
        <f>IF(N271="zákl. přenesená",J271,0)</f>
        <v>0</v>
      </c>
      <c r="BH271" s="229">
        <f>IF(N271="sníž. přenesená",J271,0)</f>
        <v>0</v>
      </c>
      <c r="BI271" s="229">
        <f>IF(N271="nulová",J271,0)</f>
        <v>0</v>
      </c>
      <c r="BJ271" s="18" t="s">
        <v>80</v>
      </c>
      <c r="BK271" s="229">
        <f>ROUND(I271*H271,2)</f>
        <v>0</v>
      </c>
      <c r="BL271" s="18" t="s">
        <v>664</v>
      </c>
      <c r="BM271" s="18" t="s">
        <v>1251</v>
      </c>
    </row>
    <row r="272" spans="2:47" s="1" customFormat="1" ht="12">
      <c r="B272" s="39"/>
      <c r="C272" s="40"/>
      <c r="D272" s="230" t="s">
        <v>262</v>
      </c>
      <c r="E272" s="40"/>
      <c r="F272" s="231" t="s">
        <v>2654</v>
      </c>
      <c r="G272" s="40"/>
      <c r="H272" s="40"/>
      <c r="I272" s="145"/>
      <c r="J272" s="40"/>
      <c r="K272" s="40"/>
      <c r="L272" s="44"/>
      <c r="M272" s="232"/>
      <c r="N272" s="80"/>
      <c r="O272" s="80"/>
      <c r="P272" s="80"/>
      <c r="Q272" s="80"/>
      <c r="R272" s="80"/>
      <c r="S272" s="80"/>
      <c r="T272" s="81"/>
      <c r="AT272" s="18" t="s">
        <v>262</v>
      </c>
      <c r="AU272" s="18" t="s">
        <v>82</v>
      </c>
    </row>
    <row r="273" spans="2:65" s="1" customFormat="1" ht="16.5" customHeight="1">
      <c r="B273" s="39"/>
      <c r="C273" s="218" t="s">
        <v>772</v>
      </c>
      <c r="D273" s="218" t="s">
        <v>199</v>
      </c>
      <c r="E273" s="219" t="s">
        <v>2778</v>
      </c>
      <c r="F273" s="220" t="s">
        <v>2779</v>
      </c>
      <c r="G273" s="221" t="s">
        <v>707</v>
      </c>
      <c r="H273" s="222">
        <v>1</v>
      </c>
      <c r="I273" s="223"/>
      <c r="J273" s="224">
        <f>ROUND(I273*H273,2)</f>
        <v>0</v>
      </c>
      <c r="K273" s="220" t="s">
        <v>21</v>
      </c>
      <c r="L273" s="44"/>
      <c r="M273" s="225" t="s">
        <v>21</v>
      </c>
      <c r="N273" s="226" t="s">
        <v>44</v>
      </c>
      <c r="O273" s="80"/>
      <c r="P273" s="227">
        <f>O273*H273</f>
        <v>0</v>
      </c>
      <c r="Q273" s="227">
        <v>0</v>
      </c>
      <c r="R273" s="227">
        <f>Q273*H273</f>
        <v>0</v>
      </c>
      <c r="S273" s="227">
        <v>0</v>
      </c>
      <c r="T273" s="228">
        <f>S273*H273</f>
        <v>0</v>
      </c>
      <c r="AR273" s="18" t="s">
        <v>664</v>
      </c>
      <c r="AT273" s="18" t="s">
        <v>199</v>
      </c>
      <c r="AU273" s="18" t="s">
        <v>82</v>
      </c>
      <c r="AY273" s="18" t="s">
        <v>197</v>
      </c>
      <c r="BE273" s="229">
        <f>IF(N273="základní",J273,0)</f>
        <v>0</v>
      </c>
      <c r="BF273" s="229">
        <f>IF(N273="snížená",J273,0)</f>
        <v>0</v>
      </c>
      <c r="BG273" s="229">
        <f>IF(N273="zákl. přenesená",J273,0)</f>
        <v>0</v>
      </c>
      <c r="BH273" s="229">
        <f>IF(N273="sníž. přenesená",J273,0)</f>
        <v>0</v>
      </c>
      <c r="BI273" s="229">
        <f>IF(N273="nulová",J273,0)</f>
        <v>0</v>
      </c>
      <c r="BJ273" s="18" t="s">
        <v>80</v>
      </c>
      <c r="BK273" s="229">
        <f>ROUND(I273*H273,2)</f>
        <v>0</v>
      </c>
      <c r="BL273" s="18" t="s">
        <v>664</v>
      </c>
      <c r="BM273" s="18" t="s">
        <v>1264</v>
      </c>
    </row>
    <row r="274" spans="2:47" s="1" customFormat="1" ht="12">
      <c r="B274" s="39"/>
      <c r="C274" s="40"/>
      <c r="D274" s="230" t="s">
        <v>262</v>
      </c>
      <c r="E274" s="40"/>
      <c r="F274" s="231" t="s">
        <v>2780</v>
      </c>
      <c r="G274" s="40"/>
      <c r="H274" s="40"/>
      <c r="I274" s="145"/>
      <c r="J274" s="40"/>
      <c r="K274" s="40"/>
      <c r="L274" s="44"/>
      <c r="M274" s="232"/>
      <c r="N274" s="80"/>
      <c r="O274" s="80"/>
      <c r="P274" s="80"/>
      <c r="Q274" s="80"/>
      <c r="R274" s="80"/>
      <c r="S274" s="80"/>
      <c r="T274" s="81"/>
      <c r="AT274" s="18" t="s">
        <v>262</v>
      </c>
      <c r="AU274" s="18" t="s">
        <v>82</v>
      </c>
    </row>
    <row r="275" spans="2:65" s="1" customFormat="1" ht="16.5" customHeight="1">
      <c r="B275" s="39"/>
      <c r="C275" s="218" t="s">
        <v>778</v>
      </c>
      <c r="D275" s="218" t="s">
        <v>199</v>
      </c>
      <c r="E275" s="219" t="s">
        <v>2781</v>
      </c>
      <c r="F275" s="220" t="s">
        <v>2782</v>
      </c>
      <c r="G275" s="221" t="s">
        <v>1909</v>
      </c>
      <c r="H275" s="222">
        <v>4</v>
      </c>
      <c r="I275" s="223"/>
      <c r="J275" s="224">
        <f>ROUND(I275*H275,2)</f>
        <v>0</v>
      </c>
      <c r="K275" s="220" t="s">
        <v>21</v>
      </c>
      <c r="L275" s="44"/>
      <c r="M275" s="225" t="s">
        <v>21</v>
      </c>
      <c r="N275" s="226" t="s">
        <v>44</v>
      </c>
      <c r="O275" s="80"/>
      <c r="P275" s="227">
        <f>O275*H275</f>
        <v>0</v>
      </c>
      <c r="Q275" s="227">
        <v>0</v>
      </c>
      <c r="R275" s="227">
        <f>Q275*H275</f>
        <v>0</v>
      </c>
      <c r="S275" s="227">
        <v>0</v>
      </c>
      <c r="T275" s="228">
        <f>S275*H275</f>
        <v>0</v>
      </c>
      <c r="AR275" s="18" t="s">
        <v>664</v>
      </c>
      <c r="AT275" s="18" t="s">
        <v>199</v>
      </c>
      <c r="AU275" s="18" t="s">
        <v>82</v>
      </c>
      <c r="AY275" s="18" t="s">
        <v>197</v>
      </c>
      <c r="BE275" s="229">
        <f>IF(N275="základní",J275,0)</f>
        <v>0</v>
      </c>
      <c r="BF275" s="229">
        <f>IF(N275="snížená",J275,0)</f>
        <v>0</v>
      </c>
      <c r="BG275" s="229">
        <f>IF(N275="zákl. přenesená",J275,0)</f>
        <v>0</v>
      </c>
      <c r="BH275" s="229">
        <f>IF(N275="sníž. přenesená",J275,0)</f>
        <v>0</v>
      </c>
      <c r="BI275" s="229">
        <f>IF(N275="nulová",J275,0)</f>
        <v>0</v>
      </c>
      <c r="BJ275" s="18" t="s">
        <v>80</v>
      </c>
      <c r="BK275" s="229">
        <f>ROUND(I275*H275,2)</f>
        <v>0</v>
      </c>
      <c r="BL275" s="18" t="s">
        <v>664</v>
      </c>
      <c r="BM275" s="18" t="s">
        <v>1272</v>
      </c>
    </row>
    <row r="276" spans="2:47" s="1" customFormat="1" ht="12">
      <c r="B276" s="39"/>
      <c r="C276" s="40"/>
      <c r="D276" s="230" t="s">
        <v>262</v>
      </c>
      <c r="E276" s="40"/>
      <c r="F276" s="231" t="s">
        <v>2654</v>
      </c>
      <c r="G276" s="40"/>
      <c r="H276" s="40"/>
      <c r="I276" s="145"/>
      <c r="J276" s="40"/>
      <c r="K276" s="40"/>
      <c r="L276" s="44"/>
      <c r="M276" s="232"/>
      <c r="N276" s="80"/>
      <c r="O276" s="80"/>
      <c r="P276" s="80"/>
      <c r="Q276" s="80"/>
      <c r="R276" s="80"/>
      <c r="S276" s="80"/>
      <c r="T276" s="81"/>
      <c r="AT276" s="18" t="s">
        <v>262</v>
      </c>
      <c r="AU276" s="18" t="s">
        <v>82</v>
      </c>
    </row>
    <row r="277" spans="2:65" s="1" customFormat="1" ht="16.5" customHeight="1">
      <c r="B277" s="39"/>
      <c r="C277" s="218" t="s">
        <v>783</v>
      </c>
      <c r="D277" s="218" t="s">
        <v>199</v>
      </c>
      <c r="E277" s="219" t="s">
        <v>2783</v>
      </c>
      <c r="F277" s="220" t="s">
        <v>2784</v>
      </c>
      <c r="G277" s="221" t="s">
        <v>702</v>
      </c>
      <c r="H277" s="222">
        <v>30</v>
      </c>
      <c r="I277" s="223"/>
      <c r="J277" s="224">
        <f>ROUND(I277*H277,2)</f>
        <v>0</v>
      </c>
      <c r="K277" s="220" t="s">
        <v>21</v>
      </c>
      <c r="L277" s="44"/>
      <c r="M277" s="225" t="s">
        <v>21</v>
      </c>
      <c r="N277" s="226" t="s">
        <v>44</v>
      </c>
      <c r="O277" s="80"/>
      <c r="P277" s="227">
        <f>O277*H277</f>
        <v>0</v>
      </c>
      <c r="Q277" s="227">
        <v>0</v>
      </c>
      <c r="R277" s="227">
        <f>Q277*H277</f>
        <v>0</v>
      </c>
      <c r="S277" s="227">
        <v>0</v>
      </c>
      <c r="T277" s="228">
        <f>S277*H277</f>
        <v>0</v>
      </c>
      <c r="AR277" s="18" t="s">
        <v>664</v>
      </c>
      <c r="AT277" s="18" t="s">
        <v>199</v>
      </c>
      <c r="AU277" s="18" t="s">
        <v>82</v>
      </c>
      <c r="AY277" s="18" t="s">
        <v>197</v>
      </c>
      <c r="BE277" s="229">
        <f>IF(N277="základní",J277,0)</f>
        <v>0</v>
      </c>
      <c r="BF277" s="229">
        <f>IF(N277="snížená",J277,0)</f>
        <v>0</v>
      </c>
      <c r="BG277" s="229">
        <f>IF(N277="zákl. přenesená",J277,0)</f>
        <v>0</v>
      </c>
      <c r="BH277" s="229">
        <f>IF(N277="sníž. přenesená",J277,0)</f>
        <v>0</v>
      </c>
      <c r="BI277" s="229">
        <f>IF(N277="nulová",J277,0)</f>
        <v>0</v>
      </c>
      <c r="BJ277" s="18" t="s">
        <v>80</v>
      </c>
      <c r="BK277" s="229">
        <f>ROUND(I277*H277,2)</f>
        <v>0</v>
      </c>
      <c r="BL277" s="18" t="s">
        <v>664</v>
      </c>
      <c r="BM277" s="18" t="s">
        <v>1280</v>
      </c>
    </row>
    <row r="278" spans="2:47" s="1" customFormat="1" ht="12">
      <c r="B278" s="39"/>
      <c r="C278" s="40"/>
      <c r="D278" s="230" t="s">
        <v>262</v>
      </c>
      <c r="E278" s="40"/>
      <c r="F278" s="231" t="s">
        <v>2785</v>
      </c>
      <c r="G278" s="40"/>
      <c r="H278" s="40"/>
      <c r="I278" s="145"/>
      <c r="J278" s="40"/>
      <c r="K278" s="40"/>
      <c r="L278" s="44"/>
      <c r="M278" s="232"/>
      <c r="N278" s="80"/>
      <c r="O278" s="80"/>
      <c r="P278" s="80"/>
      <c r="Q278" s="80"/>
      <c r="R278" s="80"/>
      <c r="S278" s="80"/>
      <c r="T278" s="81"/>
      <c r="AT278" s="18" t="s">
        <v>262</v>
      </c>
      <c r="AU278" s="18" t="s">
        <v>82</v>
      </c>
    </row>
    <row r="279" spans="2:65" s="1" customFormat="1" ht="16.5" customHeight="1">
      <c r="B279" s="39"/>
      <c r="C279" s="218" t="s">
        <v>788</v>
      </c>
      <c r="D279" s="218" t="s">
        <v>199</v>
      </c>
      <c r="E279" s="219" t="s">
        <v>2786</v>
      </c>
      <c r="F279" s="220" t="s">
        <v>2761</v>
      </c>
      <c r="G279" s="221" t="s">
        <v>702</v>
      </c>
      <c r="H279" s="222">
        <v>50</v>
      </c>
      <c r="I279" s="223"/>
      <c r="J279" s="224">
        <f>ROUND(I279*H279,2)</f>
        <v>0</v>
      </c>
      <c r="K279" s="220" t="s">
        <v>21</v>
      </c>
      <c r="L279" s="44"/>
      <c r="M279" s="225" t="s">
        <v>21</v>
      </c>
      <c r="N279" s="226" t="s">
        <v>44</v>
      </c>
      <c r="O279" s="80"/>
      <c r="P279" s="227">
        <f>O279*H279</f>
        <v>0</v>
      </c>
      <c r="Q279" s="227">
        <v>0</v>
      </c>
      <c r="R279" s="227">
        <f>Q279*H279</f>
        <v>0</v>
      </c>
      <c r="S279" s="227">
        <v>0</v>
      </c>
      <c r="T279" s="228">
        <f>S279*H279</f>
        <v>0</v>
      </c>
      <c r="AR279" s="18" t="s">
        <v>664</v>
      </c>
      <c r="AT279" s="18" t="s">
        <v>199</v>
      </c>
      <c r="AU279" s="18" t="s">
        <v>82</v>
      </c>
      <c r="AY279" s="18" t="s">
        <v>197</v>
      </c>
      <c r="BE279" s="229">
        <f>IF(N279="základní",J279,0)</f>
        <v>0</v>
      </c>
      <c r="BF279" s="229">
        <f>IF(N279="snížená",J279,0)</f>
        <v>0</v>
      </c>
      <c r="BG279" s="229">
        <f>IF(N279="zákl. přenesená",J279,0)</f>
        <v>0</v>
      </c>
      <c r="BH279" s="229">
        <f>IF(N279="sníž. přenesená",J279,0)</f>
        <v>0</v>
      </c>
      <c r="BI279" s="229">
        <f>IF(N279="nulová",J279,0)</f>
        <v>0</v>
      </c>
      <c r="BJ279" s="18" t="s">
        <v>80</v>
      </c>
      <c r="BK279" s="229">
        <f>ROUND(I279*H279,2)</f>
        <v>0</v>
      </c>
      <c r="BL279" s="18" t="s">
        <v>664</v>
      </c>
      <c r="BM279" s="18" t="s">
        <v>1288</v>
      </c>
    </row>
    <row r="280" spans="2:47" s="1" customFormat="1" ht="12">
      <c r="B280" s="39"/>
      <c r="C280" s="40"/>
      <c r="D280" s="230" t="s">
        <v>262</v>
      </c>
      <c r="E280" s="40"/>
      <c r="F280" s="231" t="s">
        <v>2707</v>
      </c>
      <c r="G280" s="40"/>
      <c r="H280" s="40"/>
      <c r="I280" s="145"/>
      <c r="J280" s="40"/>
      <c r="K280" s="40"/>
      <c r="L280" s="44"/>
      <c r="M280" s="232"/>
      <c r="N280" s="80"/>
      <c r="O280" s="80"/>
      <c r="P280" s="80"/>
      <c r="Q280" s="80"/>
      <c r="R280" s="80"/>
      <c r="S280" s="80"/>
      <c r="T280" s="81"/>
      <c r="AT280" s="18" t="s">
        <v>262</v>
      </c>
      <c r="AU280" s="18" t="s">
        <v>82</v>
      </c>
    </row>
    <row r="281" spans="2:65" s="1" customFormat="1" ht="16.5" customHeight="1">
      <c r="B281" s="39"/>
      <c r="C281" s="218" t="s">
        <v>794</v>
      </c>
      <c r="D281" s="218" t="s">
        <v>199</v>
      </c>
      <c r="E281" s="219" t="s">
        <v>2787</v>
      </c>
      <c r="F281" s="220" t="s">
        <v>2788</v>
      </c>
      <c r="G281" s="221" t="s">
        <v>1909</v>
      </c>
      <c r="H281" s="222">
        <v>1</v>
      </c>
      <c r="I281" s="223"/>
      <c r="J281" s="224">
        <f>ROUND(I281*H281,2)</f>
        <v>0</v>
      </c>
      <c r="K281" s="220" t="s">
        <v>21</v>
      </c>
      <c r="L281" s="44"/>
      <c r="M281" s="225" t="s">
        <v>21</v>
      </c>
      <c r="N281" s="226" t="s">
        <v>44</v>
      </c>
      <c r="O281" s="80"/>
      <c r="P281" s="227">
        <f>O281*H281</f>
        <v>0</v>
      </c>
      <c r="Q281" s="227">
        <v>0</v>
      </c>
      <c r="R281" s="227">
        <f>Q281*H281</f>
        <v>0</v>
      </c>
      <c r="S281" s="227">
        <v>0</v>
      </c>
      <c r="T281" s="228">
        <f>S281*H281</f>
        <v>0</v>
      </c>
      <c r="AR281" s="18" t="s">
        <v>664</v>
      </c>
      <c r="AT281" s="18" t="s">
        <v>199</v>
      </c>
      <c r="AU281" s="18" t="s">
        <v>82</v>
      </c>
      <c r="AY281" s="18" t="s">
        <v>197</v>
      </c>
      <c r="BE281" s="229">
        <f>IF(N281="základní",J281,0)</f>
        <v>0</v>
      </c>
      <c r="BF281" s="229">
        <f>IF(N281="snížená",J281,0)</f>
        <v>0</v>
      </c>
      <c r="BG281" s="229">
        <f>IF(N281="zákl. přenesená",J281,0)</f>
        <v>0</v>
      </c>
      <c r="BH281" s="229">
        <f>IF(N281="sníž. přenesená",J281,0)</f>
        <v>0</v>
      </c>
      <c r="BI281" s="229">
        <f>IF(N281="nulová",J281,0)</f>
        <v>0</v>
      </c>
      <c r="BJ281" s="18" t="s">
        <v>80</v>
      </c>
      <c r="BK281" s="229">
        <f>ROUND(I281*H281,2)</f>
        <v>0</v>
      </c>
      <c r="BL281" s="18" t="s">
        <v>664</v>
      </c>
      <c r="BM281" s="18" t="s">
        <v>1297</v>
      </c>
    </row>
    <row r="282" spans="2:47" s="1" customFormat="1" ht="12">
      <c r="B282" s="39"/>
      <c r="C282" s="40"/>
      <c r="D282" s="230" t="s">
        <v>262</v>
      </c>
      <c r="E282" s="40"/>
      <c r="F282" s="231" t="s">
        <v>2652</v>
      </c>
      <c r="G282" s="40"/>
      <c r="H282" s="40"/>
      <c r="I282" s="145"/>
      <c r="J282" s="40"/>
      <c r="K282" s="40"/>
      <c r="L282" s="44"/>
      <c r="M282" s="232"/>
      <c r="N282" s="80"/>
      <c r="O282" s="80"/>
      <c r="P282" s="80"/>
      <c r="Q282" s="80"/>
      <c r="R282" s="80"/>
      <c r="S282" s="80"/>
      <c r="T282" s="81"/>
      <c r="AT282" s="18" t="s">
        <v>262</v>
      </c>
      <c r="AU282" s="18" t="s">
        <v>82</v>
      </c>
    </row>
    <row r="283" spans="2:63" s="11" customFormat="1" ht="22.8" customHeight="1">
      <c r="B283" s="202"/>
      <c r="C283" s="203"/>
      <c r="D283" s="204" t="s">
        <v>72</v>
      </c>
      <c r="E283" s="216" t="s">
        <v>2379</v>
      </c>
      <c r="F283" s="216" t="s">
        <v>1903</v>
      </c>
      <c r="G283" s="203"/>
      <c r="H283" s="203"/>
      <c r="I283" s="206"/>
      <c r="J283" s="217">
        <f>BK283</f>
        <v>0</v>
      </c>
      <c r="K283" s="203"/>
      <c r="L283" s="208"/>
      <c r="M283" s="209"/>
      <c r="N283" s="210"/>
      <c r="O283" s="210"/>
      <c r="P283" s="211">
        <f>SUM(P284:P297)</f>
        <v>0</v>
      </c>
      <c r="Q283" s="210"/>
      <c r="R283" s="211">
        <f>SUM(R284:R297)</f>
        <v>0</v>
      </c>
      <c r="S283" s="210"/>
      <c r="T283" s="212">
        <f>SUM(T284:T297)</f>
        <v>0</v>
      </c>
      <c r="AR283" s="213" t="s">
        <v>80</v>
      </c>
      <c r="AT283" s="214" t="s">
        <v>72</v>
      </c>
      <c r="AU283" s="214" t="s">
        <v>80</v>
      </c>
      <c r="AY283" s="213" t="s">
        <v>197</v>
      </c>
      <c r="BK283" s="215">
        <f>SUM(BK284:BK297)</f>
        <v>0</v>
      </c>
    </row>
    <row r="284" spans="2:65" s="1" customFormat="1" ht="16.5" customHeight="1">
      <c r="B284" s="39"/>
      <c r="C284" s="218" t="s">
        <v>799</v>
      </c>
      <c r="D284" s="218" t="s">
        <v>199</v>
      </c>
      <c r="E284" s="219" t="s">
        <v>2789</v>
      </c>
      <c r="F284" s="220" t="s">
        <v>2790</v>
      </c>
      <c r="G284" s="221" t="s">
        <v>707</v>
      </c>
      <c r="H284" s="222">
        <v>1</v>
      </c>
      <c r="I284" s="223"/>
      <c r="J284" s="224">
        <f>ROUND(I284*H284,2)</f>
        <v>0</v>
      </c>
      <c r="K284" s="220" t="s">
        <v>21</v>
      </c>
      <c r="L284" s="44"/>
      <c r="M284" s="225" t="s">
        <v>21</v>
      </c>
      <c r="N284" s="226" t="s">
        <v>44</v>
      </c>
      <c r="O284" s="80"/>
      <c r="P284" s="227">
        <f>O284*H284</f>
        <v>0</v>
      </c>
      <c r="Q284" s="227">
        <v>0</v>
      </c>
      <c r="R284" s="227">
        <f>Q284*H284</f>
        <v>0</v>
      </c>
      <c r="S284" s="227">
        <v>0</v>
      </c>
      <c r="T284" s="228">
        <f>S284*H284</f>
        <v>0</v>
      </c>
      <c r="AR284" s="18" t="s">
        <v>97</v>
      </c>
      <c r="AT284" s="18" t="s">
        <v>199</v>
      </c>
      <c r="AU284" s="18" t="s">
        <v>82</v>
      </c>
      <c r="AY284" s="18" t="s">
        <v>197</v>
      </c>
      <c r="BE284" s="229">
        <f>IF(N284="základní",J284,0)</f>
        <v>0</v>
      </c>
      <c r="BF284" s="229">
        <f>IF(N284="snížená",J284,0)</f>
        <v>0</v>
      </c>
      <c r="BG284" s="229">
        <f>IF(N284="zákl. přenesená",J284,0)</f>
        <v>0</v>
      </c>
      <c r="BH284" s="229">
        <f>IF(N284="sníž. přenesená",J284,0)</f>
        <v>0</v>
      </c>
      <c r="BI284" s="229">
        <f>IF(N284="nulová",J284,0)</f>
        <v>0</v>
      </c>
      <c r="BJ284" s="18" t="s">
        <v>80</v>
      </c>
      <c r="BK284" s="229">
        <f>ROUND(I284*H284,2)</f>
        <v>0</v>
      </c>
      <c r="BL284" s="18" t="s">
        <v>97</v>
      </c>
      <c r="BM284" s="18" t="s">
        <v>1306</v>
      </c>
    </row>
    <row r="285" spans="2:65" s="1" customFormat="1" ht="16.5" customHeight="1">
      <c r="B285" s="39"/>
      <c r="C285" s="218" t="s">
        <v>804</v>
      </c>
      <c r="D285" s="218" t="s">
        <v>199</v>
      </c>
      <c r="E285" s="219" t="s">
        <v>2791</v>
      </c>
      <c r="F285" s="220" t="s">
        <v>2792</v>
      </c>
      <c r="G285" s="221" t="s">
        <v>707</v>
      </c>
      <c r="H285" s="222">
        <v>1</v>
      </c>
      <c r="I285" s="223"/>
      <c r="J285" s="224">
        <f>ROUND(I285*H285,2)</f>
        <v>0</v>
      </c>
      <c r="K285" s="220" t="s">
        <v>21</v>
      </c>
      <c r="L285" s="44"/>
      <c r="M285" s="225" t="s">
        <v>21</v>
      </c>
      <c r="N285" s="226" t="s">
        <v>44</v>
      </c>
      <c r="O285" s="80"/>
      <c r="P285" s="227">
        <f>O285*H285</f>
        <v>0</v>
      </c>
      <c r="Q285" s="227">
        <v>0</v>
      </c>
      <c r="R285" s="227">
        <f>Q285*H285</f>
        <v>0</v>
      </c>
      <c r="S285" s="227">
        <v>0</v>
      </c>
      <c r="T285" s="228">
        <f>S285*H285</f>
        <v>0</v>
      </c>
      <c r="AR285" s="18" t="s">
        <v>97</v>
      </c>
      <c r="AT285" s="18" t="s">
        <v>199</v>
      </c>
      <c r="AU285" s="18" t="s">
        <v>82</v>
      </c>
      <c r="AY285" s="18" t="s">
        <v>197</v>
      </c>
      <c r="BE285" s="229">
        <f>IF(N285="základní",J285,0)</f>
        <v>0</v>
      </c>
      <c r="BF285" s="229">
        <f>IF(N285="snížená",J285,0)</f>
        <v>0</v>
      </c>
      <c r="BG285" s="229">
        <f>IF(N285="zákl. přenesená",J285,0)</f>
        <v>0</v>
      </c>
      <c r="BH285" s="229">
        <f>IF(N285="sníž. přenesená",J285,0)</f>
        <v>0</v>
      </c>
      <c r="BI285" s="229">
        <f>IF(N285="nulová",J285,0)</f>
        <v>0</v>
      </c>
      <c r="BJ285" s="18" t="s">
        <v>80</v>
      </c>
      <c r="BK285" s="229">
        <f>ROUND(I285*H285,2)</f>
        <v>0</v>
      </c>
      <c r="BL285" s="18" t="s">
        <v>97</v>
      </c>
      <c r="BM285" s="18" t="s">
        <v>1314</v>
      </c>
    </row>
    <row r="286" spans="2:65" s="1" customFormat="1" ht="16.5" customHeight="1">
      <c r="B286" s="39"/>
      <c r="C286" s="218" t="s">
        <v>810</v>
      </c>
      <c r="D286" s="218" t="s">
        <v>199</v>
      </c>
      <c r="E286" s="219" t="s">
        <v>2793</v>
      </c>
      <c r="F286" s="220" t="s">
        <v>2794</v>
      </c>
      <c r="G286" s="221" t="s">
        <v>707</v>
      </c>
      <c r="H286" s="222">
        <v>1</v>
      </c>
      <c r="I286" s="223"/>
      <c r="J286" s="224">
        <f>ROUND(I286*H286,2)</f>
        <v>0</v>
      </c>
      <c r="K286" s="220" t="s">
        <v>21</v>
      </c>
      <c r="L286" s="44"/>
      <c r="M286" s="225" t="s">
        <v>21</v>
      </c>
      <c r="N286" s="226" t="s">
        <v>44</v>
      </c>
      <c r="O286" s="80"/>
      <c r="P286" s="227">
        <f>O286*H286</f>
        <v>0</v>
      </c>
      <c r="Q286" s="227">
        <v>0</v>
      </c>
      <c r="R286" s="227">
        <f>Q286*H286</f>
        <v>0</v>
      </c>
      <c r="S286" s="227">
        <v>0</v>
      </c>
      <c r="T286" s="228">
        <f>S286*H286</f>
        <v>0</v>
      </c>
      <c r="AR286" s="18" t="s">
        <v>97</v>
      </c>
      <c r="AT286" s="18" t="s">
        <v>199</v>
      </c>
      <c r="AU286" s="18" t="s">
        <v>82</v>
      </c>
      <c r="AY286" s="18" t="s">
        <v>197</v>
      </c>
      <c r="BE286" s="229">
        <f>IF(N286="základní",J286,0)</f>
        <v>0</v>
      </c>
      <c r="BF286" s="229">
        <f>IF(N286="snížená",J286,0)</f>
        <v>0</v>
      </c>
      <c r="BG286" s="229">
        <f>IF(N286="zákl. přenesená",J286,0)</f>
        <v>0</v>
      </c>
      <c r="BH286" s="229">
        <f>IF(N286="sníž. přenesená",J286,0)</f>
        <v>0</v>
      </c>
      <c r="BI286" s="229">
        <f>IF(N286="nulová",J286,0)</f>
        <v>0</v>
      </c>
      <c r="BJ286" s="18" t="s">
        <v>80</v>
      </c>
      <c r="BK286" s="229">
        <f>ROUND(I286*H286,2)</f>
        <v>0</v>
      </c>
      <c r="BL286" s="18" t="s">
        <v>97</v>
      </c>
      <c r="BM286" s="18" t="s">
        <v>1323</v>
      </c>
    </row>
    <row r="287" spans="2:65" s="1" customFormat="1" ht="16.5" customHeight="1">
      <c r="B287" s="39"/>
      <c r="C287" s="218" t="s">
        <v>815</v>
      </c>
      <c r="D287" s="218" t="s">
        <v>199</v>
      </c>
      <c r="E287" s="219" t="s">
        <v>410</v>
      </c>
      <c r="F287" s="220" t="s">
        <v>2795</v>
      </c>
      <c r="G287" s="221" t="s">
        <v>707</v>
      </c>
      <c r="H287" s="222">
        <v>1</v>
      </c>
      <c r="I287" s="223"/>
      <c r="J287" s="224">
        <f>ROUND(I287*H287,2)</f>
        <v>0</v>
      </c>
      <c r="K287" s="220" t="s">
        <v>21</v>
      </c>
      <c r="L287" s="44"/>
      <c r="M287" s="225" t="s">
        <v>21</v>
      </c>
      <c r="N287" s="226" t="s">
        <v>44</v>
      </c>
      <c r="O287" s="80"/>
      <c r="P287" s="227">
        <f>O287*H287</f>
        <v>0</v>
      </c>
      <c r="Q287" s="227">
        <v>0</v>
      </c>
      <c r="R287" s="227">
        <f>Q287*H287</f>
        <v>0</v>
      </c>
      <c r="S287" s="227">
        <v>0</v>
      </c>
      <c r="T287" s="228">
        <f>S287*H287</f>
        <v>0</v>
      </c>
      <c r="AR287" s="18" t="s">
        <v>97</v>
      </c>
      <c r="AT287" s="18" t="s">
        <v>199</v>
      </c>
      <c r="AU287" s="18" t="s">
        <v>82</v>
      </c>
      <c r="AY287" s="18" t="s">
        <v>197</v>
      </c>
      <c r="BE287" s="229">
        <f>IF(N287="základní",J287,0)</f>
        <v>0</v>
      </c>
      <c r="BF287" s="229">
        <f>IF(N287="snížená",J287,0)</f>
        <v>0</v>
      </c>
      <c r="BG287" s="229">
        <f>IF(N287="zákl. přenesená",J287,0)</f>
        <v>0</v>
      </c>
      <c r="BH287" s="229">
        <f>IF(N287="sníž. přenesená",J287,0)</f>
        <v>0</v>
      </c>
      <c r="BI287" s="229">
        <f>IF(N287="nulová",J287,0)</f>
        <v>0</v>
      </c>
      <c r="BJ287" s="18" t="s">
        <v>80</v>
      </c>
      <c r="BK287" s="229">
        <f>ROUND(I287*H287,2)</f>
        <v>0</v>
      </c>
      <c r="BL287" s="18" t="s">
        <v>97</v>
      </c>
      <c r="BM287" s="18" t="s">
        <v>1331</v>
      </c>
    </row>
    <row r="288" spans="2:65" s="1" customFormat="1" ht="16.5" customHeight="1">
      <c r="B288" s="39"/>
      <c r="C288" s="218" t="s">
        <v>822</v>
      </c>
      <c r="D288" s="218" t="s">
        <v>199</v>
      </c>
      <c r="E288" s="219" t="s">
        <v>415</v>
      </c>
      <c r="F288" s="220" t="s">
        <v>2796</v>
      </c>
      <c r="G288" s="221" t="s">
        <v>707</v>
      </c>
      <c r="H288" s="222">
        <v>0</v>
      </c>
      <c r="I288" s="223"/>
      <c r="J288" s="224">
        <f>ROUND(I288*H288,2)</f>
        <v>0</v>
      </c>
      <c r="K288" s="220" t="s">
        <v>21</v>
      </c>
      <c r="L288" s="44"/>
      <c r="M288" s="225" t="s">
        <v>21</v>
      </c>
      <c r="N288" s="226" t="s">
        <v>44</v>
      </c>
      <c r="O288" s="80"/>
      <c r="P288" s="227">
        <f>O288*H288</f>
        <v>0</v>
      </c>
      <c r="Q288" s="227">
        <v>0</v>
      </c>
      <c r="R288" s="227">
        <f>Q288*H288</f>
        <v>0</v>
      </c>
      <c r="S288" s="227">
        <v>0</v>
      </c>
      <c r="T288" s="228">
        <f>S288*H288</f>
        <v>0</v>
      </c>
      <c r="AR288" s="18" t="s">
        <v>97</v>
      </c>
      <c r="AT288" s="18" t="s">
        <v>199</v>
      </c>
      <c r="AU288" s="18" t="s">
        <v>82</v>
      </c>
      <c r="AY288" s="18" t="s">
        <v>197</v>
      </c>
      <c r="BE288" s="229">
        <f>IF(N288="základní",J288,0)</f>
        <v>0</v>
      </c>
      <c r="BF288" s="229">
        <f>IF(N288="snížená",J288,0)</f>
        <v>0</v>
      </c>
      <c r="BG288" s="229">
        <f>IF(N288="zákl. přenesená",J288,0)</f>
        <v>0</v>
      </c>
      <c r="BH288" s="229">
        <f>IF(N288="sníž. přenesená",J288,0)</f>
        <v>0</v>
      </c>
      <c r="BI288" s="229">
        <f>IF(N288="nulová",J288,0)</f>
        <v>0</v>
      </c>
      <c r="BJ288" s="18" t="s">
        <v>80</v>
      </c>
      <c r="BK288" s="229">
        <f>ROUND(I288*H288,2)</f>
        <v>0</v>
      </c>
      <c r="BL288" s="18" t="s">
        <v>97</v>
      </c>
      <c r="BM288" s="18" t="s">
        <v>1339</v>
      </c>
    </row>
    <row r="289" spans="2:47" s="1" customFormat="1" ht="12">
      <c r="B289" s="39"/>
      <c r="C289" s="40"/>
      <c r="D289" s="230" t="s">
        <v>262</v>
      </c>
      <c r="E289" s="40"/>
      <c r="F289" s="231" t="s">
        <v>2662</v>
      </c>
      <c r="G289" s="40"/>
      <c r="H289" s="40"/>
      <c r="I289" s="145"/>
      <c r="J289" s="40"/>
      <c r="K289" s="40"/>
      <c r="L289" s="44"/>
      <c r="M289" s="232"/>
      <c r="N289" s="80"/>
      <c r="O289" s="80"/>
      <c r="P289" s="80"/>
      <c r="Q289" s="80"/>
      <c r="R289" s="80"/>
      <c r="S289" s="80"/>
      <c r="T289" s="81"/>
      <c r="AT289" s="18" t="s">
        <v>262</v>
      </c>
      <c r="AU289" s="18" t="s">
        <v>82</v>
      </c>
    </row>
    <row r="290" spans="2:65" s="1" customFormat="1" ht="16.5" customHeight="1">
      <c r="B290" s="39"/>
      <c r="C290" s="218" t="s">
        <v>827</v>
      </c>
      <c r="D290" s="218" t="s">
        <v>199</v>
      </c>
      <c r="E290" s="219" t="s">
        <v>419</v>
      </c>
      <c r="F290" s="220" t="s">
        <v>2661</v>
      </c>
      <c r="G290" s="221" t="s">
        <v>707</v>
      </c>
      <c r="H290" s="222">
        <v>0</v>
      </c>
      <c r="I290" s="223"/>
      <c r="J290" s="224">
        <f>ROUND(I290*H290,2)</f>
        <v>0</v>
      </c>
      <c r="K290" s="220" t="s">
        <v>21</v>
      </c>
      <c r="L290" s="44"/>
      <c r="M290" s="225" t="s">
        <v>21</v>
      </c>
      <c r="N290" s="226" t="s">
        <v>44</v>
      </c>
      <c r="O290" s="80"/>
      <c r="P290" s="227">
        <f>O290*H290</f>
        <v>0</v>
      </c>
      <c r="Q290" s="227">
        <v>0</v>
      </c>
      <c r="R290" s="227">
        <f>Q290*H290</f>
        <v>0</v>
      </c>
      <c r="S290" s="227">
        <v>0</v>
      </c>
      <c r="T290" s="228">
        <f>S290*H290</f>
        <v>0</v>
      </c>
      <c r="AR290" s="18" t="s">
        <v>97</v>
      </c>
      <c r="AT290" s="18" t="s">
        <v>199</v>
      </c>
      <c r="AU290" s="18" t="s">
        <v>82</v>
      </c>
      <c r="AY290" s="18" t="s">
        <v>197</v>
      </c>
      <c r="BE290" s="229">
        <f>IF(N290="základní",J290,0)</f>
        <v>0</v>
      </c>
      <c r="BF290" s="229">
        <f>IF(N290="snížená",J290,0)</f>
        <v>0</v>
      </c>
      <c r="BG290" s="229">
        <f>IF(N290="zákl. přenesená",J290,0)</f>
        <v>0</v>
      </c>
      <c r="BH290" s="229">
        <f>IF(N290="sníž. přenesená",J290,0)</f>
        <v>0</v>
      </c>
      <c r="BI290" s="229">
        <f>IF(N290="nulová",J290,0)</f>
        <v>0</v>
      </c>
      <c r="BJ290" s="18" t="s">
        <v>80</v>
      </c>
      <c r="BK290" s="229">
        <f>ROUND(I290*H290,2)</f>
        <v>0</v>
      </c>
      <c r="BL290" s="18" t="s">
        <v>97</v>
      </c>
      <c r="BM290" s="18" t="s">
        <v>1349</v>
      </c>
    </row>
    <row r="291" spans="2:47" s="1" customFormat="1" ht="12">
      <c r="B291" s="39"/>
      <c r="C291" s="40"/>
      <c r="D291" s="230" t="s">
        <v>262</v>
      </c>
      <c r="E291" s="40"/>
      <c r="F291" s="231" t="s">
        <v>2662</v>
      </c>
      <c r="G291" s="40"/>
      <c r="H291" s="40"/>
      <c r="I291" s="145"/>
      <c r="J291" s="40"/>
      <c r="K291" s="40"/>
      <c r="L291" s="44"/>
      <c r="M291" s="232"/>
      <c r="N291" s="80"/>
      <c r="O291" s="80"/>
      <c r="P291" s="80"/>
      <c r="Q291" s="80"/>
      <c r="R291" s="80"/>
      <c r="S291" s="80"/>
      <c r="T291" s="81"/>
      <c r="AT291" s="18" t="s">
        <v>262</v>
      </c>
      <c r="AU291" s="18" t="s">
        <v>82</v>
      </c>
    </row>
    <row r="292" spans="2:65" s="1" customFormat="1" ht="16.5" customHeight="1">
      <c r="B292" s="39"/>
      <c r="C292" s="218" t="s">
        <v>832</v>
      </c>
      <c r="D292" s="218" t="s">
        <v>199</v>
      </c>
      <c r="E292" s="219" t="s">
        <v>425</v>
      </c>
      <c r="F292" s="220" t="s">
        <v>2797</v>
      </c>
      <c r="G292" s="221" t="s">
        <v>707</v>
      </c>
      <c r="H292" s="222">
        <v>1</v>
      </c>
      <c r="I292" s="223"/>
      <c r="J292" s="224">
        <f>ROUND(I292*H292,2)</f>
        <v>0</v>
      </c>
      <c r="K292" s="220" t="s">
        <v>21</v>
      </c>
      <c r="L292" s="44"/>
      <c r="M292" s="225" t="s">
        <v>21</v>
      </c>
      <c r="N292" s="226" t="s">
        <v>44</v>
      </c>
      <c r="O292" s="80"/>
      <c r="P292" s="227">
        <f>O292*H292</f>
        <v>0</v>
      </c>
      <c r="Q292" s="227">
        <v>0</v>
      </c>
      <c r="R292" s="227">
        <f>Q292*H292</f>
        <v>0</v>
      </c>
      <c r="S292" s="227">
        <v>0</v>
      </c>
      <c r="T292" s="228">
        <f>S292*H292</f>
        <v>0</v>
      </c>
      <c r="AR292" s="18" t="s">
        <v>97</v>
      </c>
      <c r="AT292" s="18" t="s">
        <v>199</v>
      </c>
      <c r="AU292" s="18" t="s">
        <v>82</v>
      </c>
      <c r="AY292" s="18" t="s">
        <v>197</v>
      </c>
      <c r="BE292" s="229">
        <f>IF(N292="základní",J292,0)</f>
        <v>0</v>
      </c>
      <c r="BF292" s="229">
        <f>IF(N292="snížená",J292,0)</f>
        <v>0</v>
      </c>
      <c r="BG292" s="229">
        <f>IF(N292="zákl. přenesená",J292,0)</f>
        <v>0</v>
      </c>
      <c r="BH292" s="229">
        <f>IF(N292="sníž. přenesená",J292,0)</f>
        <v>0</v>
      </c>
      <c r="BI292" s="229">
        <f>IF(N292="nulová",J292,0)</f>
        <v>0</v>
      </c>
      <c r="BJ292" s="18" t="s">
        <v>80</v>
      </c>
      <c r="BK292" s="229">
        <f>ROUND(I292*H292,2)</f>
        <v>0</v>
      </c>
      <c r="BL292" s="18" t="s">
        <v>97</v>
      </c>
      <c r="BM292" s="18" t="s">
        <v>1366</v>
      </c>
    </row>
    <row r="293" spans="2:65" s="1" customFormat="1" ht="16.5" customHeight="1">
      <c r="B293" s="39"/>
      <c r="C293" s="218" t="s">
        <v>839</v>
      </c>
      <c r="D293" s="218" t="s">
        <v>199</v>
      </c>
      <c r="E293" s="219" t="s">
        <v>436</v>
      </c>
      <c r="F293" s="220" t="s">
        <v>2798</v>
      </c>
      <c r="G293" s="221" t="s">
        <v>707</v>
      </c>
      <c r="H293" s="222">
        <v>0</v>
      </c>
      <c r="I293" s="223"/>
      <c r="J293" s="224">
        <f>ROUND(I293*H293,2)</f>
        <v>0</v>
      </c>
      <c r="K293" s="220" t="s">
        <v>21</v>
      </c>
      <c r="L293" s="44"/>
      <c r="M293" s="225" t="s">
        <v>21</v>
      </c>
      <c r="N293" s="226" t="s">
        <v>44</v>
      </c>
      <c r="O293" s="80"/>
      <c r="P293" s="227">
        <f>O293*H293</f>
        <v>0</v>
      </c>
      <c r="Q293" s="227">
        <v>0</v>
      </c>
      <c r="R293" s="227">
        <f>Q293*H293</f>
        <v>0</v>
      </c>
      <c r="S293" s="227">
        <v>0</v>
      </c>
      <c r="T293" s="228">
        <f>S293*H293</f>
        <v>0</v>
      </c>
      <c r="AR293" s="18" t="s">
        <v>97</v>
      </c>
      <c r="AT293" s="18" t="s">
        <v>199</v>
      </c>
      <c r="AU293" s="18" t="s">
        <v>82</v>
      </c>
      <c r="AY293" s="18" t="s">
        <v>197</v>
      </c>
      <c r="BE293" s="229">
        <f>IF(N293="základní",J293,0)</f>
        <v>0</v>
      </c>
      <c r="BF293" s="229">
        <f>IF(N293="snížená",J293,0)</f>
        <v>0</v>
      </c>
      <c r="BG293" s="229">
        <f>IF(N293="zákl. přenesená",J293,0)</f>
        <v>0</v>
      </c>
      <c r="BH293" s="229">
        <f>IF(N293="sníž. přenesená",J293,0)</f>
        <v>0</v>
      </c>
      <c r="BI293" s="229">
        <f>IF(N293="nulová",J293,0)</f>
        <v>0</v>
      </c>
      <c r="BJ293" s="18" t="s">
        <v>80</v>
      </c>
      <c r="BK293" s="229">
        <f>ROUND(I293*H293,2)</f>
        <v>0</v>
      </c>
      <c r="BL293" s="18" t="s">
        <v>97</v>
      </c>
      <c r="BM293" s="18" t="s">
        <v>1376</v>
      </c>
    </row>
    <row r="294" spans="2:47" s="1" customFormat="1" ht="12">
      <c r="B294" s="39"/>
      <c r="C294" s="40"/>
      <c r="D294" s="230" t="s">
        <v>262</v>
      </c>
      <c r="E294" s="40"/>
      <c r="F294" s="231" t="s">
        <v>2662</v>
      </c>
      <c r="G294" s="40"/>
      <c r="H294" s="40"/>
      <c r="I294" s="145"/>
      <c r="J294" s="40"/>
      <c r="K294" s="40"/>
      <c r="L294" s="44"/>
      <c r="M294" s="232"/>
      <c r="N294" s="80"/>
      <c r="O294" s="80"/>
      <c r="P294" s="80"/>
      <c r="Q294" s="80"/>
      <c r="R294" s="80"/>
      <c r="S294" s="80"/>
      <c r="T294" s="81"/>
      <c r="AT294" s="18" t="s">
        <v>262</v>
      </c>
      <c r="AU294" s="18" t="s">
        <v>82</v>
      </c>
    </row>
    <row r="295" spans="2:65" s="1" customFormat="1" ht="16.5" customHeight="1">
      <c r="B295" s="39"/>
      <c r="C295" s="218" t="s">
        <v>844</v>
      </c>
      <c r="D295" s="218" t="s">
        <v>199</v>
      </c>
      <c r="E295" s="219" t="s">
        <v>445</v>
      </c>
      <c r="F295" s="220" t="s">
        <v>2663</v>
      </c>
      <c r="G295" s="221" t="s">
        <v>702</v>
      </c>
      <c r="H295" s="222">
        <v>108</v>
      </c>
      <c r="I295" s="223"/>
      <c r="J295" s="224">
        <f>ROUND(I295*H295,2)</f>
        <v>0</v>
      </c>
      <c r="K295" s="220" t="s">
        <v>21</v>
      </c>
      <c r="L295" s="44"/>
      <c r="M295" s="225" t="s">
        <v>21</v>
      </c>
      <c r="N295" s="226" t="s">
        <v>44</v>
      </c>
      <c r="O295" s="80"/>
      <c r="P295" s="227">
        <f>O295*H295</f>
        <v>0</v>
      </c>
      <c r="Q295" s="227">
        <v>0</v>
      </c>
      <c r="R295" s="227">
        <f>Q295*H295</f>
        <v>0</v>
      </c>
      <c r="S295" s="227">
        <v>0</v>
      </c>
      <c r="T295" s="228">
        <f>S295*H295</f>
        <v>0</v>
      </c>
      <c r="AR295" s="18" t="s">
        <v>97</v>
      </c>
      <c r="AT295" s="18" t="s">
        <v>199</v>
      </c>
      <c r="AU295" s="18" t="s">
        <v>82</v>
      </c>
      <c r="AY295" s="18" t="s">
        <v>197</v>
      </c>
      <c r="BE295" s="229">
        <f>IF(N295="základní",J295,0)</f>
        <v>0</v>
      </c>
      <c r="BF295" s="229">
        <f>IF(N295="snížená",J295,0)</f>
        <v>0</v>
      </c>
      <c r="BG295" s="229">
        <f>IF(N295="zákl. přenesená",J295,0)</f>
        <v>0</v>
      </c>
      <c r="BH295" s="229">
        <f>IF(N295="sníž. přenesená",J295,0)</f>
        <v>0</v>
      </c>
      <c r="BI295" s="229">
        <f>IF(N295="nulová",J295,0)</f>
        <v>0</v>
      </c>
      <c r="BJ295" s="18" t="s">
        <v>80</v>
      </c>
      <c r="BK295" s="229">
        <f>ROUND(I295*H295,2)</f>
        <v>0</v>
      </c>
      <c r="BL295" s="18" t="s">
        <v>97</v>
      </c>
      <c r="BM295" s="18" t="s">
        <v>1391</v>
      </c>
    </row>
    <row r="296" spans="2:65" s="1" customFormat="1" ht="16.5" customHeight="1">
      <c r="B296" s="39"/>
      <c r="C296" s="218" t="s">
        <v>850</v>
      </c>
      <c r="D296" s="218" t="s">
        <v>199</v>
      </c>
      <c r="E296" s="219" t="s">
        <v>452</v>
      </c>
      <c r="F296" s="220" t="s">
        <v>2664</v>
      </c>
      <c r="G296" s="221" t="s">
        <v>1909</v>
      </c>
      <c r="H296" s="222">
        <v>0</v>
      </c>
      <c r="I296" s="223"/>
      <c r="J296" s="224">
        <f>ROUND(I296*H296,2)</f>
        <v>0</v>
      </c>
      <c r="K296" s="220" t="s">
        <v>21</v>
      </c>
      <c r="L296" s="44"/>
      <c r="M296" s="225" t="s">
        <v>21</v>
      </c>
      <c r="N296" s="226" t="s">
        <v>44</v>
      </c>
      <c r="O296" s="80"/>
      <c r="P296" s="227">
        <f>O296*H296</f>
        <v>0</v>
      </c>
      <c r="Q296" s="227">
        <v>0</v>
      </c>
      <c r="R296" s="227">
        <f>Q296*H296</f>
        <v>0</v>
      </c>
      <c r="S296" s="227">
        <v>0</v>
      </c>
      <c r="T296" s="228">
        <f>S296*H296</f>
        <v>0</v>
      </c>
      <c r="AR296" s="18" t="s">
        <v>97</v>
      </c>
      <c r="AT296" s="18" t="s">
        <v>199</v>
      </c>
      <c r="AU296" s="18" t="s">
        <v>82</v>
      </c>
      <c r="AY296" s="18" t="s">
        <v>197</v>
      </c>
      <c r="BE296" s="229">
        <f>IF(N296="základní",J296,0)</f>
        <v>0</v>
      </c>
      <c r="BF296" s="229">
        <f>IF(N296="snížená",J296,0)</f>
        <v>0</v>
      </c>
      <c r="BG296" s="229">
        <f>IF(N296="zákl. přenesená",J296,0)</f>
        <v>0</v>
      </c>
      <c r="BH296" s="229">
        <f>IF(N296="sníž. přenesená",J296,0)</f>
        <v>0</v>
      </c>
      <c r="BI296" s="229">
        <f>IF(N296="nulová",J296,0)</f>
        <v>0</v>
      </c>
      <c r="BJ296" s="18" t="s">
        <v>80</v>
      </c>
      <c r="BK296" s="229">
        <f>ROUND(I296*H296,2)</f>
        <v>0</v>
      </c>
      <c r="BL296" s="18" t="s">
        <v>97</v>
      </c>
      <c r="BM296" s="18" t="s">
        <v>1404</v>
      </c>
    </row>
    <row r="297" spans="2:47" s="1" customFormat="1" ht="12">
      <c r="B297" s="39"/>
      <c r="C297" s="40"/>
      <c r="D297" s="230" t="s">
        <v>262</v>
      </c>
      <c r="E297" s="40"/>
      <c r="F297" s="231" t="s">
        <v>2662</v>
      </c>
      <c r="G297" s="40"/>
      <c r="H297" s="40"/>
      <c r="I297" s="145"/>
      <c r="J297" s="40"/>
      <c r="K297" s="40"/>
      <c r="L297" s="44"/>
      <c r="M297" s="232"/>
      <c r="N297" s="80"/>
      <c r="O297" s="80"/>
      <c r="P297" s="80"/>
      <c r="Q297" s="80"/>
      <c r="R297" s="80"/>
      <c r="S297" s="80"/>
      <c r="T297" s="81"/>
      <c r="AT297" s="18" t="s">
        <v>262</v>
      </c>
      <c r="AU297" s="18" t="s">
        <v>82</v>
      </c>
    </row>
    <row r="298" spans="2:63" s="11" customFormat="1" ht="25.9" customHeight="1">
      <c r="B298" s="202"/>
      <c r="C298" s="203"/>
      <c r="D298" s="204" t="s">
        <v>72</v>
      </c>
      <c r="E298" s="205" t="s">
        <v>2547</v>
      </c>
      <c r="F298" s="205" t="s">
        <v>2799</v>
      </c>
      <c r="G298" s="203"/>
      <c r="H298" s="203"/>
      <c r="I298" s="206"/>
      <c r="J298" s="207">
        <f>BK298</f>
        <v>0</v>
      </c>
      <c r="K298" s="203"/>
      <c r="L298" s="208"/>
      <c r="M298" s="209"/>
      <c r="N298" s="210"/>
      <c r="O298" s="210"/>
      <c r="P298" s="211">
        <f>P299+P308+P319</f>
        <v>0</v>
      </c>
      <c r="Q298" s="210"/>
      <c r="R298" s="211">
        <f>R299+R308+R319</f>
        <v>0</v>
      </c>
      <c r="S298" s="210"/>
      <c r="T298" s="212">
        <f>T299+T308+T319</f>
        <v>0</v>
      </c>
      <c r="AR298" s="213" t="s">
        <v>90</v>
      </c>
      <c r="AT298" s="214" t="s">
        <v>72</v>
      </c>
      <c r="AU298" s="214" t="s">
        <v>73</v>
      </c>
      <c r="AY298" s="213" t="s">
        <v>197</v>
      </c>
      <c r="BK298" s="215">
        <f>BK299+BK308+BK319</f>
        <v>0</v>
      </c>
    </row>
    <row r="299" spans="2:63" s="11" customFormat="1" ht="22.8" customHeight="1">
      <c r="B299" s="202"/>
      <c r="C299" s="203"/>
      <c r="D299" s="204" t="s">
        <v>72</v>
      </c>
      <c r="E299" s="216" t="s">
        <v>122</v>
      </c>
      <c r="F299" s="216" t="s">
        <v>2622</v>
      </c>
      <c r="G299" s="203"/>
      <c r="H299" s="203"/>
      <c r="I299" s="206"/>
      <c r="J299" s="217">
        <f>BK299</f>
        <v>0</v>
      </c>
      <c r="K299" s="203"/>
      <c r="L299" s="208"/>
      <c r="M299" s="209"/>
      <c r="N299" s="210"/>
      <c r="O299" s="210"/>
      <c r="P299" s="211">
        <f>SUM(P300:P307)</f>
        <v>0</v>
      </c>
      <c r="Q299" s="210"/>
      <c r="R299" s="211">
        <f>SUM(R300:R307)</f>
        <v>0</v>
      </c>
      <c r="S299" s="210"/>
      <c r="T299" s="212">
        <f>SUM(T300:T307)</f>
        <v>0</v>
      </c>
      <c r="AR299" s="213" t="s">
        <v>90</v>
      </c>
      <c r="AT299" s="214" t="s">
        <v>72</v>
      </c>
      <c r="AU299" s="214" t="s">
        <v>80</v>
      </c>
      <c r="AY299" s="213" t="s">
        <v>197</v>
      </c>
      <c r="BK299" s="215">
        <f>SUM(BK300:BK307)</f>
        <v>0</v>
      </c>
    </row>
    <row r="300" spans="2:65" s="1" customFormat="1" ht="22.5" customHeight="1">
      <c r="B300" s="39"/>
      <c r="C300" s="218" t="s">
        <v>855</v>
      </c>
      <c r="D300" s="218" t="s">
        <v>199</v>
      </c>
      <c r="E300" s="219" t="s">
        <v>2800</v>
      </c>
      <c r="F300" s="220" t="s">
        <v>2801</v>
      </c>
      <c r="G300" s="221" t="s">
        <v>702</v>
      </c>
      <c r="H300" s="222">
        <v>10</v>
      </c>
      <c r="I300" s="223"/>
      <c r="J300" s="224">
        <f>ROUND(I300*H300,2)</f>
        <v>0</v>
      </c>
      <c r="K300" s="220" t="s">
        <v>21</v>
      </c>
      <c r="L300" s="44"/>
      <c r="M300" s="225" t="s">
        <v>21</v>
      </c>
      <c r="N300" s="226" t="s">
        <v>44</v>
      </c>
      <c r="O300" s="80"/>
      <c r="P300" s="227">
        <f>O300*H300</f>
        <v>0</v>
      </c>
      <c r="Q300" s="227">
        <v>0</v>
      </c>
      <c r="R300" s="227">
        <f>Q300*H300</f>
        <v>0</v>
      </c>
      <c r="S300" s="227">
        <v>0</v>
      </c>
      <c r="T300" s="228">
        <f>S300*H300</f>
        <v>0</v>
      </c>
      <c r="AR300" s="18" t="s">
        <v>664</v>
      </c>
      <c r="AT300" s="18" t="s">
        <v>199</v>
      </c>
      <c r="AU300" s="18" t="s">
        <v>82</v>
      </c>
      <c r="AY300" s="18" t="s">
        <v>197</v>
      </c>
      <c r="BE300" s="229">
        <f>IF(N300="základní",J300,0)</f>
        <v>0</v>
      </c>
      <c r="BF300" s="229">
        <f>IF(N300="snížená",J300,0)</f>
        <v>0</v>
      </c>
      <c r="BG300" s="229">
        <f>IF(N300="zákl. přenesená",J300,0)</f>
        <v>0</v>
      </c>
      <c r="BH300" s="229">
        <f>IF(N300="sníž. přenesená",J300,0)</f>
        <v>0</v>
      </c>
      <c r="BI300" s="229">
        <f>IF(N300="nulová",J300,0)</f>
        <v>0</v>
      </c>
      <c r="BJ300" s="18" t="s">
        <v>80</v>
      </c>
      <c r="BK300" s="229">
        <f>ROUND(I300*H300,2)</f>
        <v>0</v>
      </c>
      <c r="BL300" s="18" t="s">
        <v>664</v>
      </c>
      <c r="BM300" s="18" t="s">
        <v>1421</v>
      </c>
    </row>
    <row r="301" spans="2:47" s="1" customFormat="1" ht="12">
      <c r="B301" s="39"/>
      <c r="C301" s="40"/>
      <c r="D301" s="230" t="s">
        <v>262</v>
      </c>
      <c r="E301" s="40"/>
      <c r="F301" s="231" t="s">
        <v>2652</v>
      </c>
      <c r="G301" s="40"/>
      <c r="H301" s="40"/>
      <c r="I301" s="145"/>
      <c r="J301" s="40"/>
      <c r="K301" s="40"/>
      <c r="L301" s="44"/>
      <c r="M301" s="232"/>
      <c r="N301" s="80"/>
      <c r="O301" s="80"/>
      <c r="P301" s="80"/>
      <c r="Q301" s="80"/>
      <c r="R301" s="80"/>
      <c r="S301" s="80"/>
      <c r="T301" s="81"/>
      <c r="AT301" s="18" t="s">
        <v>262</v>
      </c>
      <c r="AU301" s="18" t="s">
        <v>82</v>
      </c>
    </row>
    <row r="302" spans="2:65" s="1" customFormat="1" ht="16.5" customHeight="1">
      <c r="B302" s="39"/>
      <c r="C302" s="218" t="s">
        <v>860</v>
      </c>
      <c r="D302" s="218" t="s">
        <v>199</v>
      </c>
      <c r="E302" s="219" t="s">
        <v>2802</v>
      </c>
      <c r="F302" s="220" t="s">
        <v>2803</v>
      </c>
      <c r="G302" s="221" t="s">
        <v>707</v>
      </c>
      <c r="H302" s="222">
        <v>2</v>
      </c>
      <c r="I302" s="223"/>
      <c r="J302" s="224">
        <f>ROUND(I302*H302,2)</f>
        <v>0</v>
      </c>
      <c r="K302" s="220" t="s">
        <v>21</v>
      </c>
      <c r="L302" s="44"/>
      <c r="M302" s="225" t="s">
        <v>21</v>
      </c>
      <c r="N302" s="226" t="s">
        <v>44</v>
      </c>
      <c r="O302" s="80"/>
      <c r="P302" s="227">
        <f>O302*H302</f>
        <v>0</v>
      </c>
      <c r="Q302" s="227">
        <v>0</v>
      </c>
      <c r="R302" s="227">
        <f>Q302*H302</f>
        <v>0</v>
      </c>
      <c r="S302" s="227">
        <v>0</v>
      </c>
      <c r="T302" s="228">
        <f>S302*H302</f>
        <v>0</v>
      </c>
      <c r="AR302" s="18" t="s">
        <v>664</v>
      </c>
      <c r="AT302" s="18" t="s">
        <v>199</v>
      </c>
      <c r="AU302" s="18" t="s">
        <v>82</v>
      </c>
      <c r="AY302" s="18" t="s">
        <v>197</v>
      </c>
      <c r="BE302" s="229">
        <f>IF(N302="základní",J302,0)</f>
        <v>0</v>
      </c>
      <c r="BF302" s="229">
        <f>IF(N302="snížená",J302,0)</f>
        <v>0</v>
      </c>
      <c r="BG302" s="229">
        <f>IF(N302="zákl. přenesená",J302,0)</f>
        <v>0</v>
      </c>
      <c r="BH302" s="229">
        <f>IF(N302="sníž. přenesená",J302,0)</f>
        <v>0</v>
      </c>
      <c r="BI302" s="229">
        <f>IF(N302="nulová",J302,0)</f>
        <v>0</v>
      </c>
      <c r="BJ302" s="18" t="s">
        <v>80</v>
      </c>
      <c r="BK302" s="229">
        <f>ROUND(I302*H302,2)</f>
        <v>0</v>
      </c>
      <c r="BL302" s="18" t="s">
        <v>664</v>
      </c>
      <c r="BM302" s="18" t="s">
        <v>1430</v>
      </c>
    </row>
    <row r="303" spans="2:47" s="1" customFormat="1" ht="12">
      <c r="B303" s="39"/>
      <c r="C303" s="40"/>
      <c r="D303" s="230" t="s">
        <v>262</v>
      </c>
      <c r="E303" s="40"/>
      <c r="F303" s="231" t="s">
        <v>2804</v>
      </c>
      <c r="G303" s="40"/>
      <c r="H303" s="40"/>
      <c r="I303" s="145"/>
      <c r="J303" s="40"/>
      <c r="K303" s="40"/>
      <c r="L303" s="44"/>
      <c r="M303" s="232"/>
      <c r="N303" s="80"/>
      <c r="O303" s="80"/>
      <c r="P303" s="80"/>
      <c r="Q303" s="80"/>
      <c r="R303" s="80"/>
      <c r="S303" s="80"/>
      <c r="T303" s="81"/>
      <c r="AT303" s="18" t="s">
        <v>262</v>
      </c>
      <c r="AU303" s="18" t="s">
        <v>82</v>
      </c>
    </row>
    <row r="304" spans="2:65" s="1" customFormat="1" ht="22.5" customHeight="1">
      <c r="B304" s="39"/>
      <c r="C304" s="218" t="s">
        <v>865</v>
      </c>
      <c r="D304" s="218" t="s">
        <v>199</v>
      </c>
      <c r="E304" s="219" t="s">
        <v>2805</v>
      </c>
      <c r="F304" s="220" t="s">
        <v>2806</v>
      </c>
      <c r="G304" s="221" t="s">
        <v>702</v>
      </c>
      <c r="H304" s="222">
        <v>20</v>
      </c>
      <c r="I304" s="223"/>
      <c r="J304" s="224">
        <f>ROUND(I304*H304,2)</f>
        <v>0</v>
      </c>
      <c r="K304" s="220" t="s">
        <v>21</v>
      </c>
      <c r="L304" s="44"/>
      <c r="M304" s="225" t="s">
        <v>21</v>
      </c>
      <c r="N304" s="226" t="s">
        <v>44</v>
      </c>
      <c r="O304" s="80"/>
      <c r="P304" s="227">
        <f>O304*H304</f>
        <v>0</v>
      </c>
      <c r="Q304" s="227">
        <v>0</v>
      </c>
      <c r="R304" s="227">
        <f>Q304*H304</f>
        <v>0</v>
      </c>
      <c r="S304" s="227">
        <v>0</v>
      </c>
      <c r="T304" s="228">
        <f>S304*H304</f>
        <v>0</v>
      </c>
      <c r="AR304" s="18" t="s">
        <v>664</v>
      </c>
      <c r="AT304" s="18" t="s">
        <v>199</v>
      </c>
      <c r="AU304" s="18" t="s">
        <v>82</v>
      </c>
      <c r="AY304" s="18" t="s">
        <v>197</v>
      </c>
      <c r="BE304" s="229">
        <f>IF(N304="základní",J304,0)</f>
        <v>0</v>
      </c>
      <c r="BF304" s="229">
        <f>IF(N304="snížená",J304,0)</f>
        <v>0</v>
      </c>
      <c r="BG304" s="229">
        <f>IF(N304="zákl. přenesená",J304,0)</f>
        <v>0</v>
      </c>
      <c r="BH304" s="229">
        <f>IF(N304="sníž. přenesená",J304,0)</f>
        <v>0</v>
      </c>
      <c r="BI304" s="229">
        <f>IF(N304="nulová",J304,0)</f>
        <v>0</v>
      </c>
      <c r="BJ304" s="18" t="s">
        <v>80</v>
      </c>
      <c r="BK304" s="229">
        <f>ROUND(I304*H304,2)</f>
        <v>0</v>
      </c>
      <c r="BL304" s="18" t="s">
        <v>664</v>
      </c>
      <c r="BM304" s="18" t="s">
        <v>1442</v>
      </c>
    </row>
    <row r="305" spans="2:47" s="1" customFormat="1" ht="12">
      <c r="B305" s="39"/>
      <c r="C305" s="40"/>
      <c r="D305" s="230" t="s">
        <v>262</v>
      </c>
      <c r="E305" s="40"/>
      <c r="F305" s="231" t="s">
        <v>2807</v>
      </c>
      <c r="G305" s="40"/>
      <c r="H305" s="40"/>
      <c r="I305" s="145"/>
      <c r="J305" s="40"/>
      <c r="K305" s="40"/>
      <c r="L305" s="44"/>
      <c r="M305" s="232"/>
      <c r="N305" s="80"/>
      <c r="O305" s="80"/>
      <c r="P305" s="80"/>
      <c r="Q305" s="80"/>
      <c r="R305" s="80"/>
      <c r="S305" s="80"/>
      <c r="T305" s="81"/>
      <c r="AT305" s="18" t="s">
        <v>262</v>
      </c>
      <c r="AU305" s="18" t="s">
        <v>82</v>
      </c>
    </row>
    <row r="306" spans="2:65" s="1" customFormat="1" ht="16.5" customHeight="1">
      <c r="B306" s="39"/>
      <c r="C306" s="218" t="s">
        <v>870</v>
      </c>
      <c r="D306" s="218" t="s">
        <v>199</v>
      </c>
      <c r="E306" s="219" t="s">
        <v>2808</v>
      </c>
      <c r="F306" s="220" t="s">
        <v>2809</v>
      </c>
      <c r="G306" s="221" t="s">
        <v>2810</v>
      </c>
      <c r="H306" s="222">
        <v>20</v>
      </c>
      <c r="I306" s="223"/>
      <c r="J306" s="224">
        <f>ROUND(I306*H306,2)</f>
        <v>0</v>
      </c>
      <c r="K306" s="220" t="s">
        <v>21</v>
      </c>
      <c r="L306" s="44"/>
      <c r="M306" s="225" t="s">
        <v>21</v>
      </c>
      <c r="N306" s="226" t="s">
        <v>44</v>
      </c>
      <c r="O306" s="80"/>
      <c r="P306" s="227">
        <f>O306*H306</f>
        <v>0</v>
      </c>
      <c r="Q306" s="227">
        <v>0</v>
      </c>
      <c r="R306" s="227">
        <f>Q306*H306</f>
        <v>0</v>
      </c>
      <c r="S306" s="227">
        <v>0</v>
      </c>
      <c r="T306" s="228">
        <f>S306*H306</f>
        <v>0</v>
      </c>
      <c r="AR306" s="18" t="s">
        <v>664</v>
      </c>
      <c r="AT306" s="18" t="s">
        <v>199</v>
      </c>
      <c r="AU306" s="18" t="s">
        <v>82</v>
      </c>
      <c r="AY306" s="18" t="s">
        <v>197</v>
      </c>
      <c r="BE306" s="229">
        <f>IF(N306="základní",J306,0)</f>
        <v>0</v>
      </c>
      <c r="BF306" s="229">
        <f>IF(N306="snížená",J306,0)</f>
        <v>0</v>
      </c>
      <c r="BG306" s="229">
        <f>IF(N306="zákl. přenesená",J306,0)</f>
        <v>0</v>
      </c>
      <c r="BH306" s="229">
        <f>IF(N306="sníž. přenesená",J306,0)</f>
        <v>0</v>
      </c>
      <c r="BI306" s="229">
        <f>IF(N306="nulová",J306,0)</f>
        <v>0</v>
      </c>
      <c r="BJ306" s="18" t="s">
        <v>80</v>
      </c>
      <c r="BK306" s="229">
        <f>ROUND(I306*H306,2)</f>
        <v>0</v>
      </c>
      <c r="BL306" s="18" t="s">
        <v>664</v>
      </c>
      <c r="BM306" s="18" t="s">
        <v>1453</v>
      </c>
    </row>
    <row r="307" spans="2:47" s="1" customFormat="1" ht="12">
      <c r="B307" s="39"/>
      <c r="C307" s="40"/>
      <c r="D307" s="230" t="s">
        <v>262</v>
      </c>
      <c r="E307" s="40"/>
      <c r="F307" s="231" t="s">
        <v>2697</v>
      </c>
      <c r="G307" s="40"/>
      <c r="H307" s="40"/>
      <c r="I307" s="145"/>
      <c r="J307" s="40"/>
      <c r="K307" s="40"/>
      <c r="L307" s="44"/>
      <c r="M307" s="232"/>
      <c r="N307" s="80"/>
      <c r="O307" s="80"/>
      <c r="P307" s="80"/>
      <c r="Q307" s="80"/>
      <c r="R307" s="80"/>
      <c r="S307" s="80"/>
      <c r="T307" s="81"/>
      <c r="AT307" s="18" t="s">
        <v>262</v>
      </c>
      <c r="AU307" s="18" t="s">
        <v>82</v>
      </c>
    </row>
    <row r="308" spans="2:63" s="11" customFormat="1" ht="22.8" customHeight="1">
      <c r="B308" s="202"/>
      <c r="C308" s="203"/>
      <c r="D308" s="204" t="s">
        <v>72</v>
      </c>
      <c r="E308" s="216" t="s">
        <v>2341</v>
      </c>
      <c r="F308" s="216" t="s">
        <v>2646</v>
      </c>
      <c r="G308" s="203"/>
      <c r="H308" s="203"/>
      <c r="I308" s="206"/>
      <c r="J308" s="217">
        <f>BK308</f>
        <v>0</v>
      </c>
      <c r="K308" s="203"/>
      <c r="L308" s="208"/>
      <c r="M308" s="209"/>
      <c r="N308" s="210"/>
      <c r="O308" s="210"/>
      <c r="P308" s="211">
        <f>SUM(P309:P318)</f>
        <v>0</v>
      </c>
      <c r="Q308" s="210"/>
      <c r="R308" s="211">
        <f>SUM(R309:R318)</f>
        <v>0</v>
      </c>
      <c r="S308" s="210"/>
      <c r="T308" s="212">
        <f>SUM(T309:T318)</f>
        <v>0</v>
      </c>
      <c r="AR308" s="213" t="s">
        <v>90</v>
      </c>
      <c r="AT308" s="214" t="s">
        <v>72</v>
      </c>
      <c r="AU308" s="214" t="s">
        <v>80</v>
      </c>
      <c r="AY308" s="213" t="s">
        <v>197</v>
      </c>
      <c r="BK308" s="215">
        <f>SUM(BK309:BK318)</f>
        <v>0</v>
      </c>
    </row>
    <row r="309" spans="2:65" s="1" customFormat="1" ht="16.5" customHeight="1">
      <c r="B309" s="39"/>
      <c r="C309" s="218" t="s">
        <v>492</v>
      </c>
      <c r="D309" s="218" t="s">
        <v>199</v>
      </c>
      <c r="E309" s="219" t="s">
        <v>2811</v>
      </c>
      <c r="F309" s="220" t="s">
        <v>2812</v>
      </c>
      <c r="G309" s="221" t="s">
        <v>707</v>
      </c>
      <c r="H309" s="222">
        <v>1</v>
      </c>
      <c r="I309" s="223"/>
      <c r="J309" s="224">
        <f>ROUND(I309*H309,2)</f>
        <v>0</v>
      </c>
      <c r="K309" s="220" t="s">
        <v>21</v>
      </c>
      <c r="L309" s="44"/>
      <c r="M309" s="225" t="s">
        <v>21</v>
      </c>
      <c r="N309" s="226" t="s">
        <v>44</v>
      </c>
      <c r="O309" s="80"/>
      <c r="P309" s="227">
        <f>O309*H309</f>
        <v>0</v>
      </c>
      <c r="Q309" s="227">
        <v>0</v>
      </c>
      <c r="R309" s="227">
        <f>Q309*H309</f>
        <v>0</v>
      </c>
      <c r="S309" s="227">
        <v>0</v>
      </c>
      <c r="T309" s="228">
        <f>S309*H309</f>
        <v>0</v>
      </c>
      <c r="AR309" s="18" t="s">
        <v>664</v>
      </c>
      <c r="AT309" s="18" t="s">
        <v>199</v>
      </c>
      <c r="AU309" s="18" t="s">
        <v>82</v>
      </c>
      <c r="AY309" s="18" t="s">
        <v>197</v>
      </c>
      <c r="BE309" s="229">
        <f>IF(N309="základní",J309,0)</f>
        <v>0</v>
      </c>
      <c r="BF309" s="229">
        <f>IF(N309="snížená",J309,0)</f>
        <v>0</v>
      </c>
      <c r="BG309" s="229">
        <f>IF(N309="zákl. přenesená",J309,0)</f>
        <v>0</v>
      </c>
      <c r="BH309" s="229">
        <f>IF(N309="sníž. přenesená",J309,0)</f>
        <v>0</v>
      </c>
      <c r="BI309" s="229">
        <f>IF(N309="nulová",J309,0)</f>
        <v>0</v>
      </c>
      <c r="BJ309" s="18" t="s">
        <v>80</v>
      </c>
      <c r="BK309" s="229">
        <f>ROUND(I309*H309,2)</f>
        <v>0</v>
      </c>
      <c r="BL309" s="18" t="s">
        <v>664</v>
      </c>
      <c r="BM309" s="18" t="s">
        <v>1463</v>
      </c>
    </row>
    <row r="310" spans="2:47" s="1" customFormat="1" ht="12">
      <c r="B310" s="39"/>
      <c r="C310" s="40"/>
      <c r="D310" s="230" t="s">
        <v>262</v>
      </c>
      <c r="E310" s="40"/>
      <c r="F310" s="231" t="s">
        <v>2652</v>
      </c>
      <c r="G310" s="40"/>
      <c r="H310" s="40"/>
      <c r="I310" s="145"/>
      <c r="J310" s="40"/>
      <c r="K310" s="40"/>
      <c r="L310" s="44"/>
      <c r="M310" s="232"/>
      <c r="N310" s="80"/>
      <c r="O310" s="80"/>
      <c r="P310" s="80"/>
      <c r="Q310" s="80"/>
      <c r="R310" s="80"/>
      <c r="S310" s="80"/>
      <c r="T310" s="81"/>
      <c r="AT310" s="18" t="s">
        <v>262</v>
      </c>
      <c r="AU310" s="18" t="s">
        <v>82</v>
      </c>
    </row>
    <row r="311" spans="2:65" s="1" customFormat="1" ht="16.5" customHeight="1">
      <c r="B311" s="39"/>
      <c r="C311" s="218" t="s">
        <v>879</v>
      </c>
      <c r="D311" s="218" t="s">
        <v>199</v>
      </c>
      <c r="E311" s="219" t="s">
        <v>2813</v>
      </c>
      <c r="F311" s="220" t="s">
        <v>2814</v>
      </c>
      <c r="G311" s="221" t="s">
        <v>132</v>
      </c>
      <c r="H311" s="222">
        <v>90</v>
      </c>
      <c r="I311" s="223"/>
      <c r="J311" s="224">
        <f>ROUND(I311*H311,2)</f>
        <v>0</v>
      </c>
      <c r="K311" s="220" t="s">
        <v>21</v>
      </c>
      <c r="L311" s="44"/>
      <c r="M311" s="225" t="s">
        <v>21</v>
      </c>
      <c r="N311" s="226" t="s">
        <v>44</v>
      </c>
      <c r="O311" s="80"/>
      <c r="P311" s="227">
        <f>O311*H311</f>
        <v>0</v>
      </c>
      <c r="Q311" s="227">
        <v>0</v>
      </c>
      <c r="R311" s="227">
        <f>Q311*H311</f>
        <v>0</v>
      </c>
      <c r="S311" s="227">
        <v>0</v>
      </c>
      <c r="T311" s="228">
        <f>S311*H311</f>
        <v>0</v>
      </c>
      <c r="AR311" s="18" t="s">
        <v>664</v>
      </c>
      <c r="AT311" s="18" t="s">
        <v>199</v>
      </c>
      <c r="AU311" s="18" t="s">
        <v>82</v>
      </c>
      <c r="AY311" s="18" t="s">
        <v>197</v>
      </c>
      <c r="BE311" s="229">
        <f>IF(N311="základní",J311,0)</f>
        <v>0</v>
      </c>
      <c r="BF311" s="229">
        <f>IF(N311="snížená",J311,0)</f>
        <v>0</v>
      </c>
      <c r="BG311" s="229">
        <f>IF(N311="zákl. přenesená",J311,0)</f>
        <v>0</v>
      </c>
      <c r="BH311" s="229">
        <f>IF(N311="sníž. přenesená",J311,0)</f>
        <v>0</v>
      </c>
      <c r="BI311" s="229">
        <f>IF(N311="nulová",J311,0)</f>
        <v>0</v>
      </c>
      <c r="BJ311" s="18" t="s">
        <v>80</v>
      </c>
      <c r="BK311" s="229">
        <f>ROUND(I311*H311,2)</f>
        <v>0</v>
      </c>
      <c r="BL311" s="18" t="s">
        <v>664</v>
      </c>
      <c r="BM311" s="18" t="s">
        <v>1475</v>
      </c>
    </row>
    <row r="312" spans="2:47" s="1" customFormat="1" ht="12">
      <c r="B312" s="39"/>
      <c r="C312" s="40"/>
      <c r="D312" s="230" t="s">
        <v>262</v>
      </c>
      <c r="E312" s="40"/>
      <c r="F312" s="231" t="s">
        <v>2815</v>
      </c>
      <c r="G312" s="40"/>
      <c r="H312" s="40"/>
      <c r="I312" s="145"/>
      <c r="J312" s="40"/>
      <c r="K312" s="40"/>
      <c r="L312" s="44"/>
      <c r="M312" s="232"/>
      <c r="N312" s="80"/>
      <c r="O312" s="80"/>
      <c r="P312" s="80"/>
      <c r="Q312" s="80"/>
      <c r="R312" s="80"/>
      <c r="S312" s="80"/>
      <c r="T312" s="81"/>
      <c r="AT312" s="18" t="s">
        <v>262</v>
      </c>
      <c r="AU312" s="18" t="s">
        <v>82</v>
      </c>
    </row>
    <row r="313" spans="2:65" s="1" customFormat="1" ht="16.5" customHeight="1">
      <c r="B313" s="39"/>
      <c r="C313" s="218" t="s">
        <v>883</v>
      </c>
      <c r="D313" s="218" t="s">
        <v>199</v>
      </c>
      <c r="E313" s="219" t="s">
        <v>2816</v>
      </c>
      <c r="F313" s="220" t="s">
        <v>2712</v>
      </c>
      <c r="G313" s="221" t="s">
        <v>1909</v>
      </c>
      <c r="H313" s="222">
        <v>1</v>
      </c>
      <c r="I313" s="223"/>
      <c r="J313" s="224">
        <f>ROUND(I313*H313,2)</f>
        <v>0</v>
      </c>
      <c r="K313" s="220" t="s">
        <v>21</v>
      </c>
      <c r="L313" s="44"/>
      <c r="M313" s="225" t="s">
        <v>21</v>
      </c>
      <c r="N313" s="226" t="s">
        <v>44</v>
      </c>
      <c r="O313" s="80"/>
      <c r="P313" s="227">
        <f>O313*H313</f>
        <v>0</v>
      </c>
      <c r="Q313" s="227">
        <v>0</v>
      </c>
      <c r="R313" s="227">
        <f>Q313*H313</f>
        <v>0</v>
      </c>
      <c r="S313" s="227">
        <v>0</v>
      </c>
      <c r="T313" s="228">
        <f>S313*H313</f>
        <v>0</v>
      </c>
      <c r="AR313" s="18" t="s">
        <v>664</v>
      </c>
      <c r="AT313" s="18" t="s">
        <v>199</v>
      </c>
      <c r="AU313" s="18" t="s">
        <v>82</v>
      </c>
      <c r="AY313" s="18" t="s">
        <v>197</v>
      </c>
      <c r="BE313" s="229">
        <f>IF(N313="základní",J313,0)</f>
        <v>0</v>
      </c>
      <c r="BF313" s="229">
        <f>IF(N313="snížená",J313,0)</f>
        <v>0</v>
      </c>
      <c r="BG313" s="229">
        <f>IF(N313="zákl. přenesená",J313,0)</f>
        <v>0</v>
      </c>
      <c r="BH313" s="229">
        <f>IF(N313="sníž. přenesená",J313,0)</f>
        <v>0</v>
      </c>
      <c r="BI313" s="229">
        <f>IF(N313="nulová",J313,0)</f>
        <v>0</v>
      </c>
      <c r="BJ313" s="18" t="s">
        <v>80</v>
      </c>
      <c r="BK313" s="229">
        <f>ROUND(I313*H313,2)</f>
        <v>0</v>
      </c>
      <c r="BL313" s="18" t="s">
        <v>664</v>
      </c>
      <c r="BM313" s="18" t="s">
        <v>1485</v>
      </c>
    </row>
    <row r="314" spans="2:47" s="1" customFormat="1" ht="12">
      <c r="B314" s="39"/>
      <c r="C314" s="40"/>
      <c r="D314" s="230" t="s">
        <v>262</v>
      </c>
      <c r="E314" s="40"/>
      <c r="F314" s="231" t="s">
        <v>2652</v>
      </c>
      <c r="G314" s="40"/>
      <c r="H314" s="40"/>
      <c r="I314" s="145"/>
      <c r="J314" s="40"/>
      <c r="K314" s="40"/>
      <c r="L314" s="44"/>
      <c r="M314" s="232"/>
      <c r="N314" s="80"/>
      <c r="O314" s="80"/>
      <c r="P314" s="80"/>
      <c r="Q314" s="80"/>
      <c r="R314" s="80"/>
      <c r="S314" s="80"/>
      <c r="T314" s="81"/>
      <c r="AT314" s="18" t="s">
        <v>262</v>
      </c>
      <c r="AU314" s="18" t="s">
        <v>82</v>
      </c>
    </row>
    <row r="315" spans="2:65" s="1" customFormat="1" ht="22.5" customHeight="1">
      <c r="B315" s="39"/>
      <c r="C315" s="218" t="s">
        <v>894</v>
      </c>
      <c r="D315" s="218" t="s">
        <v>199</v>
      </c>
      <c r="E315" s="219" t="s">
        <v>2817</v>
      </c>
      <c r="F315" s="220" t="s">
        <v>2655</v>
      </c>
      <c r="G315" s="221" t="s">
        <v>702</v>
      </c>
      <c r="H315" s="222">
        <v>10</v>
      </c>
      <c r="I315" s="223"/>
      <c r="J315" s="224">
        <f>ROUND(I315*H315,2)</f>
        <v>0</v>
      </c>
      <c r="K315" s="220" t="s">
        <v>21</v>
      </c>
      <c r="L315" s="44"/>
      <c r="M315" s="225" t="s">
        <v>21</v>
      </c>
      <c r="N315" s="226" t="s">
        <v>44</v>
      </c>
      <c r="O315" s="80"/>
      <c r="P315" s="227">
        <f>O315*H315</f>
        <v>0</v>
      </c>
      <c r="Q315" s="227">
        <v>0</v>
      </c>
      <c r="R315" s="227">
        <f>Q315*H315</f>
        <v>0</v>
      </c>
      <c r="S315" s="227">
        <v>0</v>
      </c>
      <c r="T315" s="228">
        <f>S315*H315</f>
        <v>0</v>
      </c>
      <c r="AR315" s="18" t="s">
        <v>664</v>
      </c>
      <c r="AT315" s="18" t="s">
        <v>199</v>
      </c>
      <c r="AU315" s="18" t="s">
        <v>82</v>
      </c>
      <c r="AY315" s="18" t="s">
        <v>197</v>
      </c>
      <c r="BE315" s="229">
        <f>IF(N315="základní",J315,0)</f>
        <v>0</v>
      </c>
      <c r="BF315" s="229">
        <f>IF(N315="snížená",J315,0)</f>
        <v>0</v>
      </c>
      <c r="BG315" s="229">
        <f>IF(N315="zákl. přenesená",J315,0)</f>
        <v>0</v>
      </c>
      <c r="BH315" s="229">
        <f>IF(N315="sníž. přenesená",J315,0)</f>
        <v>0</v>
      </c>
      <c r="BI315" s="229">
        <f>IF(N315="nulová",J315,0)</f>
        <v>0</v>
      </c>
      <c r="BJ315" s="18" t="s">
        <v>80</v>
      </c>
      <c r="BK315" s="229">
        <f>ROUND(I315*H315,2)</f>
        <v>0</v>
      </c>
      <c r="BL315" s="18" t="s">
        <v>664</v>
      </c>
      <c r="BM315" s="18" t="s">
        <v>1494</v>
      </c>
    </row>
    <row r="316" spans="2:47" s="1" customFormat="1" ht="12">
      <c r="B316" s="39"/>
      <c r="C316" s="40"/>
      <c r="D316" s="230" t="s">
        <v>262</v>
      </c>
      <c r="E316" s="40"/>
      <c r="F316" s="231" t="s">
        <v>2656</v>
      </c>
      <c r="G316" s="40"/>
      <c r="H316" s="40"/>
      <c r="I316" s="145"/>
      <c r="J316" s="40"/>
      <c r="K316" s="40"/>
      <c r="L316" s="44"/>
      <c r="M316" s="232"/>
      <c r="N316" s="80"/>
      <c r="O316" s="80"/>
      <c r="P316" s="80"/>
      <c r="Q316" s="80"/>
      <c r="R316" s="80"/>
      <c r="S316" s="80"/>
      <c r="T316" s="81"/>
      <c r="AT316" s="18" t="s">
        <v>262</v>
      </c>
      <c r="AU316" s="18" t="s">
        <v>82</v>
      </c>
    </row>
    <row r="317" spans="2:65" s="1" customFormat="1" ht="16.5" customHeight="1">
      <c r="B317" s="39"/>
      <c r="C317" s="218" t="s">
        <v>899</v>
      </c>
      <c r="D317" s="218" t="s">
        <v>199</v>
      </c>
      <c r="E317" s="219" t="s">
        <v>2818</v>
      </c>
      <c r="F317" s="220" t="s">
        <v>2657</v>
      </c>
      <c r="G317" s="221" t="s">
        <v>2810</v>
      </c>
      <c r="H317" s="222">
        <v>10</v>
      </c>
      <c r="I317" s="223"/>
      <c r="J317" s="224">
        <f>ROUND(I317*H317,2)</f>
        <v>0</v>
      </c>
      <c r="K317" s="220" t="s">
        <v>21</v>
      </c>
      <c r="L317" s="44"/>
      <c r="M317" s="225" t="s">
        <v>21</v>
      </c>
      <c r="N317" s="226" t="s">
        <v>44</v>
      </c>
      <c r="O317" s="80"/>
      <c r="P317" s="227">
        <f>O317*H317</f>
        <v>0</v>
      </c>
      <c r="Q317" s="227">
        <v>0</v>
      </c>
      <c r="R317" s="227">
        <f>Q317*H317</f>
        <v>0</v>
      </c>
      <c r="S317" s="227">
        <v>0</v>
      </c>
      <c r="T317" s="228">
        <f>S317*H317</f>
        <v>0</v>
      </c>
      <c r="AR317" s="18" t="s">
        <v>664</v>
      </c>
      <c r="AT317" s="18" t="s">
        <v>199</v>
      </c>
      <c r="AU317" s="18" t="s">
        <v>82</v>
      </c>
      <c r="AY317" s="18" t="s">
        <v>197</v>
      </c>
      <c r="BE317" s="229">
        <f>IF(N317="základní",J317,0)</f>
        <v>0</v>
      </c>
      <c r="BF317" s="229">
        <f>IF(N317="snížená",J317,0)</f>
        <v>0</v>
      </c>
      <c r="BG317" s="229">
        <f>IF(N317="zákl. přenesená",J317,0)</f>
        <v>0</v>
      </c>
      <c r="BH317" s="229">
        <f>IF(N317="sníž. přenesená",J317,0)</f>
        <v>0</v>
      </c>
      <c r="BI317" s="229">
        <f>IF(N317="nulová",J317,0)</f>
        <v>0</v>
      </c>
      <c r="BJ317" s="18" t="s">
        <v>80</v>
      </c>
      <c r="BK317" s="229">
        <f>ROUND(I317*H317,2)</f>
        <v>0</v>
      </c>
      <c r="BL317" s="18" t="s">
        <v>664</v>
      </c>
      <c r="BM317" s="18" t="s">
        <v>1505</v>
      </c>
    </row>
    <row r="318" spans="2:47" s="1" customFormat="1" ht="12">
      <c r="B318" s="39"/>
      <c r="C318" s="40"/>
      <c r="D318" s="230" t="s">
        <v>262</v>
      </c>
      <c r="E318" s="40"/>
      <c r="F318" s="231" t="s">
        <v>2643</v>
      </c>
      <c r="G318" s="40"/>
      <c r="H318" s="40"/>
      <c r="I318" s="145"/>
      <c r="J318" s="40"/>
      <c r="K318" s="40"/>
      <c r="L318" s="44"/>
      <c r="M318" s="232"/>
      <c r="N318" s="80"/>
      <c r="O318" s="80"/>
      <c r="P318" s="80"/>
      <c r="Q318" s="80"/>
      <c r="R318" s="80"/>
      <c r="S318" s="80"/>
      <c r="T318" s="81"/>
      <c r="AT318" s="18" t="s">
        <v>262</v>
      </c>
      <c r="AU318" s="18" t="s">
        <v>82</v>
      </c>
    </row>
    <row r="319" spans="2:63" s="11" customFormat="1" ht="22.8" customHeight="1">
      <c r="B319" s="202"/>
      <c r="C319" s="203"/>
      <c r="D319" s="204" t="s">
        <v>72</v>
      </c>
      <c r="E319" s="216" t="s">
        <v>2379</v>
      </c>
      <c r="F319" s="216" t="s">
        <v>1903</v>
      </c>
      <c r="G319" s="203"/>
      <c r="H319" s="203"/>
      <c r="I319" s="206"/>
      <c r="J319" s="217">
        <f>BK319</f>
        <v>0</v>
      </c>
      <c r="K319" s="203"/>
      <c r="L319" s="208"/>
      <c r="M319" s="209"/>
      <c r="N319" s="210"/>
      <c r="O319" s="210"/>
      <c r="P319" s="211">
        <f>SUM(P320:P323)</f>
        <v>0</v>
      </c>
      <c r="Q319" s="210"/>
      <c r="R319" s="211">
        <f>SUM(R320:R323)</f>
        <v>0</v>
      </c>
      <c r="S319" s="210"/>
      <c r="T319" s="212">
        <f>SUM(T320:T323)</f>
        <v>0</v>
      </c>
      <c r="AR319" s="213" t="s">
        <v>80</v>
      </c>
      <c r="AT319" s="214" t="s">
        <v>72</v>
      </c>
      <c r="AU319" s="214" t="s">
        <v>80</v>
      </c>
      <c r="AY319" s="213" t="s">
        <v>197</v>
      </c>
      <c r="BK319" s="215">
        <f>SUM(BK320:BK323)</f>
        <v>0</v>
      </c>
    </row>
    <row r="320" spans="2:65" s="1" customFormat="1" ht="16.5" customHeight="1">
      <c r="B320" s="39"/>
      <c r="C320" s="218" t="s">
        <v>904</v>
      </c>
      <c r="D320" s="218" t="s">
        <v>199</v>
      </c>
      <c r="E320" s="219" t="s">
        <v>2819</v>
      </c>
      <c r="F320" s="220" t="s">
        <v>2820</v>
      </c>
      <c r="G320" s="221" t="s">
        <v>707</v>
      </c>
      <c r="H320" s="222">
        <v>1</v>
      </c>
      <c r="I320" s="223"/>
      <c r="J320" s="224">
        <f>ROUND(I320*H320,2)</f>
        <v>0</v>
      </c>
      <c r="K320" s="220" t="s">
        <v>21</v>
      </c>
      <c r="L320" s="44"/>
      <c r="M320" s="225" t="s">
        <v>21</v>
      </c>
      <c r="N320" s="226" t="s">
        <v>44</v>
      </c>
      <c r="O320" s="80"/>
      <c r="P320" s="227">
        <f>O320*H320</f>
        <v>0</v>
      </c>
      <c r="Q320" s="227">
        <v>0</v>
      </c>
      <c r="R320" s="227">
        <f>Q320*H320</f>
        <v>0</v>
      </c>
      <c r="S320" s="227">
        <v>0</v>
      </c>
      <c r="T320" s="228">
        <f>S320*H320</f>
        <v>0</v>
      </c>
      <c r="AR320" s="18" t="s">
        <v>97</v>
      </c>
      <c r="AT320" s="18" t="s">
        <v>199</v>
      </c>
      <c r="AU320" s="18" t="s">
        <v>82</v>
      </c>
      <c r="AY320" s="18" t="s">
        <v>197</v>
      </c>
      <c r="BE320" s="229">
        <f>IF(N320="základní",J320,0)</f>
        <v>0</v>
      </c>
      <c r="BF320" s="229">
        <f>IF(N320="snížená",J320,0)</f>
        <v>0</v>
      </c>
      <c r="BG320" s="229">
        <f>IF(N320="zákl. přenesená",J320,0)</f>
        <v>0</v>
      </c>
      <c r="BH320" s="229">
        <f>IF(N320="sníž. přenesená",J320,0)</f>
        <v>0</v>
      </c>
      <c r="BI320" s="229">
        <f>IF(N320="nulová",J320,0)</f>
        <v>0</v>
      </c>
      <c r="BJ320" s="18" t="s">
        <v>80</v>
      </c>
      <c r="BK320" s="229">
        <f>ROUND(I320*H320,2)</f>
        <v>0</v>
      </c>
      <c r="BL320" s="18" t="s">
        <v>97</v>
      </c>
      <c r="BM320" s="18" t="s">
        <v>1514</v>
      </c>
    </row>
    <row r="321" spans="2:65" s="1" customFormat="1" ht="16.5" customHeight="1">
      <c r="B321" s="39"/>
      <c r="C321" s="218" t="s">
        <v>909</v>
      </c>
      <c r="D321" s="218" t="s">
        <v>199</v>
      </c>
      <c r="E321" s="219" t="s">
        <v>2821</v>
      </c>
      <c r="F321" s="220" t="s">
        <v>2666</v>
      </c>
      <c r="G321" s="221" t="s">
        <v>1909</v>
      </c>
      <c r="H321" s="222">
        <v>0</v>
      </c>
      <c r="I321" s="223"/>
      <c r="J321" s="224">
        <f>ROUND(I321*H321,2)</f>
        <v>0</v>
      </c>
      <c r="K321" s="220" t="s">
        <v>21</v>
      </c>
      <c r="L321" s="44"/>
      <c r="M321" s="225" t="s">
        <v>21</v>
      </c>
      <c r="N321" s="226" t="s">
        <v>44</v>
      </c>
      <c r="O321" s="80"/>
      <c r="P321" s="227">
        <f>O321*H321</f>
        <v>0</v>
      </c>
      <c r="Q321" s="227">
        <v>0</v>
      </c>
      <c r="R321" s="227">
        <f>Q321*H321</f>
        <v>0</v>
      </c>
      <c r="S321" s="227">
        <v>0</v>
      </c>
      <c r="T321" s="228">
        <f>S321*H321</f>
        <v>0</v>
      </c>
      <c r="AR321" s="18" t="s">
        <v>97</v>
      </c>
      <c r="AT321" s="18" t="s">
        <v>199</v>
      </c>
      <c r="AU321" s="18" t="s">
        <v>82</v>
      </c>
      <c r="AY321" s="18" t="s">
        <v>197</v>
      </c>
      <c r="BE321" s="229">
        <f>IF(N321="základní",J321,0)</f>
        <v>0</v>
      </c>
      <c r="BF321" s="229">
        <f>IF(N321="snížená",J321,0)</f>
        <v>0</v>
      </c>
      <c r="BG321" s="229">
        <f>IF(N321="zákl. přenesená",J321,0)</f>
        <v>0</v>
      </c>
      <c r="BH321" s="229">
        <f>IF(N321="sníž. přenesená",J321,0)</f>
        <v>0</v>
      </c>
      <c r="BI321" s="229">
        <f>IF(N321="nulová",J321,0)</f>
        <v>0</v>
      </c>
      <c r="BJ321" s="18" t="s">
        <v>80</v>
      </c>
      <c r="BK321" s="229">
        <f>ROUND(I321*H321,2)</f>
        <v>0</v>
      </c>
      <c r="BL321" s="18" t="s">
        <v>97</v>
      </c>
      <c r="BM321" s="18" t="s">
        <v>1527</v>
      </c>
    </row>
    <row r="322" spans="2:47" s="1" customFormat="1" ht="12">
      <c r="B322" s="39"/>
      <c r="C322" s="40"/>
      <c r="D322" s="230" t="s">
        <v>262</v>
      </c>
      <c r="E322" s="40"/>
      <c r="F322" s="231" t="s">
        <v>2662</v>
      </c>
      <c r="G322" s="40"/>
      <c r="H322" s="40"/>
      <c r="I322" s="145"/>
      <c r="J322" s="40"/>
      <c r="K322" s="40"/>
      <c r="L322" s="44"/>
      <c r="M322" s="232"/>
      <c r="N322" s="80"/>
      <c r="O322" s="80"/>
      <c r="P322" s="80"/>
      <c r="Q322" s="80"/>
      <c r="R322" s="80"/>
      <c r="S322" s="80"/>
      <c r="T322" s="81"/>
      <c r="AT322" s="18" t="s">
        <v>262</v>
      </c>
      <c r="AU322" s="18" t="s">
        <v>82</v>
      </c>
    </row>
    <row r="323" spans="2:65" s="1" customFormat="1" ht="16.5" customHeight="1">
      <c r="B323" s="39"/>
      <c r="C323" s="218" t="s">
        <v>916</v>
      </c>
      <c r="D323" s="218" t="s">
        <v>199</v>
      </c>
      <c r="E323" s="219" t="s">
        <v>2822</v>
      </c>
      <c r="F323" s="220" t="s">
        <v>2823</v>
      </c>
      <c r="G323" s="221" t="s">
        <v>1909</v>
      </c>
      <c r="H323" s="222">
        <v>1</v>
      </c>
      <c r="I323" s="223"/>
      <c r="J323" s="224">
        <f>ROUND(I323*H323,2)</f>
        <v>0</v>
      </c>
      <c r="K323" s="220" t="s">
        <v>21</v>
      </c>
      <c r="L323" s="44"/>
      <c r="M323" s="225" t="s">
        <v>21</v>
      </c>
      <c r="N323" s="226" t="s">
        <v>44</v>
      </c>
      <c r="O323" s="80"/>
      <c r="P323" s="227">
        <f>O323*H323</f>
        <v>0</v>
      </c>
      <c r="Q323" s="227">
        <v>0</v>
      </c>
      <c r="R323" s="227">
        <f>Q323*H323</f>
        <v>0</v>
      </c>
      <c r="S323" s="227">
        <v>0</v>
      </c>
      <c r="T323" s="228">
        <f>S323*H323</f>
        <v>0</v>
      </c>
      <c r="AR323" s="18" t="s">
        <v>97</v>
      </c>
      <c r="AT323" s="18" t="s">
        <v>199</v>
      </c>
      <c r="AU323" s="18" t="s">
        <v>82</v>
      </c>
      <c r="AY323" s="18" t="s">
        <v>197</v>
      </c>
      <c r="BE323" s="229">
        <f>IF(N323="základní",J323,0)</f>
        <v>0</v>
      </c>
      <c r="BF323" s="229">
        <f>IF(N323="snížená",J323,0)</f>
        <v>0</v>
      </c>
      <c r="BG323" s="229">
        <f>IF(N323="zákl. přenesená",J323,0)</f>
        <v>0</v>
      </c>
      <c r="BH323" s="229">
        <f>IF(N323="sníž. přenesená",J323,0)</f>
        <v>0</v>
      </c>
      <c r="BI323" s="229">
        <f>IF(N323="nulová",J323,0)</f>
        <v>0</v>
      </c>
      <c r="BJ323" s="18" t="s">
        <v>80</v>
      </c>
      <c r="BK323" s="229">
        <f>ROUND(I323*H323,2)</f>
        <v>0</v>
      </c>
      <c r="BL323" s="18" t="s">
        <v>97</v>
      </c>
      <c r="BM323" s="18" t="s">
        <v>1537</v>
      </c>
    </row>
    <row r="324" spans="2:63" s="11" customFormat="1" ht="25.9" customHeight="1">
      <c r="B324" s="202"/>
      <c r="C324" s="203"/>
      <c r="D324" s="204" t="s">
        <v>72</v>
      </c>
      <c r="E324" s="205" t="s">
        <v>2570</v>
      </c>
      <c r="F324" s="205" t="s">
        <v>2824</v>
      </c>
      <c r="G324" s="203"/>
      <c r="H324" s="203"/>
      <c r="I324" s="206"/>
      <c r="J324" s="207">
        <f>BK324</f>
        <v>0</v>
      </c>
      <c r="K324" s="203"/>
      <c r="L324" s="208"/>
      <c r="M324" s="209"/>
      <c r="N324" s="210"/>
      <c r="O324" s="210"/>
      <c r="P324" s="211">
        <f>P325</f>
        <v>0</v>
      </c>
      <c r="Q324" s="210"/>
      <c r="R324" s="211">
        <f>R325</f>
        <v>0</v>
      </c>
      <c r="S324" s="210"/>
      <c r="T324" s="212">
        <f>T325</f>
        <v>0</v>
      </c>
      <c r="AR324" s="213" t="s">
        <v>90</v>
      </c>
      <c r="AT324" s="214" t="s">
        <v>72</v>
      </c>
      <c r="AU324" s="214" t="s">
        <v>73</v>
      </c>
      <c r="AY324" s="213" t="s">
        <v>197</v>
      </c>
      <c r="BK324" s="215">
        <f>BK325</f>
        <v>0</v>
      </c>
    </row>
    <row r="325" spans="2:63" s="11" customFormat="1" ht="22.8" customHeight="1">
      <c r="B325" s="202"/>
      <c r="C325" s="203"/>
      <c r="D325" s="204" t="s">
        <v>72</v>
      </c>
      <c r="E325" s="216" t="s">
        <v>2341</v>
      </c>
      <c r="F325" s="216" t="s">
        <v>2646</v>
      </c>
      <c r="G325" s="203"/>
      <c r="H325" s="203"/>
      <c r="I325" s="206"/>
      <c r="J325" s="217">
        <f>BK325</f>
        <v>0</v>
      </c>
      <c r="K325" s="203"/>
      <c r="L325" s="208"/>
      <c r="M325" s="209"/>
      <c r="N325" s="210"/>
      <c r="O325" s="210"/>
      <c r="P325" s="211">
        <f>SUM(P326:P359)</f>
        <v>0</v>
      </c>
      <c r="Q325" s="210"/>
      <c r="R325" s="211">
        <f>SUM(R326:R359)</f>
        <v>0</v>
      </c>
      <c r="S325" s="210"/>
      <c r="T325" s="212">
        <f>SUM(T326:T359)</f>
        <v>0</v>
      </c>
      <c r="AR325" s="213" t="s">
        <v>90</v>
      </c>
      <c r="AT325" s="214" t="s">
        <v>72</v>
      </c>
      <c r="AU325" s="214" t="s">
        <v>80</v>
      </c>
      <c r="AY325" s="213" t="s">
        <v>197</v>
      </c>
      <c r="BK325" s="215">
        <f>SUM(BK326:BK359)</f>
        <v>0</v>
      </c>
    </row>
    <row r="326" spans="2:65" s="1" customFormat="1" ht="16.5" customHeight="1">
      <c r="B326" s="39"/>
      <c r="C326" s="218" t="s">
        <v>925</v>
      </c>
      <c r="D326" s="218" t="s">
        <v>199</v>
      </c>
      <c r="E326" s="219" t="s">
        <v>2825</v>
      </c>
      <c r="F326" s="220" t="s">
        <v>2826</v>
      </c>
      <c r="G326" s="221" t="s">
        <v>132</v>
      </c>
      <c r="H326" s="222">
        <v>50</v>
      </c>
      <c r="I326" s="223"/>
      <c r="J326" s="224">
        <f>ROUND(I326*H326,2)</f>
        <v>0</v>
      </c>
      <c r="K326" s="220" t="s">
        <v>21</v>
      </c>
      <c r="L326" s="44"/>
      <c r="M326" s="225" t="s">
        <v>21</v>
      </c>
      <c r="N326" s="226" t="s">
        <v>44</v>
      </c>
      <c r="O326" s="80"/>
      <c r="P326" s="227">
        <f>O326*H326</f>
        <v>0</v>
      </c>
      <c r="Q326" s="227">
        <v>0</v>
      </c>
      <c r="R326" s="227">
        <f>Q326*H326</f>
        <v>0</v>
      </c>
      <c r="S326" s="227">
        <v>0</v>
      </c>
      <c r="T326" s="228">
        <f>S326*H326</f>
        <v>0</v>
      </c>
      <c r="AR326" s="18" t="s">
        <v>664</v>
      </c>
      <c r="AT326" s="18" t="s">
        <v>199</v>
      </c>
      <c r="AU326" s="18" t="s">
        <v>82</v>
      </c>
      <c r="AY326" s="18" t="s">
        <v>197</v>
      </c>
      <c r="BE326" s="229">
        <f>IF(N326="základní",J326,0)</f>
        <v>0</v>
      </c>
      <c r="BF326" s="229">
        <f>IF(N326="snížená",J326,0)</f>
        <v>0</v>
      </c>
      <c r="BG326" s="229">
        <f>IF(N326="zákl. přenesená",J326,0)</f>
        <v>0</v>
      </c>
      <c r="BH326" s="229">
        <f>IF(N326="sníž. přenesená",J326,0)</f>
        <v>0</v>
      </c>
      <c r="BI326" s="229">
        <f>IF(N326="nulová",J326,0)</f>
        <v>0</v>
      </c>
      <c r="BJ326" s="18" t="s">
        <v>80</v>
      </c>
      <c r="BK326" s="229">
        <f>ROUND(I326*H326,2)</f>
        <v>0</v>
      </c>
      <c r="BL326" s="18" t="s">
        <v>664</v>
      </c>
      <c r="BM326" s="18" t="s">
        <v>1547</v>
      </c>
    </row>
    <row r="327" spans="2:47" s="1" customFormat="1" ht="12">
      <c r="B327" s="39"/>
      <c r="C327" s="40"/>
      <c r="D327" s="230" t="s">
        <v>262</v>
      </c>
      <c r="E327" s="40"/>
      <c r="F327" s="231" t="s">
        <v>2827</v>
      </c>
      <c r="G327" s="40"/>
      <c r="H327" s="40"/>
      <c r="I327" s="145"/>
      <c r="J327" s="40"/>
      <c r="K327" s="40"/>
      <c r="L327" s="44"/>
      <c r="M327" s="232"/>
      <c r="N327" s="80"/>
      <c r="O327" s="80"/>
      <c r="P327" s="80"/>
      <c r="Q327" s="80"/>
      <c r="R327" s="80"/>
      <c r="S327" s="80"/>
      <c r="T327" s="81"/>
      <c r="AT327" s="18" t="s">
        <v>262</v>
      </c>
      <c r="AU327" s="18" t="s">
        <v>82</v>
      </c>
    </row>
    <row r="328" spans="2:65" s="1" customFormat="1" ht="16.5" customHeight="1">
      <c r="B328" s="39"/>
      <c r="C328" s="218" t="s">
        <v>931</v>
      </c>
      <c r="D328" s="218" t="s">
        <v>199</v>
      </c>
      <c r="E328" s="219" t="s">
        <v>2828</v>
      </c>
      <c r="F328" s="220" t="s">
        <v>2829</v>
      </c>
      <c r="G328" s="221" t="s">
        <v>132</v>
      </c>
      <c r="H328" s="222">
        <v>30</v>
      </c>
      <c r="I328" s="223"/>
      <c r="J328" s="224">
        <f>ROUND(I328*H328,2)</f>
        <v>0</v>
      </c>
      <c r="K328" s="220" t="s">
        <v>21</v>
      </c>
      <c r="L328" s="44"/>
      <c r="M328" s="225" t="s">
        <v>21</v>
      </c>
      <c r="N328" s="226" t="s">
        <v>44</v>
      </c>
      <c r="O328" s="80"/>
      <c r="P328" s="227">
        <f>O328*H328</f>
        <v>0</v>
      </c>
      <c r="Q328" s="227">
        <v>0</v>
      </c>
      <c r="R328" s="227">
        <f>Q328*H328</f>
        <v>0</v>
      </c>
      <c r="S328" s="227">
        <v>0</v>
      </c>
      <c r="T328" s="228">
        <f>S328*H328</f>
        <v>0</v>
      </c>
      <c r="AR328" s="18" t="s">
        <v>664</v>
      </c>
      <c r="AT328" s="18" t="s">
        <v>199</v>
      </c>
      <c r="AU328" s="18" t="s">
        <v>82</v>
      </c>
      <c r="AY328" s="18" t="s">
        <v>197</v>
      </c>
      <c r="BE328" s="229">
        <f>IF(N328="základní",J328,0)</f>
        <v>0</v>
      </c>
      <c r="BF328" s="229">
        <f>IF(N328="snížená",J328,0)</f>
        <v>0</v>
      </c>
      <c r="BG328" s="229">
        <f>IF(N328="zákl. přenesená",J328,0)</f>
        <v>0</v>
      </c>
      <c r="BH328" s="229">
        <f>IF(N328="sníž. přenesená",J328,0)</f>
        <v>0</v>
      </c>
      <c r="BI328" s="229">
        <f>IF(N328="nulová",J328,0)</f>
        <v>0</v>
      </c>
      <c r="BJ328" s="18" t="s">
        <v>80</v>
      </c>
      <c r="BK328" s="229">
        <f>ROUND(I328*H328,2)</f>
        <v>0</v>
      </c>
      <c r="BL328" s="18" t="s">
        <v>664</v>
      </c>
      <c r="BM328" s="18" t="s">
        <v>1561</v>
      </c>
    </row>
    <row r="329" spans="2:47" s="1" customFormat="1" ht="12">
      <c r="B329" s="39"/>
      <c r="C329" s="40"/>
      <c r="D329" s="230" t="s">
        <v>262</v>
      </c>
      <c r="E329" s="40"/>
      <c r="F329" s="231" t="s">
        <v>2658</v>
      </c>
      <c r="G329" s="40"/>
      <c r="H329" s="40"/>
      <c r="I329" s="145"/>
      <c r="J329" s="40"/>
      <c r="K329" s="40"/>
      <c r="L329" s="44"/>
      <c r="M329" s="232"/>
      <c r="N329" s="80"/>
      <c r="O329" s="80"/>
      <c r="P329" s="80"/>
      <c r="Q329" s="80"/>
      <c r="R329" s="80"/>
      <c r="S329" s="80"/>
      <c r="T329" s="81"/>
      <c r="AT329" s="18" t="s">
        <v>262</v>
      </c>
      <c r="AU329" s="18" t="s">
        <v>82</v>
      </c>
    </row>
    <row r="330" spans="2:65" s="1" customFormat="1" ht="16.5" customHeight="1">
      <c r="B330" s="39"/>
      <c r="C330" s="218" t="s">
        <v>936</v>
      </c>
      <c r="D330" s="218" t="s">
        <v>199</v>
      </c>
      <c r="E330" s="219" t="s">
        <v>2830</v>
      </c>
      <c r="F330" s="220" t="s">
        <v>2831</v>
      </c>
      <c r="G330" s="221" t="s">
        <v>132</v>
      </c>
      <c r="H330" s="222">
        <v>30</v>
      </c>
      <c r="I330" s="223"/>
      <c r="J330" s="224">
        <f>ROUND(I330*H330,2)</f>
        <v>0</v>
      </c>
      <c r="K330" s="220" t="s">
        <v>21</v>
      </c>
      <c r="L330" s="44"/>
      <c r="M330" s="225" t="s">
        <v>21</v>
      </c>
      <c r="N330" s="226" t="s">
        <v>44</v>
      </c>
      <c r="O330" s="80"/>
      <c r="P330" s="227">
        <f>O330*H330</f>
        <v>0</v>
      </c>
      <c r="Q330" s="227">
        <v>0</v>
      </c>
      <c r="R330" s="227">
        <f>Q330*H330</f>
        <v>0</v>
      </c>
      <c r="S330" s="227">
        <v>0</v>
      </c>
      <c r="T330" s="228">
        <f>S330*H330</f>
        <v>0</v>
      </c>
      <c r="AR330" s="18" t="s">
        <v>664</v>
      </c>
      <c r="AT330" s="18" t="s">
        <v>199</v>
      </c>
      <c r="AU330" s="18" t="s">
        <v>82</v>
      </c>
      <c r="AY330" s="18" t="s">
        <v>197</v>
      </c>
      <c r="BE330" s="229">
        <f>IF(N330="základní",J330,0)</f>
        <v>0</v>
      </c>
      <c r="BF330" s="229">
        <f>IF(N330="snížená",J330,0)</f>
        <v>0</v>
      </c>
      <c r="BG330" s="229">
        <f>IF(N330="zákl. přenesená",J330,0)</f>
        <v>0</v>
      </c>
      <c r="BH330" s="229">
        <f>IF(N330="sníž. přenesená",J330,0)</f>
        <v>0</v>
      </c>
      <c r="BI330" s="229">
        <f>IF(N330="nulová",J330,0)</f>
        <v>0</v>
      </c>
      <c r="BJ330" s="18" t="s">
        <v>80</v>
      </c>
      <c r="BK330" s="229">
        <f>ROUND(I330*H330,2)</f>
        <v>0</v>
      </c>
      <c r="BL330" s="18" t="s">
        <v>664</v>
      </c>
      <c r="BM330" s="18" t="s">
        <v>1577</v>
      </c>
    </row>
    <row r="331" spans="2:47" s="1" customFormat="1" ht="12">
      <c r="B331" s="39"/>
      <c r="C331" s="40"/>
      <c r="D331" s="230" t="s">
        <v>262</v>
      </c>
      <c r="E331" s="40"/>
      <c r="F331" s="231" t="s">
        <v>2658</v>
      </c>
      <c r="G331" s="40"/>
      <c r="H331" s="40"/>
      <c r="I331" s="145"/>
      <c r="J331" s="40"/>
      <c r="K331" s="40"/>
      <c r="L331" s="44"/>
      <c r="M331" s="232"/>
      <c r="N331" s="80"/>
      <c r="O331" s="80"/>
      <c r="P331" s="80"/>
      <c r="Q331" s="80"/>
      <c r="R331" s="80"/>
      <c r="S331" s="80"/>
      <c r="T331" s="81"/>
      <c r="AT331" s="18" t="s">
        <v>262</v>
      </c>
      <c r="AU331" s="18" t="s">
        <v>82</v>
      </c>
    </row>
    <row r="332" spans="2:65" s="1" customFormat="1" ht="16.5" customHeight="1">
      <c r="B332" s="39"/>
      <c r="C332" s="218" t="s">
        <v>941</v>
      </c>
      <c r="D332" s="218" t="s">
        <v>199</v>
      </c>
      <c r="E332" s="219" t="s">
        <v>2832</v>
      </c>
      <c r="F332" s="220" t="s">
        <v>2833</v>
      </c>
      <c r="G332" s="221" t="s">
        <v>132</v>
      </c>
      <c r="H332" s="222">
        <v>80</v>
      </c>
      <c r="I332" s="223"/>
      <c r="J332" s="224">
        <f>ROUND(I332*H332,2)</f>
        <v>0</v>
      </c>
      <c r="K332" s="220" t="s">
        <v>21</v>
      </c>
      <c r="L332" s="44"/>
      <c r="M332" s="225" t="s">
        <v>21</v>
      </c>
      <c r="N332" s="226" t="s">
        <v>44</v>
      </c>
      <c r="O332" s="80"/>
      <c r="P332" s="227">
        <f>O332*H332</f>
        <v>0</v>
      </c>
      <c r="Q332" s="227">
        <v>0</v>
      </c>
      <c r="R332" s="227">
        <f>Q332*H332</f>
        <v>0</v>
      </c>
      <c r="S332" s="227">
        <v>0</v>
      </c>
      <c r="T332" s="228">
        <f>S332*H332</f>
        <v>0</v>
      </c>
      <c r="AR332" s="18" t="s">
        <v>664</v>
      </c>
      <c r="AT332" s="18" t="s">
        <v>199</v>
      </c>
      <c r="AU332" s="18" t="s">
        <v>82</v>
      </c>
      <c r="AY332" s="18" t="s">
        <v>197</v>
      </c>
      <c r="BE332" s="229">
        <f>IF(N332="základní",J332,0)</f>
        <v>0</v>
      </c>
      <c r="BF332" s="229">
        <f>IF(N332="snížená",J332,0)</f>
        <v>0</v>
      </c>
      <c r="BG332" s="229">
        <f>IF(N332="zákl. přenesená",J332,0)</f>
        <v>0</v>
      </c>
      <c r="BH332" s="229">
        <f>IF(N332="sníž. přenesená",J332,0)</f>
        <v>0</v>
      </c>
      <c r="BI332" s="229">
        <f>IF(N332="nulová",J332,0)</f>
        <v>0</v>
      </c>
      <c r="BJ332" s="18" t="s">
        <v>80</v>
      </c>
      <c r="BK332" s="229">
        <f>ROUND(I332*H332,2)</f>
        <v>0</v>
      </c>
      <c r="BL332" s="18" t="s">
        <v>664</v>
      </c>
      <c r="BM332" s="18" t="s">
        <v>1590</v>
      </c>
    </row>
    <row r="333" spans="2:47" s="1" customFormat="1" ht="12">
      <c r="B333" s="39"/>
      <c r="C333" s="40"/>
      <c r="D333" s="230" t="s">
        <v>262</v>
      </c>
      <c r="E333" s="40"/>
      <c r="F333" s="231" t="s">
        <v>2834</v>
      </c>
      <c r="G333" s="40"/>
      <c r="H333" s="40"/>
      <c r="I333" s="145"/>
      <c r="J333" s="40"/>
      <c r="K333" s="40"/>
      <c r="L333" s="44"/>
      <c r="M333" s="232"/>
      <c r="N333" s="80"/>
      <c r="O333" s="80"/>
      <c r="P333" s="80"/>
      <c r="Q333" s="80"/>
      <c r="R333" s="80"/>
      <c r="S333" s="80"/>
      <c r="T333" s="81"/>
      <c r="AT333" s="18" t="s">
        <v>262</v>
      </c>
      <c r="AU333" s="18" t="s">
        <v>82</v>
      </c>
    </row>
    <row r="334" spans="2:65" s="1" customFormat="1" ht="16.5" customHeight="1">
      <c r="B334" s="39"/>
      <c r="C334" s="218" t="s">
        <v>944</v>
      </c>
      <c r="D334" s="218" t="s">
        <v>199</v>
      </c>
      <c r="E334" s="219" t="s">
        <v>2835</v>
      </c>
      <c r="F334" s="220" t="s">
        <v>2836</v>
      </c>
      <c r="G334" s="221" t="s">
        <v>707</v>
      </c>
      <c r="H334" s="222">
        <v>320</v>
      </c>
      <c r="I334" s="223"/>
      <c r="J334" s="224">
        <f>ROUND(I334*H334,2)</f>
        <v>0</v>
      </c>
      <c r="K334" s="220" t="s">
        <v>21</v>
      </c>
      <c r="L334" s="44"/>
      <c r="M334" s="225" t="s">
        <v>21</v>
      </c>
      <c r="N334" s="226" t="s">
        <v>44</v>
      </c>
      <c r="O334" s="80"/>
      <c r="P334" s="227">
        <f>O334*H334</f>
        <v>0</v>
      </c>
      <c r="Q334" s="227">
        <v>0</v>
      </c>
      <c r="R334" s="227">
        <f>Q334*H334</f>
        <v>0</v>
      </c>
      <c r="S334" s="227">
        <v>0</v>
      </c>
      <c r="T334" s="228">
        <f>S334*H334</f>
        <v>0</v>
      </c>
      <c r="AR334" s="18" t="s">
        <v>664</v>
      </c>
      <c r="AT334" s="18" t="s">
        <v>199</v>
      </c>
      <c r="AU334" s="18" t="s">
        <v>82</v>
      </c>
      <c r="AY334" s="18" t="s">
        <v>197</v>
      </c>
      <c r="BE334" s="229">
        <f>IF(N334="základní",J334,0)</f>
        <v>0</v>
      </c>
      <c r="BF334" s="229">
        <f>IF(N334="snížená",J334,0)</f>
        <v>0</v>
      </c>
      <c r="BG334" s="229">
        <f>IF(N334="zákl. přenesená",J334,0)</f>
        <v>0</v>
      </c>
      <c r="BH334" s="229">
        <f>IF(N334="sníž. přenesená",J334,0)</f>
        <v>0</v>
      </c>
      <c r="BI334" s="229">
        <f>IF(N334="nulová",J334,0)</f>
        <v>0</v>
      </c>
      <c r="BJ334" s="18" t="s">
        <v>80</v>
      </c>
      <c r="BK334" s="229">
        <f>ROUND(I334*H334,2)</f>
        <v>0</v>
      </c>
      <c r="BL334" s="18" t="s">
        <v>664</v>
      </c>
      <c r="BM334" s="18" t="s">
        <v>1621</v>
      </c>
    </row>
    <row r="335" spans="2:47" s="1" customFormat="1" ht="12">
      <c r="B335" s="39"/>
      <c r="C335" s="40"/>
      <c r="D335" s="230" t="s">
        <v>262</v>
      </c>
      <c r="E335" s="40"/>
      <c r="F335" s="231" t="s">
        <v>2837</v>
      </c>
      <c r="G335" s="40"/>
      <c r="H335" s="40"/>
      <c r="I335" s="145"/>
      <c r="J335" s="40"/>
      <c r="K335" s="40"/>
      <c r="L335" s="44"/>
      <c r="M335" s="232"/>
      <c r="N335" s="80"/>
      <c r="O335" s="80"/>
      <c r="P335" s="80"/>
      <c r="Q335" s="80"/>
      <c r="R335" s="80"/>
      <c r="S335" s="80"/>
      <c r="T335" s="81"/>
      <c r="AT335" s="18" t="s">
        <v>262</v>
      </c>
      <c r="AU335" s="18" t="s">
        <v>82</v>
      </c>
    </row>
    <row r="336" spans="2:65" s="1" customFormat="1" ht="16.5" customHeight="1">
      <c r="B336" s="39"/>
      <c r="C336" s="218" t="s">
        <v>949</v>
      </c>
      <c r="D336" s="218" t="s">
        <v>199</v>
      </c>
      <c r="E336" s="219" t="s">
        <v>2838</v>
      </c>
      <c r="F336" s="220" t="s">
        <v>2839</v>
      </c>
      <c r="G336" s="221" t="s">
        <v>132</v>
      </c>
      <c r="H336" s="222">
        <v>210</v>
      </c>
      <c r="I336" s="223"/>
      <c r="J336" s="224">
        <f>ROUND(I336*H336,2)</f>
        <v>0</v>
      </c>
      <c r="K336" s="220" t="s">
        <v>21</v>
      </c>
      <c r="L336" s="44"/>
      <c r="M336" s="225" t="s">
        <v>21</v>
      </c>
      <c r="N336" s="226" t="s">
        <v>44</v>
      </c>
      <c r="O336" s="80"/>
      <c r="P336" s="227">
        <f>O336*H336</f>
        <v>0</v>
      </c>
      <c r="Q336" s="227">
        <v>0</v>
      </c>
      <c r="R336" s="227">
        <f>Q336*H336</f>
        <v>0</v>
      </c>
      <c r="S336" s="227">
        <v>0</v>
      </c>
      <c r="T336" s="228">
        <f>S336*H336</f>
        <v>0</v>
      </c>
      <c r="AR336" s="18" t="s">
        <v>664</v>
      </c>
      <c r="AT336" s="18" t="s">
        <v>199</v>
      </c>
      <c r="AU336" s="18" t="s">
        <v>82</v>
      </c>
      <c r="AY336" s="18" t="s">
        <v>197</v>
      </c>
      <c r="BE336" s="229">
        <f>IF(N336="základní",J336,0)</f>
        <v>0</v>
      </c>
      <c r="BF336" s="229">
        <f>IF(N336="snížená",J336,0)</f>
        <v>0</v>
      </c>
      <c r="BG336" s="229">
        <f>IF(N336="zákl. přenesená",J336,0)</f>
        <v>0</v>
      </c>
      <c r="BH336" s="229">
        <f>IF(N336="sníž. přenesená",J336,0)</f>
        <v>0</v>
      </c>
      <c r="BI336" s="229">
        <f>IF(N336="nulová",J336,0)</f>
        <v>0</v>
      </c>
      <c r="BJ336" s="18" t="s">
        <v>80</v>
      </c>
      <c r="BK336" s="229">
        <f>ROUND(I336*H336,2)</f>
        <v>0</v>
      </c>
      <c r="BL336" s="18" t="s">
        <v>664</v>
      </c>
      <c r="BM336" s="18" t="s">
        <v>1631</v>
      </c>
    </row>
    <row r="337" spans="2:47" s="1" customFormat="1" ht="12">
      <c r="B337" s="39"/>
      <c r="C337" s="40"/>
      <c r="D337" s="230" t="s">
        <v>262</v>
      </c>
      <c r="E337" s="40"/>
      <c r="F337" s="231" t="s">
        <v>2840</v>
      </c>
      <c r="G337" s="40"/>
      <c r="H337" s="40"/>
      <c r="I337" s="145"/>
      <c r="J337" s="40"/>
      <c r="K337" s="40"/>
      <c r="L337" s="44"/>
      <c r="M337" s="232"/>
      <c r="N337" s="80"/>
      <c r="O337" s="80"/>
      <c r="P337" s="80"/>
      <c r="Q337" s="80"/>
      <c r="R337" s="80"/>
      <c r="S337" s="80"/>
      <c r="T337" s="81"/>
      <c r="AT337" s="18" t="s">
        <v>262</v>
      </c>
      <c r="AU337" s="18" t="s">
        <v>82</v>
      </c>
    </row>
    <row r="338" spans="2:65" s="1" customFormat="1" ht="16.5" customHeight="1">
      <c r="B338" s="39"/>
      <c r="C338" s="218" t="s">
        <v>954</v>
      </c>
      <c r="D338" s="218" t="s">
        <v>199</v>
      </c>
      <c r="E338" s="219" t="s">
        <v>2841</v>
      </c>
      <c r="F338" s="220" t="s">
        <v>2842</v>
      </c>
      <c r="G338" s="221" t="s">
        <v>132</v>
      </c>
      <c r="H338" s="222">
        <v>170</v>
      </c>
      <c r="I338" s="223"/>
      <c r="J338" s="224">
        <f>ROUND(I338*H338,2)</f>
        <v>0</v>
      </c>
      <c r="K338" s="220" t="s">
        <v>21</v>
      </c>
      <c r="L338" s="44"/>
      <c r="M338" s="225" t="s">
        <v>21</v>
      </c>
      <c r="N338" s="226" t="s">
        <v>44</v>
      </c>
      <c r="O338" s="80"/>
      <c r="P338" s="227">
        <f>O338*H338</f>
        <v>0</v>
      </c>
      <c r="Q338" s="227">
        <v>0</v>
      </c>
      <c r="R338" s="227">
        <f>Q338*H338</f>
        <v>0</v>
      </c>
      <c r="S338" s="227">
        <v>0</v>
      </c>
      <c r="T338" s="228">
        <f>S338*H338</f>
        <v>0</v>
      </c>
      <c r="AR338" s="18" t="s">
        <v>664</v>
      </c>
      <c r="AT338" s="18" t="s">
        <v>199</v>
      </c>
      <c r="AU338" s="18" t="s">
        <v>82</v>
      </c>
      <c r="AY338" s="18" t="s">
        <v>197</v>
      </c>
      <c r="BE338" s="229">
        <f>IF(N338="základní",J338,0)</f>
        <v>0</v>
      </c>
      <c r="BF338" s="229">
        <f>IF(N338="snížená",J338,0)</f>
        <v>0</v>
      </c>
      <c r="BG338" s="229">
        <f>IF(N338="zákl. přenesená",J338,0)</f>
        <v>0</v>
      </c>
      <c r="BH338" s="229">
        <f>IF(N338="sníž. přenesená",J338,0)</f>
        <v>0</v>
      </c>
      <c r="BI338" s="229">
        <f>IF(N338="nulová",J338,0)</f>
        <v>0</v>
      </c>
      <c r="BJ338" s="18" t="s">
        <v>80</v>
      </c>
      <c r="BK338" s="229">
        <f>ROUND(I338*H338,2)</f>
        <v>0</v>
      </c>
      <c r="BL338" s="18" t="s">
        <v>664</v>
      </c>
      <c r="BM338" s="18" t="s">
        <v>1640</v>
      </c>
    </row>
    <row r="339" spans="2:47" s="1" customFormat="1" ht="12">
      <c r="B339" s="39"/>
      <c r="C339" s="40"/>
      <c r="D339" s="230" t="s">
        <v>262</v>
      </c>
      <c r="E339" s="40"/>
      <c r="F339" s="231" t="s">
        <v>2843</v>
      </c>
      <c r="G339" s="40"/>
      <c r="H339" s="40"/>
      <c r="I339" s="145"/>
      <c r="J339" s="40"/>
      <c r="K339" s="40"/>
      <c r="L339" s="44"/>
      <c r="M339" s="232"/>
      <c r="N339" s="80"/>
      <c r="O339" s="80"/>
      <c r="P339" s="80"/>
      <c r="Q339" s="80"/>
      <c r="R339" s="80"/>
      <c r="S339" s="80"/>
      <c r="T339" s="81"/>
      <c r="AT339" s="18" t="s">
        <v>262</v>
      </c>
      <c r="AU339" s="18" t="s">
        <v>82</v>
      </c>
    </row>
    <row r="340" spans="2:65" s="1" customFormat="1" ht="16.5" customHeight="1">
      <c r="B340" s="39"/>
      <c r="C340" s="218" t="s">
        <v>958</v>
      </c>
      <c r="D340" s="218" t="s">
        <v>199</v>
      </c>
      <c r="E340" s="219" t="s">
        <v>2844</v>
      </c>
      <c r="F340" s="220" t="s">
        <v>2845</v>
      </c>
      <c r="G340" s="221" t="s">
        <v>132</v>
      </c>
      <c r="H340" s="222">
        <v>140</v>
      </c>
      <c r="I340" s="223"/>
      <c r="J340" s="224">
        <f>ROUND(I340*H340,2)</f>
        <v>0</v>
      </c>
      <c r="K340" s="220" t="s">
        <v>21</v>
      </c>
      <c r="L340" s="44"/>
      <c r="M340" s="225" t="s">
        <v>21</v>
      </c>
      <c r="N340" s="226" t="s">
        <v>44</v>
      </c>
      <c r="O340" s="80"/>
      <c r="P340" s="227">
        <f>O340*H340</f>
        <v>0</v>
      </c>
      <c r="Q340" s="227">
        <v>0</v>
      </c>
      <c r="R340" s="227">
        <f>Q340*H340</f>
        <v>0</v>
      </c>
      <c r="S340" s="227">
        <v>0</v>
      </c>
      <c r="T340" s="228">
        <f>S340*H340</f>
        <v>0</v>
      </c>
      <c r="AR340" s="18" t="s">
        <v>664</v>
      </c>
      <c r="AT340" s="18" t="s">
        <v>199</v>
      </c>
      <c r="AU340" s="18" t="s">
        <v>82</v>
      </c>
      <c r="AY340" s="18" t="s">
        <v>197</v>
      </c>
      <c r="BE340" s="229">
        <f>IF(N340="základní",J340,0)</f>
        <v>0</v>
      </c>
      <c r="BF340" s="229">
        <f>IF(N340="snížená",J340,0)</f>
        <v>0</v>
      </c>
      <c r="BG340" s="229">
        <f>IF(N340="zákl. přenesená",J340,0)</f>
        <v>0</v>
      </c>
      <c r="BH340" s="229">
        <f>IF(N340="sníž. přenesená",J340,0)</f>
        <v>0</v>
      </c>
      <c r="BI340" s="229">
        <f>IF(N340="nulová",J340,0)</f>
        <v>0</v>
      </c>
      <c r="BJ340" s="18" t="s">
        <v>80</v>
      </c>
      <c r="BK340" s="229">
        <f>ROUND(I340*H340,2)</f>
        <v>0</v>
      </c>
      <c r="BL340" s="18" t="s">
        <v>664</v>
      </c>
      <c r="BM340" s="18" t="s">
        <v>1653</v>
      </c>
    </row>
    <row r="341" spans="2:47" s="1" customFormat="1" ht="12">
      <c r="B341" s="39"/>
      <c r="C341" s="40"/>
      <c r="D341" s="230" t="s">
        <v>262</v>
      </c>
      <c r="E341" s="40"/>
      <c r="F341" s="231" t="s">
        <v>2846</v>
      </c>
      <c r="G341" s="40"/>
      <c r="H341" s="40"/>
      <c r="I341" s="145"/>
      <c r="J341" s="40"/>
      <c r="K341" s="40"/>
      <c r="L341" s="44"/>
      <c r="M341" s="232"/>
      <c r="N341" s="80"/>
      <c r="O341" s="80"/>
      <c r="P341" s="80"/>
      <c r="Q341" s="80"/>
      <c r="R341" s="80"/>
      <c r="S341" s="80"/>
      <c r="T341" s="81"/>
      <c r="AT341" s="18" t="s">
        <v>262</v>
      </c>
      <c r="AU341" s="18" t="s">
        <v>82</v>
      </c>
    </row>
    <row r="342" spans="2:65" s="1" customFormat="1" ht="16.5" customHeight="1">
      <c r="B342" s="39"/>
      <c r="C342" s="218" t="s">
        <v>961</v>
      </c>
      <c r="D342" s="218" t="s">
        <v>199</v>
      </c>
      <c r="E342" s="219" t="s">
        <v>2847</v>
      </c>
      <c r="F342" s="220" t="s">
        <v>2848</v>
      </c>
      <c r="G342" s="221" t="s">
        <v>707</v>
      </c>
      <c r="H342" s="222">
        <v>125</v>
      </c>
      <c r="I342" s="223"/>
      <c r="J342" s="224">
        <f>ROUND(I342*H342,2)</f>
        <v>0</v>
      </c>
      <c r="K342" s="220" t="s">
        <v>21</v>
      </c>
      <c r="L342" s="44"/>
      <c r="M342" s="225" t="s">
        <v>21</v>
      </c>
      <c r="N342" s="226" t="s">
        <v>44</v>
      </c>
      <c r="O342" s="80"/>
      <c r="P342" s="227">
        <f>O342*H342</f>
        <v>0</v>
      </c>
      <c r="Q342" s="227">
        <v>0</v>
      </c>
      <c r="R342" s="227">
        <f>Q342*H342</f>
        <v>0</v>
      </c>
      <c r="S342" s="227">
        <v>0</v>
      </c>
      <c r="T342" s="228">
        <f>S342*H342</f>
        <v>0</v>
      </c>
      <c r="AR342" s="18" t="s">
        <v>664</v>
      </c>
      <c r="AT342" s="18" t="s">
        <v>199</v>
      </c>
      <c r="AU342" s="18" t="s">
        <v>82</v>
      </c>
      <c r="AY342" s="18" t="s">
        <v>197</v>
      </c>
      <c r="BE342" s="229">
        <f>IF(N342="základní",J342,0)</f>
        <v>0</v>
      </c>
      <c r="BF342" s="229">
        <f>IF(N342="snížená",J342,0)</f>
        <v>0</v>
      </c>
      <c r="BG342" s="229">
        <f>IF(N342="zákl. přenesená",J342,0)</f>
        <v>0</v>
      </c>
      <c r="BH342" s="229">
        <f>IF(N342="sníž. přenesená",J342,0)</f>
        <v>0</v>
      </c>
      <c r="BI342" s="229">
        <f>IF(N342="nulová",J342,0)</f>
        <v>0</v>
      </c>
      <c r="BJ342" s="18" t="s">
        <v>80</v>
      </c>
      <c r="BK342" s="229">
        <f>ROUND(I342*H342,2)</f>
        <v>0</v>
      </c>
      <c r="BL342" s="18" t="s">
        <v>664</v>
      </c>
      <c r="BM342" s="18" t="s">
        <v>1664</v>
      </c>
    </row>
    <row r="343" spans="2:47" s="1" customFormat="1" ht="12">
      <c r="B343" s="39"/>
      <c r="C343" s="40"/>
      <c r="D343" s="230" t="s">
        <v>262</v>
      </c>
      <c r="E343" s="40"/>
      <c r="F343" s="231" t="s">
        <v>2849</v>
      </c>
      <c r="G343" s="40"/>
      <c r="H343" s="40"/>
      <c r="I343" s="145"/>
      <c r="J343" s="40"/>
      <c r="K343" s="40"/>
      <c r="L343" s="44"/>
      <c r="M343" s="232"/>
      <c r="N343" s="80"/>
      <c r="O343" s="80"/>
      <c r="P343" s="80"/>
      <c r="Q343" s="80"/>
      <c r="R343" s="80"/>
      <c r="S343" s="80"/>
      <c r="T343" s="81"/>
      <c r="AT343" s="18" t="s">
        <v>262</v>
      </c>
      <c r="AU343" s="18" t="s">
        <v>82</v>
      </c>
    </row>
    <row r="344" spans="2:65" s="1" customFormat="1" ht="16.5" customHeight="1">
      <c r="B344" s="39"/>
      <c r="C344" s="218" t="s">
        <v>967</v>
      </c>
      <c r="D344" s="218" t="s">
        <v>199</v>
      </c>
      <c r="E344" s="219" t="s">
        <v>2850</v>
      </c>
      <c r="F344" s="220" t="s">
        <v>2851</v>
      </c>
      <c r="G344" s="221" t="s">
        <v>707</v>
      </c>
      <c r="H344" s="222">
        <v>42</v>
      </c>
      <c r="I344" s="223"/>
      <c r="J344" s="224">
        <f>ROUND(I344*H344,2)</f>
        <v>0</v>
      </c>
      <c r="K344" s="220" t="s">
        <v>21</v>
      </c>
      <c r="L344" s="44"/>
      <c r="M344" s="225" t="s">
        <v>21</v>
      </c>
      <c r="N344" s="226" t="s">
        <v>44</v>
      </c>
      <c r="O344" s="80"/>
      <c r="P344" s="227">
        <f>O344*H344</f>
        <v>0</v>
      </c>
      <c r="Q344" s="227">
        <v>0</v>
      </c>
      <c r="R344" s="227">
        <f>Q344*H344</f>
        <v>0</v>
      </c>
      <c r="S344" s="227">
        <v>0</v>
      </c>
      <c r="T344" s="228">
        <f>S344*H344</f>
        <v>0</v>
      </c>
      <c r="AR344" s="18" t="s">
        <v>664</v>
      </c>
      <c r="AT344" s="18" t="s">
        <v>199</v>
      </c>
      <c r="AU344" s="18" t="s">
        <v>82</v>
      </c>
      <c r="AY344" s="18" t="s">
        <v>197</v>
      </c>
      <c r="BE344" s="229">
        <f>IF(N344="základní",J344,0)</f>
        <v>0</v>
      </c>
      <c r="BF344" s="229">
        <f>IF(N344="snížená",J344,0)</f>
        <v>0</v>
      </c>
      <c r="BG344" s="229">
        <f>IF(N344="zákl. přenesená",J344,0)</f>
        <v>0</v>
      </c>
      <c r="BH344" s="229">
        <f>IF(N344="sníž. přenesená",J344,0)</f>
        <v>0</v>
      </c>
      <c r="BI344" s="229">
        <f>IF(N344="nulová",J344,0)</f>
        <v>0</v>
      </c>
      <c r="BJ344" s="18" t="s">
        <v>80</v>
      </c>
      <c r="BK344" s="229">
        <f>ROUND(I344*H344,2)</f>
        <v>0</v>
      </c>
      <c r="BL344" s="18" t="s">
        <v>664</v>
      </c>
      <c r="BM344" s="18" t="s">
        <v>1673</v>
      </c>
    </row>
    <row r="345" spans="2:47" s="1" customFormat="1" ht="12">
      <c r="B345" s="39"/>
      <c r="C345" s="40"/>
      <c r="D345" s="230" t="s">
        <v>262</v>
      </c>
      <c r="E345" s="40"/>
      <c r="F345" s="231" t="s">
        <v>2852</v>
      </c>
      <c r="G345" s="40"/>
      <c r="H345" s="40"/>
      <c r="I345" s="145"/>
      <c r="J345" s="40"/>
      <c r="K345" s="40"/>
      <c r="L345" s="44"/>
      <c r="M345" s="232"/>
      <c r="N345" s="80"/>
      <c r="O345" s="80"/>
      <c r="P345" s="80"/>
      <c r="Q345" s="80"/>
      <c r="R345" s="80"/>
      <c r="S345" s="80"/>
      <c r="T345" s="81"/>
      <c r="AT345" s="18" t="s">
        <v>262</v>
      </c>
      <c r="AU345" s="18" t="s">
        <v>82</v>
      </c>
    </row>
    <row r="346" spans="2:65" s="1" customFormat="1" ht="16.5" customHeight="1">
      <c r="B346" s="39"/>
      <c r="C346" s="218" t="s">
        <v>978</v>
      </c>
      <c r="D346" s="218" t="s">
        <v>199</v>
      </c>
      <c r="E346" s="219" t="s">
        <v>2853</v>
      </c>
      <c r="F346" s="220" t="s">
        <v>2854</v>
      </c>
      <c r="G346" s="221" t="s">
        <v>1909</v>
      </c>
      <c r="H346" s="222">
        <v>1</v>
      </c>
      <c r="I346" s="223"/>
      <c r="J346" s="224">
        <f>ROUND(I346*H346,2)</f>
        <v>0</v>
      </c>
      <c r="K346" s="220" t="s">
        <v>21</v>
      </c>
      <c r="L346" s="44"/>
      <c r="M346" s="225" t="s">
        <v>21</v>
      </c>
      <c r="N346" s="226" t="s">
        <v>44</v>
      </c>
      <c r="O346" s="80"/>
      <c r="P346" s="227">
        <f>O346*H346</f>
        <v>0</v>
      </c>
      <c r="Q346" s="227">
        <v>0</v>
      </c>
      <c r="R346" s="227">
        <f>Q346*H346</f>
        <v>0</v>
      </c>
      <c r="S346" s="227">
        <v>0</v>
      </c>
      <c r="T346" s="228">
        <f>S346*H346</f>
        <v>0</v>
      </c>
      <c r="AR346" s="18" t="s">
        <v>664</v>
      </c>
      <c r="AT346" s="18" t="s">
        <v>199</v>
      </c>
      <c r="AU346" s="18" t="s">
        <v>82</v>
      </c>
      <c r="AY346" s="18" t="s">
        <v>197</v>
      </c>
      <c r="BE346" s="229">
        <f>IF(N346="základní",J346,0)</f>
        <v>0</v>
      </c>
      <c r="BF346" s="229">
        <f>IF(N346="snížená",J346,0)</f>
        <v>0</v>
      </c>
      <c r="BG346" s="229">
        <f>IF(N346="zákl. přenesená",J346,0)</f>
        <v>0</v>
      </c>
      <c r="BH346" s="229">
        <f>IF(N346="sníž. přenesená",J346,0)</f>
        <v>0</v>
      </c>
      <c r="BI346" s="229">
        <f>IF(N346="nulová",J346,0)</f>
        <v>0</v>
      </c>
      <c r="BJ346" s="18" t="s">
        <v>80</v>
      </c>
      <c r="BK346" s="229">
        <f>ROUND(I346*H346,2)</f>
        <v>0</v>
      </c>
      <c r="BL346" s="18" t="s">
        <v>664</v>
      </c>
      <c r="BM346" s="18" t="s">
        <v>1684</v>
      </c>
    </row>
    <row r="347" spans="2:47" s="1" customFormat="1" ht="12">
      <c r="B347" s="39"/>
      <c r="C347" s="40"/>
      <c r="D347" s="230" t="s">
        <v>262</v>
      </c>
      <c r="E347" s="40"/>
      <c r="F347" s="231" t="s">
        <v>2652</v>
      </c>
      <c r="G347" s="40"/>
      <c r="H347" s="40"/>
      <c r="I347" s="145"/>
      <c r="J347" s="40"/>
      <c r="K347" s="40"/>
      <c r="L347" s="44"/>
      <c r="M347" s="232"/>
      <c r="N347" s="80"/>
      <c r="O347" s="80"/>
      <c r="P347" s="80"/>
      <c r="Q347" s="80"/>
      <c r="R347" s="80"/>
      <c r="S347" s="80"/>
      <c r="T347" s="81"/>
      <c r="AT347" s="18" t="s">
        <v>262</v>
      </c>
      <c r="AU347" s="18" t="s">
        <v>82</v>
      </c>
    </row>
    <row r="348" spans="2:65" s="1" customFormat="1" ht="16.5" customHeight="1">
      <c r="B348" s="39"/>
      <c r="C348" s="218" t="s">
        <v>983</v>
      </c>
      <c r="D348" s="218" t="s">
        <v>199</v>
      </c>
      <c r="E348" s="219" t="s">
        <v>2855</v>
      </c>
      <c r="F348" s="220" t="s">
        <v>2856</v>
      </c>
      <c r="G348" s="221" t="s">
        <v>707</v>
      </c>
      <c r="H348" s="222">
        <v>1240</v>
      </c>
      <c r="I348" s="223"/>
      <c r="J348" s="224">
        <f>ROUND(I348*H348,2)</f>
        <v>0</v>
      </c>
      <c r="K348" s="220" t="s">
        <v>21</v>
      </c>
      <c r="L348" s="44"/>
      <c r="M348" s="225" t="s">
        <v>21</v>
      </c>
      <c r="N348" s="226" t="s">
        <v>44</v>
      </c>
      <c r="O348" s="80"/>
      <c r="P348" s="227">
        <f>O348*H348</f>
        <v>0</v>
      </c>
      <c r="Q348" s="227">
        <v>0</v>
      </c>
      <c r="R348" s="227">
        <f>Q348*H348</f>
        <v>0</v>
      </c>
      <c r="S348" s="227">
        <v>0</v>
      </c>
      <c r="T348" s="228">
        <f>S348*H348</f>
        <v>0</v>
      </c>
      <c r="AR348" s="18" t="s">
        <v>664</v>
      </c>
      <c r="AT348" s="18" t="s">
        <v>199</v>
      </c>
      <c r="AU348" s="18" t="s">
        <v>82</v>
      </c>
      <c r="AY348" s="18" t="s">
        <v>197</v>
      </c>
      <c r="BE348" s="229">
        <f>IF(N348="základní",J348,0)</f>
        <v>0</v>
      </c>
      <c r="BF348" s="229">
        <f>IF(N348="snížená",J348,0)</f>
        <v>0</v>
      </c>
      <c r="BG348" s="229">
        <f>IF(N348="zákl. přenesená",J348,0)</f>
        <v>0</v>
      </c>
      <c r="BH348" s="229">
        <f>IF(N348="sníž. přenesená",J348,0)</f>
        <v>0</v>
      </c>
      <c r="BI348" s="229">
        <f>IF(N348="nulová",J348,0)</f>
        <v>0</v>
      </c>
      <c r="BJ348" s="18" t="s">
        <v>80</v>
      </c>
      <c r="BK348" s="229">
        <f>ROUND(I348*H348,2)</f>
        <v>0</v>
      </c>
      <c r="BL348" s="18" t="s">
        <v>664</v>
      </c>
      <c r="BM348" s="18" t="s">
        <v>1694</v>
      </c>
    </row>
    <row r="349" spans="2:47" s="1" customFormat="1" ht="12">
      <c r="B349" s="39"/>
      <c r="C349" s="40"/>
      <c r="D349" s="230" t="s">
        <v>262</v>
      </c>
      <c r="E349" s="40"/>
      <c r="F349" s="231" t="s">
        <v>2857</v>
      </c>
      <c r="G349" s="40"/>
      <c r="H349" s="40"/>
      <c r="I349" s="145"/>
      <c r="J349" s="40"/>
      <c r="K349" s="40"/>
      <c r="L349" s="44"/>
      <c r="M349" s="232"/>
      <c r="N349" s="80"/>
      <c r="O349" s="80"/>
      <c r="P349" s="80"/>
      <c r="Q349" s="80"/>
      <c r="R349" s="80"/>
      <c r="S349" s="80"/>
      <c r="T349" s="81"/>
      <c r="AT349" s="18" t="s">
        <v>262</v>
      </c>
      <c r="AU349" s="18" t="s">
        <v>82</v>
      </c>
    </row>
    <row r="350" spans="2:65" s="1" customFormat="1" ht="16.5" customHeight="1">
      <c r="B350" s="39"/>
      <c r="C350" s="218" t="s">
        <v>989</v>
      </c>
      <c r="D350" s="218" t="s">
        <v>199</v>
      </c>
      <c r="E350" s="219" t="s">
        <v>2858</v>
      </c>
      <c r="F350" s="220" t="s">
        <v>2859</v>
      </c>
      <c r="G350" s="221" t="s">
        <v>707</v>
      </c>
      <c r="H350" s="222">
        <v>1240</v>
      </c>
      <c r="I350" s="223"/>
      <c r="J350" s="224">
        <f>ROUND(I350*H350,2)</f>
        <v>0</v>
      </c>
      <c r="K350" s="220" t="s">
        <v>21</v>
      </c>
      <c r="L350" s="44"/>
      <c r="M350" s="225" t="s">
        <v>21</v>
      </c>
      <c r="N350" s="226" t="s">
        <v>44</v>
      </c>
      <c r="O350" s="80"/>
      <c r="P350" s="227">
        <f>O350*H350</f>
        <v>0</v>
      </c>
      <c r="Q350" s="227">
        <v>0</v>
      </c>
      <c r="R350" s="227">
        <f>Q350*H350</f>
        <v>0</v>
      </c>
      <c r="S350" s="227">
        <v>0</v>
      </c>
      <c r="T350" s="228">
        <f>S350*H350</f>
        <v>0</v>
      </c>
      <c r="AR350" s="18" t="s">
        <v>664</v>
      </c>
      <c r="AT350" s="18" t="s">
        <v>199</v>
      </c>
      <c r="AU350" s="18" t="s">
        <v>82</v>
      </c>
      <c r="AY350" s="18" t="s">
        <v>197</v>
      </c>
      <c r="BE350" s="229">
        <f>IF(N350="základní",J350,0)</f>
        <v>0</v>
      </c>
      <c r="BF350" s="229">
        <f>IF(N350="snížená",J350,0)</f>
        <v>0</v>
      </c>
      <c r="BG350" s="229">
        <f>IF(N350="zákl. přenesená",J350,0)</f>
        <v>0</v>
      </c>
      <c r="BH350" s="229">
        <f>IF(N350="sníž. přenesená",J350,0)</f>
        <v>0</v>
      </c>
      <c r="BI350" s="229">
        <f>IF(N350="nulová",J350,0)</f>
        <v>0</v>
      </c>
      <c r="BJ350" s="18" t="s">
        <v>80</v>
      </c>
      <c r="BK350" s="229">
        <f>ROUND(I350*H350,2)</f>
        <v>0</v>
      </c>
      <c r="BL350" s="18" t="s">
        <v>664</v>
      </c>
      <c r="BM350" s="18" t="s">
        <v>1702</v>
      </c>
    </row>
    <row r="351" spans="2:47" s="1" customFormat="1" ht="12">
      <c r="B351" s="39"/>
      <c r="C351" s="40"/>
      <c r="D351" s="230" t="s">
        <v>262</v>
      </c>
      <c r="E351" s="40"/>
      <c r="F351" s="231" t="s">
        <v>2857</v>
      </c>
      <c r="G351" s="40"/>
      <c r="H351" s="40"/>
      <c r="I351" s="145"/>
      <c r="J351" s="40"/>
      <c r="K351" s="40"/>
      <c r="L351" s="44"/>
      <c r="M351" s="232"/>
      <c r="N351" s="80"/>
      <c r="O351" s="80"/>
      <c r="P351" s="80"/>
      <c r="Q351" s="80"/>
      <c r="R351" s="80"/>
      <c r="S351" s="80"/>
      <c r="T351" s="81"/>
      <c r="AT351" s="18" t="s">
        <v>262</v>
      </c>
      <c r="AU351" s="18" t="s">
        <v>82</v>
      </c>
    </row>
    <row r="352" spans="2:65" s="1" customFormat="1" ht="22.5" customHeight="1">
      <c r="B352" s="39"/>
      <c r="C352" s="218" t="s">
        <v>996</v>
      </c>
      <c r="D352" s="218" t="s">
        <v>199</v>
      </c>
      <c r="E352" s="219" t="s">
        <v>2860</v>
      </c>
      <c r="F352" s="220" t="s">
        <v>2861</v>
      </c>
      <c r="G352" s="221" t="s">
        <v>1909</v>
      </c>
      <c r="H352" s="222">
        <v>1</v>
      </c>
      <c r="I352" s="223"/>
      <c r="J352" s="224">
        <f>ROUND(I352*H352,2)</f>
        <v>0</v>
      </c>
      <c r="K352" s="220" t="s">
        <v>21</v>
      </c>
      <c r="L352" s="44"/>
      <c r="M352" s="225" t="s">
        <v>21</v>
      </c>
      <c r="N352" s="226" t="s">
        <v>44</v>
      </c>
      <c r="O352" s="80"/>
      <c r="P352" s="227">
        <f>O352*H352</f>
        <v>0</v>
      </c>
      <c r="Q352" s="227">
        <v>0</v>
      </c>
      <c r="R352" s="227">
        <f>Q352*H352</f>
        <v>0</v>
      </c>
      <c r="S352" s="227">
        <v>0</v>
      </c>
      <c r="T352" s="228">
        <f>S352*H352</f>
        <v>0</v>
      </c>
      <c r="AR352" s="18" t="s">
        <v>664</v>
      </c>
      <c r="AT352" s="18" t="s">
        <v>199</v>
      </c>
      <c r="AU352" s="18" t="s">
        <v>82</v>
      </c>
      <c r="AY352" s="18" t="s">
        <v>197</v>
      </c>
      <c r="BE352" s="229">
        <f>IF(N352="základní",J352,0)</f>
        <v>0</v>
      </c>
      <c r="BF352" s="229">
        <f>IF(N352="snížená",J352,0)</f>
        <v>0</v>
      </c>
      <c r="BG352" s="229">
        <f>IF(N352="zákl. přenesená",J352,0)</f>
        <v>0</v>
      </c>
      <c r="BH352" s="229">
        <f>IF(N352="sníž. přenesená",J352,0)</f>
        <v>0</v>
      </c>
      <c r="BI352" s="229">
        <f>IF(N352="nulová",J352,0)</f>
        <v>0</v>
      </c>
      <c r="BJ352" s="18" t="s">
        <v>80</v>
      </c>
      <c r="BK352" s="229">
        <f>ROUND(I352*H352,2)</f>
        <v>0</v>
      </c>
      <c r="BL352" s="18" t="s">
        <v>664</v>
      </c>
      <c r="BM352" s="18" t="s">
        <v>1719</v>
      </c>
    </row>
    <row r="353" spans="2:47" s="1" customFormat="1" ht="12">
      <c r="B353" s="39"/>
      <c r="C353" s="40"/>
      <c r="D353" s="230" t="s">
        <v>262</v>
      </c>
      <c r="E353" s="40"/>
      <c r="F353" s="231" t="s">
        <v>2652</v>
      </c>
      <c r="G353" s="40"/>
      <c r="H353" s="40"/>
      <c r="I353" s="145"/>
      <c r="J353" s="40"/>
      <c r="K353" s="40"/>
      <c r="L353" s="44"/>
      <c r="M353" s="232"/>
      <c r="N353" s="80"/>
      <c r="O353" s="80"/>
      <c r="P353" s="80"/>
      <c r="Q353" s="80"/>
      <c r="R353" s="80"/>
      <c r="S353" s="80"/>
      <c r="T353" s="81"/>
      <c r="AT353" s="18" t="s">
        <v>262</v>
      </c>
      <c r="AU353" s="18" t="s">
        <v>82</v>
      </c>
    </row>
    <row r="354" spans="2:65" s="1" customFormat="1" ht="16.5" customHeight="1">
      <c r="B354" s="39"/>
      <c r="C354" s="218" t="s">
        <v>1003</v>
      </c>
      <c r="D354" s="218" t="s">
        <v>199</v>
      </c>
      <c r="E354" s="219" t="s">
        <v>2862</v>
      </c>
      <c r="F354" s="220" t="s">
        <v>2863</v>
      </c>
      <c r="G354" s="221" t="s">
        <v>707</v>
      </c>
      <c r="H354" s="222">
        <v>55</v>
      </c>
      <c r="I354" s="223"/>
      <c r="J354" s="224">
        <f>ROUND(I354*H354,2)</f>
        <v>0</v>
      </c>
      <c r="K354" s="220" t="s">
        <v>21</v>
      </c>
      <c r="L354" s="44"/>
      <c r="M354" s="225" t="s">
        <v>21</v>
      </c>
      <c r="N354" s="226" t="s">
        <v>44</v>
      </c>
      <c r="O354" s="80"/>
      <c r="P354" s="227">
        <f>O354*H354</f>
        <v>0</v>
      </c>
      <c r="Q354" s="227">
        <v>0</v>
      </c>
      <c r="R354" s="227">
        <f>Q354*H354</f>
        <v>0</v>
      </c>
      <c r="S354" s="227">
        <v>0</v>
      </c>
      <c r="T354" s="228">
        <f>S354*H354</f>
        <v>0</v>
      </c>
      <c r="AR354" s="18" t="s">
        <v>664</v>
      </c>
      <c r="AT354" s="18" t="s">
        <v>199</v>
      </c>
      <c r="AU354" s="18" t="s">
        <v>82</v>
      </c>
      <c r="AY354" s="18" t="s">
        <v>197</v>
      </c>
      <c r="BE354" s="229">
        <f>IF(N354="základní",J354,0)</f>
        <v>0</v>
      </c>
      <c r="BF354" s="229">
        <f>IF(N354="snížená",J354,0)</f>
        <v>0</v>
      </c>
      <c r="BG354" s="229">
        <f>IF(N354="zákl. přenesená",J354,0)</f>
        <v>0</v>
      </c>
      <c r="BH354" s="229">
        <f>IF(N354="sníž. přenesená",J354,0)</f>
        <v>0</v>
      </c>
      <c r="BI354" s="229">
        <f>IF(N354="nulová",J354,0)</f>
        <v>0</v>
      </c>
      <c r="BJ354" s="18" t="s">
        <v>80</v>
      </c>
      <c r="BK354" s="229">
        <f>ROUND(I354*H354,2)</f>
        <v>0</v>
      </c>
      <c r="BL354" s="18" t="s">
        <v>664</v>
      </c>
      <c r="BM354" s="18" t="s">
        <v>1729</v>
      </c>
    </row>
    <row r="355" spans="2:47" s="1" customFormat="1" ht="12">
      <c r="B355" s="39"/>
      <c r="C355" s="40"/>
      <c r="D355" s="230" t="s">
        <v>262</v>
      </c>
      <c r="E355" s="40"/>
      <c r="F355" s="231" t="s">
        <v>2656</v>
      </c>
      <c r="G355" s="40"/>
      <c r="H355" s="40"/>
      <c r="I355" s="145"/>
      <c r="J355" s="40"/>
      <c r="K355" s="40"/>
      <c r="L355" s="44"/>
      <c r="M355" s="232"/>
      <c r="N355" s="80"/>
      <c r="O355" s="80"/>
      <c r="P355" s="80"/>
      <c r="Q355" s="80"/>
      <c r="R355" s="80"/>
      <c r="S355" s="80"/>
      <c r="T355" s="81"/>
      <c r="AT355" s="18" t="s">
        <v>262</v>
      </c>
      <c r="AU355" s="18" t="s">
        <v>82</v>
      </c>
    </row>
    <row r="356" spans="2:65" s="1" customFormat="1" ht="16.5" customHeight="1">
      <c r="B356" s="39"/>
      <c r="C356" s="218" t="s">
        <v>1008</v>
      </c>
      <c r="D356" s="218" t="s">
        <v>199</v>
      </c>
      <c r="E356" s="219" t="s">
        <v>2864</v>
      </c>
      <c r="F356" s="220" t="s">
        <v>2865</v>
      </c>
      <c r="G356" s="221" t="s">
        <v>707</v>
      </c>
      <c r="H356" s="222">
        <v>22</v>
      </c>
      <c r="I356" s="223"/>
      <c r="J356" s="224">
        <f>ROUND(I356*H356,2)</f>
        <v>0</v>
      </c>
      <c r="K356" s="220" t="s">
        <v>21</v>
      </c>
      <c r="L356" s="44"/>
      <c r="M356" s="225" t="s">
        <v>21</v>
      </c>
      <c r="N356" s="226" t="s">
        <v>44</v>
      </c>
      <c r="O356" s="80"/>
      <c r="P356" s="227">
        <f>O356*H356</f>
        <v>0</v>
      </c>
      <c r="Q356" s="227">
        <v>0</v>
      </c>
      <c r="R356" s="227">
        <f>Q356*H356</f>
        <v>0</v>
      </c>
      <c r="S356" s="227">
        <v>0</v>
      </c>
      <c r="T356" s="228">
        <f>S356*H356</f>
        <v>0</v>
      </c>
      <c r="AR356" s="18" t="s">
        <v>664</v>
      </c>
      <c r="AT356" s="18" t="s">
        <v>199</v>
      </c>
      <c r="AU356" s="18" t="s">
        <v>82</v>
      </c>
      <c r="AY356" s="18" t="s">
        <v>197</v>
      </c>
      <c r="BE356" s="229">
        <f>IF(N356="základní",J356,0)</f>
        <v>0</v>
      </c>
      <c r="BF356" s="229">
        <f>IF(N356="snížená",J356,0)</f>
        <v>0</v>
      </c>
      <c r="BG356" s="229">
        <f>IF(N356="zákl. přenesená",J356,0)</f>
        <v>0</v>
      </c>
      <c r="BH356" s="229">
        <f>IF(N356="sníž. přenesená",J356,0)</f>
        <v>0</v>
      </c>
      <c r="BI356" s="229">
        <f>IF(N356="nulová",J356,0)</f>
        <v>0</v>
      </c>
      <c r="BJ356" s="18" t="s">
        <v>80</v>
      </c>
      <c r="BK356" s="229">
        <f>ROUND(I356*H356,2)</f>
        <v>0</v>
      </c>
      <c r="BL356" s="18" t="s">
        <v>664</v>
      </c>
      <c r="BM356" s="18" t="s">
        <v>1741</v>
      </c>
    </row>
    <row r="357" spans="2:47" s="1" customFormat="1" ht="12">
      <c r="B357" s="39"/>
      <c r="C357" s="40"/>
      <c r="D357" s="230" t="s">
        <v>262</v>
      </c>
      <c r="E357" s="40"/>
      <c r="F357" s="231" t="s">
        <v>2866</v>
      </c>
      <c r="G357" s="40"/>
      <c r="H357" s="40"/>
      <c r="I357" s="145"/>
      <c r="J357" s="40"/>
      <c r="K357" s="40"/>
      <c r="L357" s="44"/>
      <c r="M357" s="232"/>
      <c r="N357" s="80"/>
      <c r="O357" s="80"/>
      <c r="P357" s="80"/>
      <c r="Q357" s="80"/>
      <c r="R357" s="80"/>
      <c r="S357" s="80"/>
      <c r="T357" s="81"/>
      <c r="AT357" s="18" t="s">
        <v>262</v>
      </c>
      <c r="AU357" s="18" t="s">
        <v>82</v>
      </c>
    </row>
    <row r="358" spans="2:65" s="1" customFormat="1" ht="16.5" customHeight="1">
      <c r="B358" s="39"/>
      <c r="C358" s="218" t="s">
        <v>1013</v>
      </c>
      <c r="D358" s="218" t="s">
        <v>199</v>
      </c>
      <c r="E358" s="219" t="s">
        <v>2867</v>
      </c>
      <c r="F358" s="220" t="s">
        <v>2868</v>
      </c>
      <c r="G358" s="221" t="s">
        <v>702</v>
      </c>
      <c r="H358" s="222">
        <v>80</v>
      </c>
      <c r="I358" s="223"/>
      <c r="J358" s="224">
        <f>ROUND(I358*H358,2)</f>
        <v>0</v>
      </c>
      <c r="K358" s="220" t="s">
        <v>21</v>
      </c>
      <c r="L358" s="44"/>
      <c r="M358" s="225" t="s">
        <v>21</v>
      </c>
      <c r="N358" s="226" t="s">
        <v>44</v>
      </c>
      <c r="O358" s="80"/>
      <c r="P358" s="227">
        <f>O358*H358</f>
        <v>0</v>
      </c>
      <c r="Q358" s="227">
        <v>0</v>
      </c>
      <c r="R358" s="227">
        <f>Q358*H358</f>
        <v>0</v>
      </c>
      <c r="S358" s="227">
        <v>0</v>
      </c>
      <c r="T358" s="228">
        <f>S358*H358</f>
        <v>0</v>
      </c>
      <c r="AR358" s="18" t="s">
        <v>664</v>
      </c>
      <c r="AT358" s="18" t="s">
        <v>199</v>
      </c>
      <c r="AU358" s="18" t="s">
        <v>82</v>
      </c>
      <c r="AY358" s="18" t="s">
        <v>197</v>
      </c>
      <c r="BE358" s="229">
        <f>IF(N358="základní",J358,0)</f>
        <v>0</v>
      </c>
      <c r="BF358" s="229">
        <f>IF(N358="snížená",J358,0)</f>
        <v>0</v>
      </c>
      <c r="BG358" s="229">
        <f>IF(N358="zákl. přenesená",J358,0)</f>
        <v>0</v>
      </c>
      <c r="BH358" s="229">
        <f>IF(N358="sníž. přenesená",J358,0)</f>
        <v>0</v>
      </c>
      <c r="BI358" s="229">
        <f>IF(N358="nulová",J358,0)</f>
        <v>0</v>
      </c>
      <c r="BJ358" s="18" t="s">
        <v>80</v>
      </c>
      <c r="BK358" s="229">
        <f>ROUND(I358*H358,2)</f>
        <v>0</v>
      </c>
      <c r="BL358" s="18" t="s">
        <v>664</v>
      </c>
      <c r="BM358" s="18" t="s">
        <v>1756</v>
      </c>
    </row>
    <row r="359" spans="2:47" s="1" customFormat="1" ht="12">
      <c r="B359" s="39"/>
      <c r="C359" s="40"/>
      <c r="D359" s="230" t="s">
        <v>262</v>
      </c>
      <c r="E359" s="40"/>
      <c r="F359" s="231" t="s">
        <v>2827</v>
      </c>
      <c r="G359" s="40"/>
      <c r="H359" s="40"/>
      <c r="I359" s="145"/>
      <c r="J359" s="40"/>
      <c r="K359" s="40"/>
      <c r="L359" s="44"/>
      <c r="M359" s="287"/>
      <c r="N359" s="288"/>
      <c r="O359" s="288"/>
      <c r="P359" s="288"/>
      <c r="Q359" s="288"/>
      <c r="R359" s="288"/>
      <c r="S359" s="288"/>
      <c r="T359" s="289"/>
      <c r="AT359" s="18" t="s">
        <v>262</v>
      </c>
      <c r="AU359" s="18" t="s">
        <v>82</v>
      </c>
    </row>
    <row r="360" spans="2:12" s="1" customFormat="1" ht="6.95" customHeight="1">
      <c r="B360" s="58"/>
      <c r="C360" s="59"/>
      <c r="D360" s="59"/>
      <c r="E360" s="59"/>
      <c r="F360" s="59"/>
      <c r="G360" s="59"/>
      <c r="H360" s="59"/>
      <c r="I360" s="169"/>
      <c r="J360" s="59"/>
      <c r="K360" s="59"/>
      <c r="L360" s="44"/>
    </row>
  </sheetData>
  <sheetProtection password="CC35" sheet="1" objects="1" scenarios="1" formatColumns="0" formatRows="0" autoFilter="0"/>
  <autoFilter ref="C108:K359"/>
  <mergeCells count="15">
    <mergeCell ref="E7:H7"/>
    <mergeCell ref="E11:H11"/>
    <mergeCell ref="E9:H9"/>
    <mergeCell ref="E13:H13"/>
    <mergeCell ref="E22:H22"/>
    <mergeCell ref="E31:H31"/>
    <mergeCell ref="E52:H52"/>
    <mergeCell ref="E56:H56"/>
    <mergeCell ref="E54:H54"/>
    <mergeCell ref="E58:H58"/>
    <mergeCell ref="E95:H95"/>
    <mergeCell ref="E99:H99"/>
    <mergeCell ref="E97:H97"/>
    <mergeCell ref="E101:H10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BM48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107</v>
      </c>
    </row>
    <row r="3" spans="2:46" ht="6.95" customHeight="1">
      <c r="B3" s="139"/>
      <c r="C3" s="140"/>
      <c r="D3" s="140"/>
      <c r="E3" s="140"/>
      <c r="F3" s="140"/>
      <c r="G3" s="140"/>
      <c r="H3" s="140"/>
      <c r="I3" s="141"/>
      <c r="J3" s="140"/>
      <c r="K3" s="140"/>
      <c r="L3" s="21"/>
      <c r="AT3" s="18" t="s">
        <v>82</v>
      </c>
    </row>
    <row r="4" spans="2:46" ht="24.95" customHeight="1">
      <c r="B4" s="21"/>
      <c r="D4" s="142" t="s">
        <v>121</v>
      </c>
      <c r="L4" s="21"/>
      <c r="M4" s="25" t="s">
        <v>10</v>
      </c>
      <c r="AT4" s="18" t="s">
        <v>4</v>
      </c>
    </row>
    <row r="5" spans="2:12" ht="6.95" customHeight="1">
      <c r="B5" s="21"/>
      <c r="L5" s="21"/>
    </row>
    <row r="6" spans="2:12" ht="12" customHeight="1">
      <c r="B6" s="21"/>
      <c r="D6" s="143" t="s">
        <v>16</v>
      </c>
      <c r="L6" s="21"/>
    </row>
    <row r="7" spans="2:12" ht="16.5" customHeight="1">
      <c r="B7" s="21"/>
      <c r="E7" s="144" t="str">
        <f>'Rekapitulace stavby'!K6</f>
        <v>Výukový objekt FTK v Olomouci,Tř.Míru 117</v>
      </c>
      <c r="F7" s="143"/>
      <c r="G7" s="143"/>
      <c r="H7" s="143"/>
      <c r="L7" s="21"/>
    </row>
    <row r="8" spans="2:12" ht="12">
      <c r="B8" s="21"/>
      <c r="D8" s="143" t="s">
        <v>134</v>
      </c>
      <c r="L8" s="21"/>
    </row>
    <row r="9" spans="2:12" ht="16.5" customHeight="1">
      <c r="B9" s="21"/>
      <c r="E9" s="144" t="s">
        <v>138</v>
      </c>
      <c r="L9" s="21"/>
    </row>
    <row r="10" spans="2:12" ht="12" customHeight="1">
      <c r="B10" s="21"/>
      <c r="D10" s="143" t="s">
        <v>142</v>
      </c>
      <c r="L10" s="21"/>
    </row>
    <row r="11" spans="2:12" s="1" customFormat="1" ht="16.5" customHeight="1">
      <c r="B11" s="44"/>
      <c r="E11" s="143" t="s">
        <v>146</v>
      </c>
      <c r="F11" s="1"/>
      <c r="G11" s="1"/>
      <c r="H11" s="1"/>
      <c r="I11" s="145"/>
      <c r="L11" s="44"/>
    </row>
    <row r="12" spans="2:12" s="1" customFormat="1" ht="12" customHeight="1">
      <c r="B12" s="44"/>
      <c r="D12" s="143" t="s">
        <v>1913</v>
      </c>
      <c r="I12" s="145"/>
      <c r="L12" s="44"/>
    </row>
    <row r="13" spans="2:12" s="1" customFormat="1" ht="36.95" customHeight="1">
      <c r="B13" s="44"/>
      <c r="E13" s="146" t="s">
        <v>2869</v>
      </c>
      <c r="F13" s="1"/>
      <c r="G13" s="1"/>
      <c r="H13" s="1"/>
      <c r="I13" s="145"/>
      <c r="L13" s="44"/>
    </row>
    <row r="14" spans="2:12" s="1" customFormat="1" ht="12">
      <c r="B14" s="44"/>
      <c r="I14" s="145"/>
      <c r="L14" s="44"/>
    </row>
    <row r="15" spans="2:12" s="1" customFormat="1" ht="12" customHeight="1">
      <c r="B15" s="44"/>
      <c r="D15" s="143" t="s">
        <v>18</v>
      </c>
      <c r="F15" s="18" t="s">
        <v>19</v>
      </c>
      <c r="I15" s="147" t="s">
        <v>20</v>
      </c>
      <c r="J15" s="18" t="s">
        <v>21</v>
      </c>
      <c r="L15" s="44"/>
    </row>
    <row r="16" spans="2:12" s="1" customFormat="1" ht="12" customHeight="1">
      <c r="B16" s="44"/>
      <c r="D16" s="143" t="s">
        <v>22</v>
      </c>
      <c r="F16" s="18" t="s">
        <v>23</v>
      </c>
      <c r="I16" s="147" t="s">
        <v>24</v>
      </c>
      <c r="J16" s="148" t="str">
        <f>'Rekapitulace stavby'!AN8</f>
        <v>12. 2. 2019</v>
      </c>
      <c r="L16" s="44"/>
    </row>
    <row r="17" spans="2:12" s="1" customFormat="1" ht="10.8" customHeight="1">
      <c r="B17" s="44"/>
      <c r="I17" s="145"/>
      <c r="L17" s="44"/>
    </row>
    <row r="18" spans="2:12" s="1" customFormat="1" ht="12" customHeight="1">
      <c r="B18" s="44"/>
      <c r="D18" s="143" t="s">
        <v>26</v>
      </c>
      <c r="I18" s="147" t="s">
        <v>27</v>
      </c>
      <c r="J18" s="18" t="s">
        <v>21</v>
      </c>
      <c r="L18" s="44"/>
    </row>
    <row r="19" spans="2:12" s="1" customFormat="1" ht="18" customHeight="1">
      <c r="B19" s="44"/>
      <c r="E19" s="18" t="s">
        <v>28</v>
      </c>
      <c r="I19" s="147" t="s">
        <v>29</v>
      </c>
      <c r="J19" s="18" t="s">
        <v>21</v>
      </c>
      <c r="L19" s="44"/>
    </row>
    <row r="20" spans="2:12" s="1" customFormat="1" ht="6.95" customHeight="1">
      <c r="B20" s="44"/>
      <c r="I20" s="145"/>
      <c r="L20" s="44"/>
    </row>
    <row r="21" spans="2:12" s="1" customFormat="1" ht="12" customHeight="1">
      <c r="B21" s="44"/>
      <c r="D21" s="143" t="s">
        <v>30</v>
      </c>
      <c r="I21" s="147" t="s">
        <v>27</v>
      </c>
      <c r="J21" s="34" t="str">
        <f>'Rekapitulace stavby'!AN13</f>
        <v>Vyplň údaj</v>
      </c>
      <c r="L21" s="44"/>
    </row>
    <row r="22" spans="2:12" s="1" customFormat="1" ht="18" customHeight="1">
      <c r="B22" s="44"/>
      <c r="E22" s="34" t="str">
        <f>'Rekapitulace stavby'!E14</f>
        <v>Vyplň údaj</v>
      </c>
      <c r="F22" s="18"/>
      <c r="G22" s="18"/>
      <c r="H22" s="18"/>
      <c r="I22" s="147" t="s">
        <v>29</v>
      </c>
      <c r="J22" s="34" t="str">
        <f>'Rekapitulace stavby'!AN14</f>
        <v>Vyplň údaj</v>
      </c>
      <c r="L22" s="44"/>
    </row>
    <row r="23" spans="2:12" s="1" customFormat="1" ht="6.95" customHeight="1">
      <c r="B23" s="44"/>
      <c r="I23" s="145"/>
      <c r="L23" s="44"/>
    </row>
    <row r="24" spans="2:12" s="1" customFormat="1" ht="12" customHeight="1">
      <c r="B24" s="44"/>
      <c r="D24" s="143" t="s">
        <v>32</v>
      </c>
      <c r="I24" s="147" t="s">
        <v>27</v>
      </c>
      <c r="J24" s="18" t="s">
        <v>21</v>
      </c>
      <c r="L24" s="44"/>
    </row>
    <row r="25" spans="2:12" s="1" customFormat="1" ht="18" customHeight="1">
      <c r="B25" s="44"/>
      <c r="E25" s="18" t="s">
        <v>33</v>
      </c>
      <c r="I25" s="147" t="s">
        <v>29</v>
      </c>
      <c r="J25" s="18" t="s">
        <v>21</v>
      </c>
      <c r="L25" s="44"/>
    </row>
    <row r="26" spans="2:12" s="1" customFormat="1" ht="6.95" customHeight="1">
      <c r="B26" s="44"/>
      <c r="I26" s="145"/>
      <c r="L26" s="44"/>
    </row>
    <row r="27" spans="2:12" s="1" customFormat="1" ht="12" customHeight="1">
      <c r="B27" s="44"/>
      <c r="D27" s="143" t="s">
        <v>35</v>
      </c>
      <c r="I27" s="147" t="s">
        <v>27</v>
      </c>
      <c r="J27" s="18" t="s">
        <v>21</v>
      </c>
      <c r="L27" s="44"/>
    </row>
    <row r="28" spans="2:12" s="1" customFormat="1" ht="18" customHeight="1">
      <c r="B28" s="44"/>
      <c r="E28" s="18" t="s">
        <v>2870</v>
      </c>
      <c r="I28" s="147" t="s">
        <v>29</v>
      </c>
      <c r="J28" s="18" t="s">
        <v>21</v>
      </c>
      <c r="L28" s="44"/>
    </row>
    <row r="29" spans="2:12" s="1" customFormat="1" ht="6.95" customHeight="1">
      <c r="B29" s="44"/>
      <c r="I29" s="145"/>
      <c r="L29" s="44"/>
    </row>
    <row r="30" spans="2:12" s="1" customFormat="1" ht="12" customHeight="1">
      <c r="B30" s="44"/>
      <c r="D30" s="143" t="s">
        <v>37</v>
      </c>
      <c r="I30" s="145"/>
      <c r="L30" s="44"/>
    </row>
    <row r="31" spans="2:12" s="7" customFormat="1" ht="78.75" customHeight="1">
      <c r="B31" s="149"/>
      <c r="E31" s="150" t="s">
        <v>2871</v>
      </c>
      <c r="F31" s="150"/>
      <c r="G31" s="150"/>
      <c r="H31" s="150"/>
      <c r="I31" s="151"/>
      <c r="L31" s="149"/>
    </row>
    <row r="32" spans="2:12" s="1" customFormat="1" ht="6.95" customHeight="1">
      <c r="B32" s="44"/>
      <c r="I32" s="145"/>
      <c r="L32" s="44"/>
    </row>
    <row r="33" spans="2:12" s="1" customFormat="1" ht="6.95" customHeight="1">
      <c r="B33" s="44"/>
      <c r="D33" s="72"/>
      <c r="E33" s="72"/>
      <c r="F33" s="72"/>
      <c r="G33" s="72"/>
      <c r="H33" s="72"/>
      <c r="I33" s="152"/>
      <c r="J33" s="72"/>
      <c r="K33" s="72"/>
      <c r="L33" s="44"/>
    </row>
    <row r="34" spans="2:12" s="1" customFormat="1" ht="25.4" customHeight="1">
      <c r="B34" s="44"/>
      <c r="D34" s="153" t="s">
        <v>39</v>
      </c>
      <c r="I34" s="145"/>
      <c r="J34" s="154">
        <f>ROUND(J109,2)</f>
        <v>0</v>
      </c>
      <c r="L34" s="44"/>
    </row>
    <row r="35" spans="2:12" s="1" customFormat="1" ht="6.95" customHeight="1">
      <c r="B35" s="44"/>
      <c r="D35" s="72"/>
      <c r="E35" s="72"/>
      <c r="F35" s="72"/>
      <c r="G35" s="72"/>
      <c r="H35" s="72"/>
      <c r="I35" s="152"/>
      <c r="J35" s="72"/>
      <c r="K35" s="72"/>
      <c r="L35" s="44"/>
    </row>
    <row r="36" spans="2:12" s="1" customFormat="1" ht="14.4" customHeight="1">
      <c r="B36" s="44"/>
      <c r="F36" s="155" t="s">
        <v>41</v>
      </c>
      <c r="I36" s="156" t="s">
        <v>40</v>
      </c>
      <c r="J36" s="155" t="s">
        <v>42</v>
      </c>
      <c r="L36" s="44"/>
    </row>
    <row r="37" spans="2:12" s="1" customFormat="1" ht="14.4" customHeight="1">
      <c r="B37" s="44"/>
      <c r="D37" s="143" t="s">
        <v>43</v>
      </c>
      <c r="E37" s="143" t="s">
        <v>44</v>
      </c>
      <c r="F37" s="157">
        <f>ROUND((SUM(BE109:BE481)),2)</f>
        <v>0</v>
      </c>
      <c r="I37" s="158">
        <v>0.21</v>
      </c>
      <c r="J37" s="157">
        <f>ROUND(((SUM(BE109:BE481))*I37),2)</f>
        <v>0</v>
      </c>
      <c r="L37" s="44"/>
    </row>
    <row r="38" spans="2:12" s="1" customFormat="1" ht="14.4" customHeight="1">
      <c r="B38" s="44"/>
      <c r="E38" s="143" t="s">
        <v>45</v>
      </c>
      <c r="F38" s="157">
        <f>ROUND((SUM(BF109:BF481)),2)</f>
        <v>0</v>
      </c>
      <c r="I38" s="158">
        <v>0.15</v>
      </c>
      <c r="J38" s="157">
        <f>ROUND(((SUM(BF109:BF481))*I38),2)</f>
        <v>0</v>
      </c>
      <c r="L38" s="44"/>
    </row>
    <row r="39" spans="2:12" s="1" customFormat="1" ht="14.4" customHeight="1" hidden="1">
      <c r="B39" s="44"/>
      <c r="E39" s="143" t="s">
        <v>46</v>
      </c>
      <c r="F39" s="157">
        <f>ROUND((SUM(BG109:BG481)),2)</f>
        <v>0</v>
      </c>
      <c r="I39" s="158">
        <v>0.21</v>
      </c>
      <c r="J39" s="157">
        <f>0</f>
        <v>0</v>
      </c>
      <c r="L39" s="44"/>
    </row>
    <row r="40" spans="2:12" s="1" customFormat="1" ht="14.4" customHeight="1" hidden="1">
      <c r="B40" s="44"/>
      <c r="E40" s="143" t="s">
        <v>47</v>
      </c>
      <c r="F40" s="157">
        <f>ROUND((SUM(BH109:BH481)),2)</f>
        <v>0</v>
      </c>
      <c r="I40" s="158">
        <v>0.15</v>
      </c>
      <c r="J40" s="157">
        <f>0</f>
        <v>0</v>
      </c>
      <c r="L40" s="44"/>
    </row>
    <row r="41" spans="2:12" s="1" customFormat="1" ht="14.4" customHeight="1" hidden="1">
      <c r="B41" s="44"/>
      <c r="E41" s="143" t="s">
        <v>48</v>
      </c>
      <c r="F41" s="157">
        <f>ROUND((SUM(BI109:BI481)),2)</f>
        <v>0</v>
      </c>
      <c r="I41" s="158">
        <v>0</v>
      </c>
      <c r="J41" s="157">
        <f>0</f>
        <v>0</v>
      </c>
      <c r="L41" s="44"/>
    </row>
    <row r="42" spans="2:12" s="1" customFormat="1" ht="6.95" customHeight="1">
      <c r="B42" s="44"/>
      <c r="I42" s="145"/>
      <c r="L42" s="44"/>
    </row>
    <row r="43" spans="2:12" s="1" customFormat="1" ht="25.4" customHeight="1">
      <c r="B43" s="44"/>
      <c r="C43" s="159"/>
      <c r="D43" s="160" t="s">
        <v>49</v>
      </c>
      <c r="E43" s="161"/>
      <c r="F43" s="161"/>
      <c r="G43" s="162" t="s">
        <v>50</v>
      </c>
      <c r="H43" s="163" t="s">
        <v>51</v>
      </c>
      <c r="I43" s="164"/>
      <c r="J43" s="165">
        <f>SUM(J34:J41)</f>
        <v>0</v>
      </c>
      <c r="K43" s="166"/>
      <c r="L43" s="44"/>
    </row>
    <row r="44" spans="2:12" s="1" customFormat="1" ht="14.4" customHeight="1">
      <c r="B44" s="167"/>
      <c r="C44" s="168"/>
      <c r="D44" s="168"/>
      <c r="E44" s="168"/>
      <c r="F44" s="168"/>
      <c r="G44" s="168"/>
      <c r="H44" s="168"/>
      <c r="I44" s="169"/>
      <c r="J44" s="168"/>
      <c r="K44" s="168"/>
      <c r="L44" s="44"/>
    </row>
    <row r="48" spans="2:12" s="1" customFormat="1" ht="6.95" customHeight="1">
      <c r="B48" s="170"/>
      <c r="C48" s="171"/>
      <c r="D48" s="171"/>
      <c r="E48" s="171"/>
      <c r="F48" s="171"/>
      <c r="G48" s="171"/>
      <c r="H48" s="171"/>
      <c r="I48" s="172"/>
      <c r="J48" s="171"/>
      <c r="K48" s="171"/>
      <c r="L48" s="44"/>
    </row>
    <row r="49" spans="2:12" s="1" customFormat="1" ht="24.95" customHeight="1">
      <c r="B49" s="39"/>
      <c r="C49" s="24" t="s">
        <v>153</v>
      </c>
      <c r="D49" s="40"/>
      <c r="E49" s="40"/>
      <c r="F49" s="40"/>
      <c r="G49" s="40"/>
      <c r="H49" s="40"/>
      <c r="I49" s="145"/>
      <c r="J49" s="40"/>
      <c r="K49" s="40"/>
      <c r="L49" s="44"/>
    </row>
    <row r="50" spans="2:12" s="1" customFormat="1" ht="6.95" customHeight="1">
      <c r="B50" s="39"/>
      <c r="C50" s="40"/>
      <c r="D50" s="40"/>
      <c r="E50" s="40"/>
      <c r="F50" s="40"/>
      <c r="G50" s="40"/>
      <c r="H50" s="40"/>
      <c r="I50" s="145"/>
      <c r="J50" s="40"/>
      <c r="K50" s="40"/>
      <c r="L50" s="44"/>
    </row>
    <row r="51" spans="2:12" s="1" customFormat="1" ht="12" customHeight="1">
      <c r="B51" s="39"/>
      <c r="C51" s="33" t="s">
        <v>16</v>
      </c>
      <c r="D51" s="40"/>
      <c r="E51" s="40"/>
      <c r="F51" s="40"/>
      <c r="G51" s="40"/>
      <c r="H51" s="40"/>
      <c r="I51" s="145"/>
      <c r="J51" s="40"/>
      <c r="K51" s="40"/>
      <c r="L51" s="44"/>
    </row>
    <row r="52" spans="2:12" s="1" customFormat="1" ht="16.5" customHeight="1">
      <c r="B52" s="39"/>
      <c r="C52" s="40"/>
      <c r="D52" s="40"/>
      <c r="E52" s="173" t="str">
        <f>E7</f>
        <v>Výukový objekt FTK v Olomouci,Tř.Míru 117</v>
      </c>
      <c r="F52" s="33"/>
      <c r="G52" s="33"/>
      <c r="H52" s="33"/>
      <c r="I52" s="145"/>
      <c r="J52" s="40"/>
      <c r="K52" s="40"/>
      <c r="L52" s="44"/>
    </row>
    <row r="53" spans="2:12" ht="12" customHeight="1">
      <c r="B53" s="22"/>
      <c r="C53" s="33" t="s">
        <v>134</v>
      </c>
      <c r="D53" s="23"/>
      <c r="E53" s="23"/>
      <c r="F53" s="23"/>
      <c r="G53" s="23"/>
      <c r="H53" s="23"/>
      <c r="I53" s="137"/>
      <c r="J53" s="23"/>
      <c r="K53" s="23"/>
      <c r="L53" s="21"/>
    </row>
    <row r="54" spans="2:12" ht="16.5" customHeight="1">
      <c r="B54" s="22"/>
      <c r="C54" s="23"/>
      <c r="D54" s="23"/>
      <c r="E54" s="173" t="s">
        <v>138</v>
      </c>
      <c r="F54" s="23"/>
      <c r="G54" s="23"/>
      <c r="H54" s="23"/>
      <c r="I54" s="137"/>
      <c r="J54" s="23"/>
      <c r="K54" s="23"/>
      <c r="L54" s="21"/>
    </row>
    <row r="55" spans="2:12" ht="12" customHeight="1">
      <c r="B55" s="22"/>
      <c r="C55" s="33" t="s">
        <v>142</v>
      </c>
      <c r="D55" s="23"/>
      <c r="E55" s="23"/>
      <c r="F55" s="23"/>
      <c r="G55" s="23"/>
      <c r="H55" s="23"/>
      <c r="I55" s="137"/>
      <c r="J55" s="23"/>
      <c r="K55" s="23"/>
      <c r="L55" s="21"/>
    </row>
    <row r="56" spans="2:12" s="1" customFormat="1" ht="16.5" customHeight="1">
      <c r="B56" s="39"/>
      <c r="C56" s="40"/>
      <c r="D56" s="40"/>
      <c r="E56" s="33" t="s">
        <v>146</v>
      </c>
      <c r="F56" s="40"/>
      <c r="G56" s="40"/>
      <c r="H56" s="40"/>
      <c r="I56" s="145"/>
      <c r="J56" s="40"/>
      <c r="K56" s="40"/>
      <c r="L56" s="44"/>
    </row>
    <row r="57" spans="2:12" s="1" customFormat="1" ht="12" customHeight="1">
      <c r="B57" s="39"/>
      <c r="C57" s="33" t="s">
        <v>1913</v>
      </c>
      <c r="D57" s="40"/>
      <c r="E57" s="40"/>
      <c r="F57" s="40"/>
      <c r="G57" s="40"/>
      <c r="H57" s="40"/>
      <c r="I57" s="145"/>
      <c r="J57" s="40"/>
      <c r="K57" s="40"/>
      <c r="L57" s="44"/>
    </row>
    <row r="58" spans="2:12" s="1" customFormat="1" ht="16.5" customHeight="1">
      <c r="B58" s="39"/>
      <c r="C58" s="40"/>
      <c r="D58" s="40"/>
      <c r="E58" s="65" t="str">
        <f>E13</f>
        <v>2018/029-2-1-146 - D.1.4.6-Zařízení vzduchotechniky</v>
      </c>
      <c r="F58" s="40"/>
      <c r="G58" s="40"/>
      <c r="H58" s="40"/>
      <c r="I58" s="145"/>
      <c r="J58" s="40"/>
      <c r="K58" s="40"/>
      <c r="L58" s="44"/>
    </row>
    <row r="59" spans="2:12" s="1" customFormat="1" ht="6.95" customHeight="1">
      <c r="B59" s="39"/>
      <c r="C59" s="40"/>
      <c r="D59" s="40"/>
      <c r="E59" s="40"/>
      <c r="F59" s="40"/>
      <c r="G59" s="40"/>
      <c r="H59" s="40"/>
      <c r="I59" s="145"/>
      <c r="J59" s="40"/>
      <c r="K59" s="40"/>
      <c r="L59" s="44"/>
    </row>
    <row r="60" spans="2:12" s="1" customFormat="1" ht="12" customHeight="1">
      <c r="B60" s="39"/>
      <c r="C60" s="33" t="s">
        <v>22</v>
      </c>
      <c r="D60" s="40"/>
      <c r="E60" s="40"/>
      <c r="F60" s="28" t="str">
        <f>F16</f>
        <v xml:space="preserve"> </v>
      </c>
      <c r="G60" s="40"/>
      <c r="H60" s="40"/>
      <c r="I60" s="147" t="s">
        <v>24</v>
      </c>
      <c r="J60" s="68" t="str">
        <f>IF(J16="","",J16)</f>
        <v>12. 2. 2019</v>
      </c>
      <c r="K60" s="40"/>
      <c r="L60" s="44"/>
    </row>
    <row r="61" spans="2:12" s="1" customFormat="1" ht="6.95" customHeight="1">
      <c r="B61" s="39"/>
      <c r="C61" s="40"/>
      <c r="D61" s="40"/>
      <c r="E61" s="40"/>
      <c r="F61" s="40"/>
      <c r="G61" s="40"/>
      <c r="H61" s="40"/>
      <c r="I61" s="145"/>
      <c r="J61" s="40"/>
      <c r="K61" s="40"/>
      <c r="L61" s="44"/>
    </row>
    <row r="62" spans="2:12" s="1" customFormat="1" ht="24.9" customHeight="1">
      <c r="B62" s="39"/>
      <c r="C62" s="33" t="s">
        <v>26</v>
      </c>
      <c r="D62" s="40"/>
      <c r="E62" s="40"/>
      <c r="F62" s="28" t="str">
        <f>E19</f>
        <v>UPOL</v>
      </c>
      <c r="G62" s="40"/>
      <c r="H62" s="40"/>
      <c r="I62" s="147" t="s">
        <v>32</v>
      </c>
      <c r="J62" s="37" t="str">
        <f>E25</f>
        <v>HEXAPLAN INTERNATIONAL spol. s r.o.</v>
      </c>
      <c r="K62" s="40"/>
      <c r="L62" s="44"/>
    </row>
    <row r="63" spans="2:12" s="1" customFormat="1" ht="13.65" customHeight="1">
      <c r="B63" s="39"/>
      <c r="C63" s="33" t="s">
        <v>30</v>
      </c>
      <c r="D63" s="40"/>
      <c r="E63" s="40"/>
      <c r="F63" s="28" t="str">
        <f>IF(E22="","",E22)</f>
        <v>Vyplň údaj</v>
      </c>
      <c r="G63" s="40"/>
      <c r="H63" s="40"/>
      <c r="I63" s="147" t="s">
        <v>35</v>
      </c>
      <c r="J63" s="37" t="str">
        <f>E28</f>
        <v>M.Šuráň</v>
      </c>
      <c r="K63" s="40"/>
      <c r="L63" s="44"/>
    </row>
    <row r="64" spans="2:12" s="1" customFormat="1" ht="10.3" customHeight="1">
      <c r="B64" s="39"/>
      <c r="C64" s="40"/>
      <c r="D64" s="40"/>
      <c r="E64" s="40"/>
      <c r="F64" s="40"/>
      <c r="G64" s="40"/>
      <c r="H64" s="40"/>
      <c r="I64" s="145"/>
      <c r="J64" s="40"/>
      <c r="K64" s="40"/>
      <c r="L64" s="44"/>
    </row>
    <row r="65" spans="2:12" s="1" customFormat="1" ht="29.25" customHeight="1">
      <c r="B65" s="39"/>
      <c r="C65" s="174" t="s">
        <v>154</v>
      </c>
      <c r="D65" s="175"/>
      <c r="E65" s="175"/>
      <c r="F65" s="175"/>
      <c r="G65" s="175"/>
      <c r="H65" s="175"/>
      <c r="I65" s="176"/>
      <c r="J65" s="177" t="s">
        <v>155</v>
      </c>
      <c r="K65" s="175"/>
      <c r="L65" s="44"/>
    </row>
    <row r="66" spans="2:12" s="1" customFormat="1" ht="10.3" customHeight="1">
      <c r="B66" s="39"/>
      <c r="C66" s="40"/>
      <c r="D66" s="40"/>
      <c r="E66" s="40"/>
      <c r="F66" s="40"/>
      <c r="G66" s="40"/>
      <c r="H66" s="40"/>
      <c r="I66" s="145"/>
      <c r="J66" s="40"/>
      <c r="K66" s="40"/>
      <c r="L66" s="44"/>
    </row>
    <row r="67" spans="2:47" s="1" customFormat="1" ht="22.8" customHeight="1">
      <c r="B67" s="39"/>
      <c r="C67" s="178" t="s">
        <v>71</v>
      </c>
      <c r="D67" s="40"/>
      <c r="E67" s="40"/>
      <c r="F67" s="40"/>
      <c r="G67" s="40"/>
      <c r="H67" s="40"/>
      <c r="I67" s="145"/>
      <c r="J67" s="98">
        <f>J109</f>
        <v>0</v>
      </c>
      <c r="K67" s="40"/>
      <c r="L67" s="44"/>
      <c r="AU67" s="18" t="s">
        <v>156</v>
      </c>
    </row>
    <row r="68" spans="2:12" s="8" customFormat="1" ht="24.95" customHeight="1">
      <c r="B68" s="179"/>
      <c r="C68" s="180"/>
      <c r="D68" s="181" t="s">
        <v>2872</v>
      </c>
      <c r="E68" s="182"/>
      <c r="F68" s="182"/>
      <c r="G68" s="182"/>
      <c r="H68" s="182"/>
      <c r="I68" s="183"/>
      <c r="J68" s="184">
        <f>J110</f>
        <v>0</v>
      </c>
      <c r="K68" s="180"/>
      <c r="L68" s="185"/>
    </row>
    <row r="69" spans="2:12" s="9" customFormat="1" ht="19.9" customHeight="1">
      <c r="B69" s="186"/>
      <c r="C69" s="121"/>
      <c r="D69" s="187" t="s">
        <v>2873</v>
      </c>
      <c r="E69" s="188"/>
      <c r="F69" s="188"/>
      <c r="G69" s="188"/>
      <c r="H69" s="188"/>
      <c r="I69" s="189"/>
      <c r="J69" s="190">
        <f>J111</f>
        <v>0</v>
      </c>
      <c r="K69" s="121"/>
      <c r="L69" s="191"/>
    </row>
    <row r="70" spans="2:12" s="9" customFormat="1" ht="19.9" customHeight="1">
      <c r="B70" s="186"/>
      <c r="C70" s="121"/>
      <c r="D70" s="187" t="s">
        <v>2874</v>
      </c>
      <c r="E70" s="188"/>
      <c r="F70" s="188"/>
      <c r="G70" s="188"/>
      <c r="H70" s="188"/>
      <c r="I70" s="189"/>
      <c r="J70" s="190">
        <f>J172</f>
        <v>0</v>
      </c>
      <c r="K70" s="121"/>
      <c r="L70" s="191"/>
    </row>
    <row r="71" spans="2:12" s="9" customFormat="1" ht="19.9" customHeight="1">
      <c r="B71" s="186"/>
      <c r="C71" s="121"/>
      <c r="D71" s="187" t="s">
        <v>2875</v>
      </c>
      <c r="E71" s="188"/>
      <c r="F71" s="188"/>
      <c r="G71" s="188"/>
      <c r="H71" s="188"/>
      <c r="I71" s="189"/>
      <c r="J71" s="190">
        <f>J219</f>
        <v>0</v>
      </c>
      <c r="K71" s="121"/>
      <c r="L71" s="191"/>
    </row>
    <row r="72" spans="2:12" s="9" customFormat="1" ht="19.9" customHeight="1">
      <c r="B72" s="186"/>
      <c r="C72" s="121"/>
      <c r="D72" s="187" t="s">
        <v>2876</v>
      </c>
      <c r="E72" s="188"/>
      <c r="F72" s="188"/>
      <c r="G72" s="188"/>
      <c r="H72" s="188"/>
      <c r="I72" s="189"/>
      <c r="J72" s="190">
        <f>J284</f>
        <v>0</v>
      </c>
      <c r="K72" s="121"/>
      <c r="L72" s="191"/>
    </row>
    <row r="73" spans="2:12" s="9" customFormat="1" ht="19.9" customHeight="1">
      <c r="B73" s="186"/>
      <c r="C73" s="121"/>
      <c r="D73" s="187" t="s">
        <v>2877</v>
      </c>
      <c r="E73" s="188"/>
      <c r="F73" s="188"/>
      <c r="G73" s="188"/>
      <c r="H73" s="188"/>
      <c r="I73" s="189"/>
      <c r="J73" s="190">
        <f>J345</f>
        <v>0</v>
      </c>
      <c r="K73" s="121"/>
      <c r="L73" s="191"/>
    </row>
    <row r="74" spans="2:12" s="9" customFormat="1" ht="19.9" customHeight="1">
      <c r="B74" s="186"/>
      <c r="C74" s="121"/>
      <c r="D74" s="187" t="s">
        <v>2878</v>
      </c>
      <c r="E74" s="188"/>
      <c r="F74" s="188"/>
      <c r="G74" s="188"/>
      <c r="H74" s="188"/>
      <c r="I74" s="189"/>
      <c r="J74" s="190">
        <f>J372</f>
        <v>0</v>
      </c>
      <c r="K74" s="121"/>
      <c r="L74" s="191"/>
    </row>
    <row r="75" spans="2:12" s="9" customFormat="1" ht="19.9" customHeight="1">
      <c r="B75" s="186"/>
      <c r="C75" s="121"/>
      <c r="D75" s="187" t="s">
        <v>2879</v>
      </c>
      <c r="E75" s="188"/>
      <c r="F75" s="188"/>
      <c r="G75" s="188"/>
      <c r="H75" s="188"/>
      <c r="I75" s="189"/>
      <c r="J75" s="190">
        <f>J405</f>
        <v>0</v>
      </c>
      <c r="K75" s="121"/>
      <c r="L75" s="191"/>
    </row>
    <row r="76" spans="2:12" s="9" customFormat="1" ht="19.9" customHeight="1">
      <c r="B76" s="186"/>
      <c r="C76" s="121"/>
      <c r="D76" s="187" t="s">
        <v>2880</v>
      </c>
      <c r="E76" s="188"/>
      <c r="F76" s="188"/>
      <c r="G76" s="188"/>
      <c r="H76" s="188"/>
      <c r="I76" s="189"/>
      <c r="J76" s="190">
        <f>J438</f>
        <v>0</v>
      </c>
      <c r="K76" s="121"/>
      <c r="L76" s="191"/>
    </row>
    <row r="77" spans="2:12" s="9" customFormat="1" ht="14.85" customHeight="1">
      <c r="B77" s="186"/>
      <c r="C77" s="121"/>
      <c r="D77" s="187" t="s">
        <v>2881</v>
      </c>
      <c r="E77" s="188"/>
      <c r="F77" s="188"/>
      <c r="G77" s="188"/>
      <c r="H77" s="188"/>
      <c r="I77" s="189"/>
      <c r="J77" s="190">
        <f>J440</f>
        <v>0</v>
      </c>
      <c r="K77" s="121"/>
      <c r="L77" s="191"/>
    </row>
    <row r="78" spans="2:12" s="9" customFormat="1" ht="14.85" customHeight="1">
      <c r="B78" s="186"/>
      <c r="C78" s="121"/>
      <c r="D78" s="187" t="s">
        <v>2882</v>
      </c>
      <c r="E78" s="188"/>
      <c r="F78" s="188"/>
      <c r="G78" s="188"/>
      <c r="H78" s="188"/>
      <c r="I78" s="189"/>
      <c r="J78" s="190">
        <f>J445</f>
        <v>0</v>
      </c>
      <c r="K78" s="121"/>
      <c r="L78" s="191"/>
    </row>
    <row r="79" spans="2:12" s="9" customFormat="1" ht="14.85" customHeight="1">
      <c r="B79" s="186"/>
      <c r="C79" s="121"/>
      <c r="D79" s="187" t="s">
        <v>2883</v>
      </c>
      <c r="E79" s="188"/>
      <c r="F79" s="188"/>
      <c r="G79" s="188"/>
      <c r="H79" s="188"/>
      <c r="I79" s="189"/>
      <c r="J79" s="190">
        <f>J450</f>
        <v>0</v>
      </c>
      <c r="K79" s="121"/>
      <c r="L79" s="191"/>
    </row>
    <row r="80" spans="2:12" s="9" customFormat="1" ht="14.85" customHeight="1">
      <c r="B80" s="186"/>
      <c r="C80" s="121"/>
      <c r="D80" s="187" t="s">
        <v>2884</v>
      </c>
      <c r="E80" s="188"/>
      <c r="F80" s="188"/>
      <c r="G80" s="188"/>
      <c r="H80" s="188"/>
      <c r="I80" s="189"/>
      <c r="J80" s="190">
        <f>J455</f>
        <v>0</v>
      </c>
      <c r="K80" s="121"/>
      <c r="L80" s="191"/>
    </row>
    <row r="81" spans="2:12" s="9" customFormat="1" ht="14.85" customHeight="1">
      <c r="B81" s="186"/>
      <c r="C81" s="121"/>
      <c r="D81" s="187" t="s">
        <v>2885</v>
      </c>
      <c r="E81" s="188"/>
      <c r="F81" s="188"/>
      <c r="G81" s="188"/>
      <c r="H81" s="188"/>
      <c r="I81" s="189"/>
      <c r="J81" s="190">
        <f>J460</f>
        <v>0</v>
      </c>
      <c r="K81" s="121"/>
      <c r="L81" s="191"/>
    </row>
    <row r="82" spans="2:12" s="9" customFormat="1" ht="19.9" customHeight="1">
      <c r="B82" s="186"/>
      <c r="C82" s="121"/>
      <c r="D82" s="187" t="s">
        <v>2886</v>
      </c>
      <c r="E82" s="188"/>
      <c r="F82" s="188"/>
      <c r="G82" s="188"/>
      <c r="H82" s="188"/>
      <c r="I82" s="189"/>
      <c r="J82" s="190">
        <f>J465</f>
        <v>0</v>
      </c>
      <c r="K82" s="121"/>
      <c r="L82" s="191"/>
    </row>
    <row r="83" spans="2:12" s="9" customFormat="1" ht="19.9" customHeight="1">
      <c r="B83" s="186"/>
      <c r="C83" s="121"/>
      <c r="D83" s="187" t="s">
        <v>2887</v>
      </c>
      <c r="E83" s="188"/>
      <c r="F83" s="188"/>
      <c r="G83" s="188"/>
      <c r="H83" s="188"/>
      <c r="I83" s="189"/>
      <c r="J83" s="190">
        <f>J469</f>
        <v>0</v>
      </c>
      <c r="K83" s="121"/>
      <c r="L83" s="191"/>
    </row>
    <row r="84" spans="2:12" s="9" customFormat="1" ht="19.9" customHeight="1">
      <c r="B84" s="186"/>
      <c r="C84" s="121"/>
      <c r="D84" s="187" t="s">
        <v>2888</v>
      </c>
      <c r="E84" s="188"/>
      <c r="F84" s="188"/>
      <c r="G84" s="188"/>
      <c r="H84" s="188"/>
      <c r="I84" s="189"/>
      <c r="J84" s="190">
        <f>J473</f>
        <v>0</v>
      </c>
      <c r="K84" s="121"/>
      <c r="L84" s="191"/>
    </row>
    <row r="85" spans="2:12" s="9" customFormat="1" ht="19.9" customHeight="1">
      <c r="B85" s="186"/>
      <c r="C85" s="121"/>
      <c r="D85" s="187" t="s">
        <v>2889</v>
      </c>
      <c r="E85" s="188"/>
      <c r="F85" s="188"/>
      <c r="G85" s="188"/>
      <c r="H85" s="188"/>
      <c r="I85" s="189"/>
      <c r="J85" s="190">
        <f>J477</f>
        <v>0</v>
      </c>
      <c r="K85" s="121"/>
      <c r="L85" s="191"/>
    </row>
    <row r="86" spans="2:12" s="1" customFormat="1" ht="21.8" customHeight="1">
      <c r="B86" s="39"/>
      <c r="C86" s="40"/>
      <c r="D86" s="40"/>
      <c r="E86" s="40"/>
      <c r="F86" s="40"/>
      <c r="G86" s="40"/>
      <c r="H86" s="40"/>
      <c r="I86" s="145"/>
      <c r="J86" s="40"/>
      <c r="K86" s="40"/>
      <c r="L86" s="44"/>
    </row>
    <row r="87" spans="2:12" s="1" customFormat="1" ht="6.95" customHeight="1">
      <c r="B87" s="58"/>
      <c r="C87" s="59"/>
      <c r="D87" s="59"/>
      <c r="E87" s="59"/>
      <c r="F87" s="59"/>
      <c r="G87" s="59"/>
      <c r="H87" s="59"/>
      <c r="I87" s="169"/>
      <c r="J87" s="59"/>
      <c r="K87" s="59"/>
      <c r="L87" s="44"/>
    </row>
    <row r="91" spans="2:12" s="1" customFormat="1" ht="6.95" customHeight="1">
      <c r="B91" s="60"/>
      <c r="C91" s="61"/>
      <c r="D91" s="61"/>
      <c r="E91" s="61"/>
      <c r="F91" s="61"/>
      <c r="G91" s="61"/>
      <c r="H91" s="61"/>
      <c r="I91" s="172"/>
      <c r="J91" s="61"/>
      <c r="K91" s="61"/>
      <c r="L91" s="44"/>
    </row>
    <row r="92" spans="2:12" s="1" customFormat="1" ht="24.95" customHeight="1">
      <c r="B92" s="39"/>
      <c r="C92" s="24" t="s">
        <v>182</v>
      </c>
      <c r="D92" s="40"/>
      <c r="E92" s="40"/>
      <c r="F92" s="40"/>
      <c r="G92" s="40"/>
      <c r="H92" s="40"/>
      <c r="I92" s="145"/>
      <c r="J92" s="40"/>
      <c r="K92" s="40"/>
      <c r="L92" s="44"/>
    </row>
    <row r="93" spans="2:12" s="1" customFormat="1" ht="6.95" customHeight="1">
      <c r="B93" s="39"/>
      <c r="C93" s="40"/>
      <c r="D93" s="40"/>
      <c r="E93" s="40"/>
      <c r="F93" s="40"/>
      <c r="G93" s="40"/>
      <c r="H93" s="40"/>
      <c r="I93" s="145"/>
      <c r="J93" s="40"/>
      <c r="K93" s="40"/>
      <c r="L93" s="44"/>
    </row>
    <row r="94" spans="2:12" s="1" customFormat="1" ht="12" customHeight="1">
      <c r="B94" s="39"/>
      <c r="C94" s="33" t="s">
        <v>16</v>
      </c>
      <c r="D94" s="40"/>
      <c r="E94" s="40"/>
      <c r="F94" s="40"/>
      <c r="G94" s="40"/>
      <c r="H94" s="40"/>
      <c r="I94" s="145"/>
      <c r="J94" s="40"/>
      <c r="K94" s="40"/>
      <c r="L94" s="44"/>
    </row>
    <row r="95" spans="2:12" s="1" customFormat="1" ht="16.5" customHeight="1">
      <c r="B95" s="39"/>
      <c r="C95" s="40"/>
      <c r="D95" s="40"/>
      <c r="E95" s="173" t="str">
        <f>E7</f>
        <v>Výukový objekt FTK v Olomouci,Tř.Míru 117</v>
      </c>
      <c r="F95" s="33"/>
      <c r="G95" s="33"/>
      <c r="H95" s="33"/>
      <c r="I95" s="145"/>
      <c r="J95" s="40"/>
      <c r="K95" s="40"/>
      <c r="L95" s="44"/>
    </row>
    <row r="96" spans="2:12" ht="12" customHeight="1">
      <c r="B96" s="22"/>
      <c r="C96" s="33" t="s">
        <v>134</v>
      </c>
      <c r="D96" s="23"/>
      <c r="E96" s="23"/>
      <c r="F96" s="23"/>
      <c r="G96" s="23"/>
      <c r="H96" s="23"/>
      <c r="I96" s="137"/>
      <c r="J96" s="23"/>
      <c r="K96" s="23"/>
      <c r="L96" s="21"/>
    </row>
    <row r="97" spans="2:12" ht="16.5" customHeight="1">
      <c r="B97" s="22"/>
      <c r="C97" s="23"/>
      <c r="D97" s="23"/>
      <c r="E97" s="173" t="s">
        <v>138</v>
      </c>
      <c r="F97" s="23"/>
      <c r="G97" s="23"/>
      <c r="H97" s="23"/>
      <c r="I97" s="137"/>
      <c r="J97" s="23"/>
      <c r="K97" s="23"/>
      <c r="L97" s="21"/>
    </row>
    <row r="98" spans="2:12" ht="12" customHeight="1">
      <c r="B98" s="22"/>
      <c r="C98" s="33" t="s">
        <v>142</v>
      </c>
      <c r="D98" s="23"/>
      <c r="E98" s="23"/>
      <c r="F98" s="23"/>
      <c r="G98" s="23"/>
      <c r="H98" s="23"/>
      <c r="I98" s="137"/>
      <c r="J98" s="23"/>
      <c r="K98" s="23"/>
      <c r="L98" s="21"/>
    </row>
    <row r="99" spans="2:12" s="1" customFormat="1" ht="16.5" customHeight="1">
      <c r="B99" s="39"/>
      <c r="C99" s="40"/>
      <c r="D99" s="40"/>
      <c r="E99" s="33" t="s">
        <v>146</v>
      </c>
      <c r="F99" s="40"/>
      <c r="G99" s="40"/>
      <c r="H99" s="40"/>
      <c r="I99" s="145"/>
      <c r="J99" s="40"/>
      <c r="K99" s="40"/>
      <c r="L99" s="44"/>
    </row>
    <row r="100" spans="2:12" s="1" customFormat="1" ht="12" customHeight="1">
      <c r="B100" s="39"/>
      <c r="C100" s="33" t="s">
        <v>1913</v>
      </c>
      <c r="D100" s="40"/>
      <c r="E100" s="40"/>
      <c r="F100" s="40"/>
      <c r="G100" s="40"/>
      <c r="H100" s="40"/>
      <c r="I100" s="145"/>
      <c r="J100" s="40"/>
      <c r="K100" s="40"/>
      <c r="L100" s="44"/>
    </row>
    <row r="101" spans="2:12" s="1" customFormat="1" ht="16.5" customHeight="1">
      <c r="B101" s="39"/>
      <c r="C101" s="40"/>
      <c r="D101" s="40"/>
      <c r="E101" s="65" t="str">
        <f>E13</f>
        <v>2018/029-2-1-146 - D.1.4.6-Zařízení vzduchotechniky</v>
      </c>
      <c r="F101" s="40"/>
      <c r="G101" s="40"/>
      <c r="H101" s="40"/>
      <c r="I101" s="145"/>
      <c r="J101" s="40"/>
      <c r="K101" s="40"/>
      <c r="L101" s="44"/>
    </row>
    <row r="102" spans="2:12" s="1" customFormat="1" ht="6.95" customHeight="1">
      <c r="B102" s="39"/>
      <c r="C102" s="40"/>
      <c r="D102" s="40"/>
      <c r="E102" s="40"/>
      <c r="F102" s="40"/>
      <c r="G102" s="40"/>
      <c r="H102" s="40"/>
      <c r="I102" s="145"/>
      <c r="J102" s="40"/>
      <c r="K102" s="40"/>
      <c r="L102" s="44"/>
    </row>
    <row r="103" spans="2:12" s="1" customFormat="1" ht="12" customHeight="1">
      <c r="B103" s="39"/>
      <c r="C103" s="33" t="s">
        <v>22</v>
      </c>
      <c r="D103" s="40"/>
      <c r="E103" s="40"/>
      <c r="F103" s="28" t="str">
        <f>F16</f>
        <v xml:space="preserve"> </v>
      </c>
      <c r="G103" s="40"/>
      <c r="H103" s="40"/>
      <c r="I103" s="147" t="s">
        <v>24</v>
      </c>
      <c r="J103" s="68" t="str">
        <f>IF(J16="","",J16)</f>
        <v>12. 2. 2019</v>
      </c>
      <c r="K103" s="40"/>
      <c r="L103" s="44"/>
    </row>
    <row r="104" spans="2:12" s="1" customFormat="1" ht="6.95" customHeight="1">
      <c r="B104" s="39"/>
      <c r="C104" s="40"/>
      <c r="D104" s="40"/>
      <c r="E104" s="40"/>
      <c r="F104" s="40"/>
      <c r="G104" s="40"/>
      <c r="H104" s="40"/>
      <c r="I104" s="145"/>
      <c r="J104" s="40"/>
      <c r="K104" s="40"/>
      <c r="L104" s="44"/>
    </row>
    <row r="105" spans="2:12" s="1" customFormat="1" ht="24.9" customHeight="1">
      <c r="B105" s="39"/>
      <c r="C105" s="33" t="s">
        <v>26</v>
      </c>
      <c r="D105" s="40"/>
      <c r="E105" s="40"/>
      <c r="F105" s="28" t="str">
        <f>E19</f>
        <v>UPOL</v>
      </c>
      <c r="G105" s="40"/>
      <c r="H105" s="40"/>
      <c r="I105" s="147" t="s">
        <v>32</v>
      </c>
      <c r="J105" s="37" t="str">
        <f>E25</f>
        <v>HEXAPLAN INTERNATIONAL spol. s r.o.</v>
      </c>
      <c r="K105" s="40"/>
      <c r="L105" s="44"/>
    </row>
    <row r="106" spans="2:12" s="1" customFormat="1" ht="13.65" customHeight="1">
      <c r="B106" s="39"/>
      <c r="C106" s="33" t="s">
        <v>30</v>
      </c>
      <c r="D106" s="40"/>
      <c r="E106" s="40"/>
      <c r="F106" s="28" t="str">
        <f>IF(E22="","",E22)</f>
        <v>Vyplň údaj</v>
      </c>
      <c r="G106" s="40"/>
      <c r="H106" s="40"/>
      <c r="I106" s="147" t="s">
        <v>35</v>
      </c>
      <c r="J106" s="37" t="str">
        <f>E28</f>
        <v>M.Šuráň</v>
      </c>
      <c r="K106" s="40"/>
      <c r="L106" s="44"/>
    </row>
    <row r="107" spans="2:12" s="1" customFormat="1" ht="10.3" customHeight="1">
      <c r="B107" s="39"/>
      <c r="C107" s="40"/>
      <c r="D107" s="40"/>
      <c r="E107" s="40"/>
      <c r="F107" s="40"/>
      <c r="G107" s="40"/>
      <c r="H107" s="40"/>
      <c r="I107" s="145"/>
      <c r="J107" s="40"/>
      <c r="K107" s="40"/>
      <c r="L107" s="44"/>
    </row>
    <row r="108" spans="2:20" s="10" customFormat="1" ht="29.25" customHeight="1">
      <c r="B108" s="192"/>
      <c r="C108" s="193" t="s">
        <v>183</v>
      </c>
      <c r="D108" s="194" t="s">
        <v>58</v>
      </c>
      <c r="E108" s="194" t="s">
        <v>54</v>
      </c>
      <c r="F108" s="194" t="s">
        <v>55</v>
      </c>
      <c r="G108" s="194" t="s">
        <v>184</v>
      </c>
      <c r="H108" s="194" t="s">
        <v>185</v>
      </c>
      <c r="I108" s="195" t="s">
        <v>186</v>
      </c>
      <c r="J108" s="194" t="s">
        <v>155</v>
      </c>
      <c r="K108" s="196" t="s">
        <v>187</v>
      </c>
      <c r="L108" s="197"/>
      <c r="M108" s="88" t="s">
        <v>21</v>
      </c>
      <c r="N108" s="89" t="s">
        <v>43</v>
      </c>
      <c r="O108" s="89" t="s">
        <v>188</v>
      </c>
      <c r="P108" s="89" t="s">
        <v>189</v>
      </c>
      <c r="Q108" s="89" t="s">
        <v>190</v>
      </c>
      <c r="R108" s="89" t="s">
        <v>191</v>
      </c>
      <c r="S108" s="89" t="s">
        <v>192</v>
      </c>
      <c r="T108" s="90" t="s">
        <v>193</v>
      </c>
    </row>
    <row r="109" spans="2:63" s="1" customFormat="1" ht="22.8" customHeight="1">
      <c r="B109" s="39"/>
      <c r="C109" s="95" t="s">
        <v>194</v>
      </c>
      <c r="D109" s="40"/>
      <c r="E109" s="40"/>
      <c r="F109" s="40"/>
      <c r="G109" s="40"/>
      <c r="H109" s="40"/>
      <c r="I109" s="145"/>
      <c r="J109" s="198">
        <f>BK109</f>
        <v>0</v>
      </c>
      <c r="K109" s="40"/>
      <c r="L109" s="44"/>
      <c r="M109" s="91"/>
      <c r="N109" s="92"/>
      <c r="O109" s="92"/>
      <c r="P109" s="199">
        <f>P110</f>
        <v>0</v>
      </c>
      <c r="Q109" s="92"/>
      <c r="R109" s="199">
        <f>R110</f>
        <v>0</v>
      </c>
      <c r="S109" s="92"/>
      <c r="T109" s="200">
        <f>T110</f>
        <v>0</v>
      </c>
      <c r="AT109" s="18" t="s">
        <v>72</v>
      </c>
      <c r="AU109" s="18" t="s">
        <v>156</v>
      </c>
      <c r="BK109" s="201">
        <f>BK110</f>
        <v>0</v>
      </c>
    </row>
    <row r="110" spans="2:63" s="11" customFormat="1" ht="25.9" customHeight="1">
      <c r="B110" s="202"/>
      <c r="C110" s="203"/>
      <c r="D110" s="204" t="s">
        <v>72</v>
      </c>
      <c r="E110" s="205" t="s">
        <v>118</v>
      </c>
      <c r="F110" s="205" t="s">
        <v>2890</v>
      </c>
      <c r="G110" s="203"/>
      <c r="H110" s="203"/>
      <c r="I110" s="206"/>
      <c r="J110" s="207">
        <f>BK110</f>
        <v>0</v>
      </c>
      <c r="K110" s="203"/>
      <c r="L110" s="208"/>
      <c r="M110" s="209"/>
      <c r="N110" s="210"/>
      <c r="O110" s="210"/>
      <c r="P110" s="211">
        <f>P111+P172+P219+P284+P345+P372+P405+P438+P465+P469+P473+P477</f>
        <v>0</v>
      </c>
      <c r="Q110" s="210"/>
      <c r="R110" s="211">
        <f>R111+R172+R219+R284+R345+R372+R405+R438+R465+R469+R473+R477</f>
        <v>0</v>
      </c>
      <c r="S110" s="210"/>
      <c r="T110" s="212">
        <f>T111+T172+T219+T284+T345+T372+T405+T438+T465+T469+T473+T477</f>
        <v>0</v>
      </c>
      <c r="AR110" s="213" t="s">
        <v>82</v>
      </c>
      <c r="AT110" s="214" t="s">
        <v>72</v>
      </c>
      <c r="AU110" s="214" t="s">
        <v>73</v>
      </c>
      <c r="AY110" s="213" t="s">
        <v>197</v>
      </c>
      <c r="BK110" s="215">
        <f>BK111+BK172+BK219+BK284+BK345+BK372+BK405+BK438+BK465+BK469+BK473+BK477</f>
        <v>0</v>
      </c>
    </row>
    <row r="111" spans="2:63" s="11" customFormat="1" ht="22.8" customHeight="1">
      <c r="B111" s="202"/>
      <c r="C111" s="203"/>
      <c r="D111" s="204" t="s">
        <v>72</v>
      </c>
      <c r="E111" s="216" t="s">
        <v>122</v>
      </c>
      <c r="F111" s="216" t="s">
        <v>2891</v>
      </c>
      <c r="G111" s="203"/>
      <c r="H111" s="203"/>
      <c r="I111" s="206"/>
      <c r="J111" s="217">
        <f>BK111</f>
        <v>0</v>
      </c>
      <c r="K111" s="203"/>
      <c r="L111" s="208"/>
      <c r="M111" s="209"/>
      <c r="N111" s="210"/>
      <c r="O111" s="210"/>
      <c r="P111" s="211">
        <f>SUM(P112:P171)</f>
        <v>0</v>
      </c>
      <c r="Q111" s="210"/>
      <c r="R111" s="211">
        <f>SUM(R112:R171)</f>
        <v>0</v>
      </c>
      <c r="S111" s="210"/>
      <c r="T111" s="212">
        <f>SUM(T112:T171)</f>
        <v>0</v>
      </c>
      <c r="AR111" s="213" t="s">
        <v>82</v>
      </c>
      <c r="AT111" s="214" t="s">
        <v>72</v>
      </c>
      <c r="AU111" s="214" t="s">
        <v>80</v>
      </c>
      <c r="AY111" s="213" t="s">
        <v>197</v>
      </c>
      <c r="BK111" s="215">
        <f>SUM(BK112:BK171)</f>
        <v>0</v>
      </c>
    </row>
    <row r="112" spans="2:65" s="1" customFormat="1" ht="16.5" customHeight="1">
      <c r="B112" s="39"/>
      <c r="C112" s="218" t="s">
        <v>80</v>
      </c>
      <c r="D112" s="218" t="s">
        <v>199</v>
      </c>
      <c r="E112" s="219" t="s">
        <v>2668</v>
      </c>
      <c r="F112" s="220" t="s">
        <v>2892</v>
      </c>
      <c r="G112" s="221" t="s">
        <v>707</v>
      </c>
      <c r="H112" s="222">
        <v>1</v>
      </c>
      <c r="I112" s="223"/>
      <c r="J112" s="224">
        <f>ROUND(I112*H112,2)</f>
        <v>0</v>
      </c>
      <c r="K112" s="220" t="s">
        <v>21</v>
      </c>
      <c r="L112" s="44"/>
      <c r="M112" s="225" t="s">
        <v>21</v>
      </c>
      <c r="N112" s="226" t="s">
        <v>44</v>
      </c>
      <c r="O112" s="80"/>
      <c r="P112" s="227">
        <f>O112*H112</f>
        <v>0</v>
      </c>
      <c r="Q112" s="227">
        <v>0</v>
      </c>
      <c r="R112" s="227">
        <f>Q112*H112</f>
        <v>0</v>
      </c>
      <c r="S112" s="227">
        <v>0</v>
      </c>
      <c r="T112" s="228">
        <f>S112*H112</f>
        <v>0</v>
      </c>
      <c r="AR112" s="18" t="s">
        <v>298</v>
      </c>
      <c r="AT112" s="18" t="s">
        <v>199</v>
      </c>
      <c r="AU112" s="18" t="s">
        <v>82</v>
      </c>
      <c r="AY112" s="18" t="s">
        <v>197</v>
      </c>
      <c r="BE112" s="229">
        <f>IF(N112="základní",J112,0)</f>
        <v>0</v>
      </c>
      <c r="BF112" s="229">
        <f>IF(N112="snížená",J112,0)</f>
        <v>0</v>
      </c>
      <c r="BG112" s="229">
        <f>IF(N112="zákl. přenesená",J112,0)</f>
        <v>0</v>
      </c>
      <c r="BH112" s="229">
        <f>IF(N112="sníž. přenesená",J112,0)</f>
        <v>0</v>
      </c>
      <c r="BI112" s="229">
        <f>IF(N112="nulová",J112,0)</f>
        <v>0</v>
      </c>
      <c r="BJ112" s="18" t="s">
        <v>80</v>
      </c>
      <c r="BK112" s="229">
        <f>ROUND(I112*H112,2)</f>
        <v>0</v>
      </c>
      <c r="BL112" s="18" t="s">
        <v>298</v>
      </c>
      <c r="BM112" s="18" t="s">
        <v>82</v>
      </c>
    </row>
    <row r="113" spans="2:47" s="1" customFormat="1" ht="12">
      <c r="B113" s="39"/>
      <c r="C113" s="40"/>
      <c r="D113" s="230" t="s">
        <v>262</v>
      </c>
      <c r="E113" s="40"/>
      <c r="F113" s="231" t="s">
        <v>2893</v>
      </c>
      <c r="G113" s="40"/>
      <c r="H113" s="40"/>
      <c r="I113" s="145"/>
      <c r="J113" s="40"/>
      <c r="K113" s="40"/>
      <c r="L113" s="44"/>
      <c r="M113" s="232"/>
      <c r="N113" s="80"/>
      <c r="O113" s="80"/>
      <c r="P113" s="80"/>
      <c r="Q113" s="80"/>
      <c r="R113" s="80"/>
      <c r="S113" s="80"/>
      <c r="T113" s="81"/>
      <c r="AT113" s="18" t="s">
        <v>262</v>
      </c>
      <c r="AU113" s="18" t="s">
        <v>82</v>
      </c>
    </row>
    <row r="114" spans="2:51" s="12" customFormat="1" ht="12">
      <c r="B114" s="233"/>
      <c r="C114" s="234"/>
      <c r="D114" s="230" t="s">
        <v>207</v>
      </c>
      <c r="E114" s="235" t="s">
        <v>21</v>
      </c>
      <c r="F114" s="236" t="s">
        <v>80</v>
      </c>
      <c r="G114" s="234"/>
      <c r="H114" s="237">
        <v>1</v>
      </c>
      <c r="I114" s="238"/>
      <c r="J114" s="234"/>
      <c r="K114" s="234"/>
      <c r="L114" s="239"/>
      <c r="M114" s="240"/>
      <c r="N114" s="241"/>
      <c r="O114" s="241"/>
      <c r="P114" s="241"/>
      <c r="Q114" s="241"/>
      <c r="R114" s="241"/>
      <c r="S114" s="241"/>
      <c r="T114" s="242"/>
      <c r="AT114" s="243" t="s">
        <v>207</v>
      </c>
      <c r="AU114" s="243" t="s">
        <v>82</v>
      </c>
      <c r="AV114" s="12" t="s">
        <v>82</v>
      </c>
      <c r="AW114" s="12" t="s">
        <v>34</v>
      </c>
      <c r="AX114" s="12" t="s">
        <v>73</v>
      </c>
      <c r="AY114" s="243" t="s">
        <v>197</v>
      </c>
    </row>
    <row r="115" spans="2:51" s="14" customFormat="1" ht="12">
      <c r="B115" s="255"/>
      <c r="C115" s="256"/>
      <c r="D115" s="230" t="s">
        <v>207</v>
      </c>
      <c r="E115" s="257" t="s">
        <v>21</v>
      </c>
      <c r="F115" s="258" t="s">
        <v>221</v>
      </c>
      <c r="G115" s="256"/>
      <c r="H115" s="259">
        <v>1</v>
      </c>
      <c r="I115" s="260"/>
      <c r="J115" s="256"/>
      <c r="K115" s="256"/>
      <c r="L115" s="261"/>
      <c r="M115" s="262"/>
      <c r="N115" s="263"/>
      <c r="O115" s="263"/>
      <c r="P115" s="263"/>
      <c r="Q115" s="263"/>
      <c r="R115" s="263"/>
      <c r="S115" s="263"/>
      <c r="T115" s="264"/>
      <c r="AT115" s="265" t="s">
        <v>207</v>
      </c>
      <c r="AU115" s="265" t="s">
        <v>82</v>
      </c>
      <c r="AV115" s="14" t="s">
        <v>97</v>
      </c>
      <c r="AW115" s="14" t="s">
        <v>34</v>
      </c>
      <c r="AX115" s="14" t="s">
        <v>80</v>
      </c>
      <c r="AY115" s="265" t="s">
        <v>197</v>
      </c>
    </row>
    <row r="116" spans="2:65" s="1" customFormat="1" ht="16.5" customHeight="1">
      <c r="B116" s="39"/>
      <c r="C116" s="218" t="s">
        <v>82</v>
      </c>
      <c r="D116" s="218" t="s">
        <v>199</v>
      </c>
      <c r="E116" s="219" t="s">
        <v>2726</v>
      </c>
      <c r="F116" s="220" t="s">
        <v>2894</v>
      </c>
      <c r="G116" s="221" t="s">
        <v>707</v>
      </c>
      <c r="H116" s="222">
        <v>1</v>
      </c>
      <c r="I116" s="223"/>
      <c r="J116" s="224">
        <f>ROUND(I116*H116,2)</f>
        <v>0</v>
      </c>
      <c r="K116" s="220" t="s">
        <v>21</v>
      </c>
      <c r="L116" s="44"/>
      <c r="M116" s="225" t="s">
        <v>21</v>
      </c>
      <c r="N116" s="226" t="s">
        <v>44</v>
      </c>
      <c r="O116" s="80"/>
      <c r="P116" s="227">
        <f>O116*H116</f>
        <v>0</v>
      </c>
      <c r="Q116" s="227">
        <v>0</v>
      </c>
      <c r="R116" s="227">
        <f>Q116*H116</f>
        <v>0</v>
      </c>
      <c r="S116" s="227">
        <v>0</v>
      </c>
      <c r="T116" s="228">
        <f>S116*H116</f>
        <v>0</v>
      </c>
      <c r="AR116" s="18" t="s">
        <v>298</v>
      </c>
      <c r="AT116" s="18" t="s">
        <v>199</v>
      </c>
      <c r="AU116" s="18" t="s">
        <v>82</v>
      </c>
      <c r="AY116" s="18" t="s">
        <v>197</v>
      </c>
      <c r="BE116" s="229">
        <f>IF(N116="základní",J116,0)</f>
        <v>0</v>
      </c>
      <c r="BF116" s="229">
        <f>IF(N116="snížená",J116,0)</f>
        <v>0</v>
      </c>
      <c r="BG116" s="229">
        <f>IF(N116="zákl. přenesená",J116,0)</f>
        <v>0</v>
      </c>
      <c r="BH116" s="229">
        <f>IF(N116="sníž. přenesená",J116,0)</f>
        <v>0</v>
      </c>
      <c r="BI116" s="229">
        <f>IF(N116="nulová",J116,0)</f>
        <v>0</v>
      </c>
      <c r="BJ116" s="18" t="s">
        <v>80</v>
      </c>
      <c r="BK116" s="229">
        <f>ROUND(I116*H116,2)</f>
        <v>0</v>
      </c>
      <c r="BL116" s="18" t="s">
        <v>298</v>
      </c>
      <c r="BM116" s="18" t="s">
        <v>97</v>
      </c>
    </row>
    <row r="117" spans="2:47" s="1" customFormat="1" ht="12">
      <c r="B117" s="39"/>
      <c r="C117" s="40"/>
      <c r="D117" s="230" t="s">
        <v>262</v>
      </c>
      <c r="E117" s="40"/>
      <c r="F117" s="231" t="s">
        <v>2895</v>
      </c>
      <c r="G117" s="40"/>
      <c r="H117" s="40"/>
      <c r="I117" s="145"/>
      <c r="J117" s="40"/>
      <c r="K117" s="40"/>
      <c r="L117" s="44"/>
      <c r="M117" s="232"/>
      <c r="N117" s="80"/>
      <c r="O117" s="80"/>
      <c r="P117" s="80"/>
      <c r="Q117" s="80"/>
      <c r="R117" s="80"/>
      <c r="S117" s="80"/>
      <c r="T117" s="81"/>
      <c r="AT117" s="18" t="s">
        <v>262</v>
      </c>
      <c r="AU117" s="18" t="s">
        <v>82</v>
      </c>
    </row>
    <row r="118" spans="2:51" s="12" customFormat="1" ht="12">
      <c r="B118" s="233"/>
      <c r="C118" s="234"/>
      <c r="D118" s="230" t="s">
        <v>207</v>
      </c>
      <c r="E118" s="235" t="s">
        <v>21</v>
      </c>
      <c r="F118" s="236" t="s">
        <v>80</v>
      </c>
      <c r="G118" s="234"/>
      <c r="H118" s="237">
        <v>1</v>
      </c>
      <c r="I118" s="238"/>
      <c r="J118" s="234"/>
      <c r="K118" s="234"/>
      <c r="L118" s="239"/>
      <c r="M118" s="240"/>
      <c r="N118" s="241"/>
      <c r="O118" s="241"/>
      <c r="P118" s="241"/>
      <c r="Q118" s="241"/>
      <c r="R118" s="241"/>
      <c r="S118" s="241"/>
      <c r="T118" s="242"/>
      <c r="AT118" s="243" t="s">
        <v>207</v>
      </c>
      <c r="AU118" s="243" t="s">
        <v>82</v>
      </c>
      <c r="AV118" s="12" t="s">
        <v>82</v>
      </c>
      <c r="AW118" s="12" t="s">
        <v>34</v>
      </c>
      <c r="AX118" s="12" t="s">
        <v>73</v>
      </c>
      <c r="AY118" s="243" t="s">
        <v>197</v>
      </c>
    </row>
    <row r="119" spans="2:51" s="14" customFormat="1" ht="12">
      <c r="B119" s="255"/>
      <c r="C119" s="256"/>
      <c r="D119" s="230" t="s">
        <v>207</v>
      </c>
      <c r="E119" s="257" t="s">
        <v>21</v>
      </c>
      <c r="F119" s="258" t="s">
        <v>221</v>
      </c>
      <c r="G119" s="256"/>
      <c r="H119" s="259">
        <v>1</v>
      </c>
      <c r="I119" s="260"/>
      <c r="J119" s="256"/>
      <c r="K119" s="256"/>
      <c r="L119" s="261"/>
      <c r="M119" s="262"/>
      <c r="N119" s="263"/>
      <c r="O119" s="263"/>
      <c r="P119" s="263"/>
      <c r="Q119" s="263"/>
      <c r="R119" s="263"/>
      <c r="S119" s="263"/>
      <c r="T119" s="264"/>
      <c r="AT119" s="265" t="s">
        <v>207</v>
      </c>
      <c r="AU119" s="265" t="s">
        <v>82</v>
      </c>
      <c r="AV119" s="14" t="s">
        <v>97</v>
      </c>
      <c r="AW119" s="14" t="s">
        <v>34</v>
      </c>
      <c r="AX119" s="14" t="s">
        <v>80</v>
      </c>
      <c r="AY119" s="265" t="s">
        <v>197</v>
      </c>
    </row>
    <row r="120" spans="2:65" s="1" customFormat="1" ht="16.5" customHeight="1">
      <c r="B120" s="39"/>
      <c r="C120" s="218" t="s">
        <v>90</v>
      </c>
      <c r="D120" s="218" t="s">
        <v>199</v>
      </c>
      <c r="E120" s="219" t="s">
        <v>2800</v>
      </c>
      <c r="F120" s="220" t="s">
        <v>2896</v>
      </c>
      <c r="G120" s="221" t="s">
        <v>707</v>
      </c>
      <c r="H120" s="222">
        <v>1</v>
      </c>
      <c r="I120" s="223"/>
      <c r="J120" s="224">
        <f>ROUND(I120*H120,2)</f>
        <v>0</v>
      </c>
      <c r="K120" s="220" t="s">
        <v>21</v>
      </c>
      <c r="L120" s="44"/>
      <c r="M120" s="225" t="s">
        <v>21</v>
      </c>
      <c r="N120" s="226" t="s">
        <v>44</v>
      </c>
      <c r="O120" s="80"/>
      <c r="P120" s="227">
        <f>O120*H120</f>
        <v>0</v>
      </c>
      <c r="Q120" s="227">
        <v>0</v>
      </c>
      <c r="R120" s="227">
        <f>Q120*H120</f>
        <v>0</v>
      </c>
      <c r="S120" s="227">
        <v>0</v>
      </c>
      <c r="T120" s="228">
        <f>S120*H120</f>
        <v>0</v>
      </c>
      <c r="AR120" s="18" t="s">
        <v>298</v>
      </c>
      <c r="AT120" s="18" t="s">
        <v>199</v>
      </c>
      <c r="AU120" s="18" t="s">
        <v>82</v>
      </c>
      <c r="AY120" s="18" t="s">
        <v>197</v>
      </c>
      <c r="BE120" s="229">
        <f>IF(N120="základní",J120,0)</f>
        <v>0</v>
      </c>
      <c r="BF120" s="229">
        <f>IF(N120="snížená",J120,0)</f>
        <v>0</v>
      </c>
      <c r="BG120" s="229">
        <f>IF(N120="zákl. přenesená",J120,0)</f>
        <v>0</v>
      </c>
      <c r="BH120" s="229">
        <f>IF(N120="sníž. přenesená",J120,0)</f>
        <v>0</v>
      </c>
      <c r="BI120" s="229">
        <f>IF(N120="nulová",J120,0)</f>
        <v>0</v>
      </c>
      <c r="BJ120" s="18" t="s">
        <v>80</v>
      </c>
      <c r="BK120" s="229">
        <f>ROUND(I120*H120,2)</f>
        <v>0</v>
      </c>
      <c r="BL120" s="18" t="s">
        <v>298</v>
      </c>
      <c r="BM120" s="18" t="s">
        <v>231</v>
      </c>
    </row>
    <row r="121" spans="2:47" s="1" customFormat="1" ht="12">
      <c r="B121" s="39"/>
      <c r="C121" s="40"/>
      <c r="D121" s="230" t="s">
        <v>262</v>
      </c>
      <c r="E121" s="40"/>
      <c r="F121" s="231" t="s">
        <v>2897</v>
      </c>
      <c r="G121" s="40"/>
      <c r="H121" s="40"/>
      <c r="I121" s="145"/>
      <c r="J121" s="40"/>
      <c r="K121" s="40"/>
      <c r="L121" s="44"/>
      <c r="M121" s="232"/>
      <c r="N121" s="80"/>
      <c r="O121" s="80"/>
      <c r="P121" s="80"/>
      <c r="Q121" s="80"/>
      <c r="R121" s="80"/>
      <c r="S121" s="80"/>
      <c r="T121" s="81"/>
      <c r="AT121" s="18" t="s">
        <v>262</v>
      </c>
      <c r="AU121" s="18" t="s">
        <v>82</v>
      </c>
    </row>
    <row r="122" spans="2:51" s="12" customFormat="1" ht="12">
      <c r="B122" s="233"/>
      <c r="C122" s="234"/>
      <c r="D122" s="230" t="s">
        <v>207</v>
      </c>
      <c r="E122" s="235" t="s">
        <v>21</v>
      </c>
      <c r="F122" s="236" t="s">
        <v>80</v>
      </c>
      <c r="G122" s="234"/>
      <c r="H122" s="237">
        <v>1</v>
      </c>
      <c r="I122" s="238"/>
      <c r="J122" s="234"/>
      <c r="K122" s="234"/>
      <c r="L122" s="239"/>
      <c r="M122" s="240"/>
      <c r="N122" s="241"/>
      <c r="O122" s="241"/>
      <c r="P122" s="241"/>
      <c r="Q122" s="241"/>
      <c r="R122" s="241"/>
      <c r="S122" s="241"/>
      <c r="T122" s="242"/>
      <c r="AT122" s="243" t="s">
        <v>207</v>
      </c>
      <c r="AU122" s="243" t="s">
        <v>82</v>
      </c>
      <c r="AV122" s="12" t="s">
        <v>82</v>
      </c>
      <c r="AW122" s="12" t="s">
        <v>34</v>
      </c>
      <c r="AX122" s="12" t="s">
        <v>73</v>
      </c>
      <c r="AY122" s="243" t="s">
        <v>197</v>
      </c>
    </row>
    <row r="123" spans="2:51" s="14" customFormat="1" ht="12">
      <c r="B123" s="255"/>
      <c r="C123" s="256"/>
      <c r="D123" s="230" t="s">
        <v>207</v>
      </c>
      <c r="E123" s="257" t="s">
        <v>21</v>
      </c>
      <c r="F123" s="258" t="s">
        <v>221</v>
      </c>
      <c r="G123" s="256"/>
      <c r="H123" s="259">
        <v>1</v>
      </c>
      <c r="I123" s="260"/>
      <c r="J123" s="256"/>
      <c r="K123" s="256"/>
      <c r="L123" s="261"/>
      <c r="M123" s="262"/>
      <c r="N123" s="263"/>
      <c r="O123" s="263"/>
      <c r="P123" s="263"/>
      <c r="Q123" s="263"/>
      <c r="R123" s="263"/>
      <c r="S123" s="263"/>
      <c r="T123" s="264"/>
      <c r="AT123" s="265" t="s">
        <v>207</v>
      </c>
      <c r="AU123" s="265" t="s">
        <v>82</v>
      </c>
      <c r="AV123" s="14" t="s">
        <v>97</v>
      </c>
      <c r="AW123" s="14" t="s">
        <v>34</v>
      </c>
      <c r="AX123" s="14" t="s">
        <v>80</v>
      </c>
      <c r="AY123" s="265" t="s">
        <v>197</v>
      </c>
    </row>
    <row r="124" spans="2:65" s="1" customFormat="1" ht="16.5" customHeight="1">
      <c r="B124" s="39"/>
      <c r="C124" s="218" t="s">
        <v>97</v>
      </c>
      <c r="D124" s="218" t="s">
        <v>199</v>
      </c>
      <c r="E124" s="219" t="s">
        <v>2825</v>
      </c>
      <c r="F124" s="220" t="s">
        <v>2898</v>
      </c>
      <c r="G124" s="221" t="s">
        <v>707</v>
      </c>
      <c r="H124" s="222">
        <v>1</v>
      </c>
      <c r="I124" s="223"/>
      <c r="J124" s="224">
        <f>ROUND(I124*H124,2)</f>
        <v>0</v>
      </c>
      <c r="K124" s="220" t="s">
        <v>21</v>
      </c>
      <c r="L124" s="44"/>
      <c r="M124" s="225" t="s">
        <v>21</v>
      </c>
      <c r="N124" s="226" t="s">
        <v>44</v>
      </c>
      <c r="O124" s="80"/>
      <c r="P124" s="227">
        <f>O124*H124</f>
        <v>0</v>
      </c>
      <c r="Q124" s="227">
        <v>0</v>
      </c>
      <c r="R124" s="227">
        <f>Q124*H124</f>
        <v>0</v>
      </c>
      <c r="S124" s="227">
        <v>0</v>
      </c>
      <c r="T124" s="228">
        <f>S124*H124</f>
        <v>0</v>
      </c>
      <c r="AR124" s="18" t="s">
        <v>298</v>
      </c>
      <c r="AT124" s="18" t="s">
        <v>199</v>
      </c>
      <c r="AU124" s="18" t="s">
        <v>82</v>
      </c>
      <c r="AY124" s="18" t="s">
        <v>197</v>
      </c>
      <c r="BE124" s="229">
        <f>IF(N124="základní",J124,0)</f>
        <v>0</v>
      </c>
      <c r="BF124" s="229">
        <f>IF(N124="snížená",J124,0)</f>
        <v>0</v>
      </c>
      <c r="BG124" s="229">
        <f>IF(N124="zákl. přenesená",J124,0)</f>
        <v>0</v>
      </c>
      <c r="BH124" s="229">
        <f>IF(N124="sníž. přenesená",J124,0)</f>
        <v>0</v>
      </c>
      <c r="BI124" s="229">
        <f>IF(N124="nulová",J124,0)</f>
        <v>0</v>
      </c>
      <c r="BJ124" s="18" t="s">
        <v>80</v>
      </c>
      <c r="BK124" s="229">
        <f>ROUND(I124*H124,2)</f>
        <v>0</v>
      </c>
      <c r="BL124" s="18" t="s">
        <v>298</v>
      </c>
      <c r="BM124" s="18" t="s">
        <v>244</v>
      </c>
    </row>
    <row r="125" spans="2:51" s="12" customFormat="1" ht="12">
      <c r="B125" s="233"/>
      <c r="C125" s="234"/>
      <c r="D125" s="230" t="s">
        <v>207</v>
      </c>
      <c r="E125" s="235" t="s">
        <v>21</v>
      </c>
      <c r="F125" s="236" t="s">
        <v>80</v>
      </c>
      <c r="G125" s="234"/>
      <c r="H125" s="237">
        <v>1</v>
      </c>
      <c r="I125" s="238"/>
      <c r="J125" s="234"/>
      <c r="K125" s="234"/>
      <c r="L125" s="239"/>
      <c r="M125" s="240"/>
      <c r="N125" s="241"/>
      <c r="O125" s="241"/>
      <c r="P125" s="241"/>
      <c r="Q125" s="241"/>
      <c r="R125" s="241"/>
      <c r="S125" s="241"/>
      <c r="T125" s="242"/>
      <c r="AT125" s="243" t="s">
        <v>207</v>
      </c>
      <c r="AU125" s="243" t="s">
        <v>82</v>
      </c>
      <c r="AV125" s="12" t="s">
        <v>82</v>
      </c>
      <c r="AW125" s="12" t="s">
        <v>34</v>
      </c>
      <c r="AX125" s="12" t="s">
        <v>73</v>
      </c>
      <c r="AY125" s="243" t="s">
        <v>197</v>
      </c>
    </row>
    <row r="126" spans="2:51" s="14" customFormat="1" ht="12">
      <c r="B126" s="255"/>
      <c r="C126" s="256"/>
      <c r="D126" s="230" t="s">
        <v>207</v>
      </c>
      <c r="E126" s="257" t="s">
        <v>21</v>
      </c>
      <c r="F126" s="258" t="s">
        <v>221</v>
      </c>
      <c r="G126" s="256"/>
      <c r="H126" s="259">
        <v>1</v>
      </c>
      <c r="I126" s="260"/>
      <c r="J126" s="256"/>
      <c r="K126" s="256"/>
      <c r="L126" s="261"/>
      <c r="M126" s="262"/>
      <c r="N126" s="263"/>
      <c r="O126" s="263"/>
      <c r="P126" s="263"/>
      <c r="Q126" s="263"/>
      <c r="R126" s="263"/>
      <c r="S126" s="263"/>
      <c r="T126" s="264"/>
      <c r="AT126" s="265" t="s">
        <v>207</v>
      </c>
      <c r="AU126" s="265" t="s">
        <v>82</v>
      </c>
      <c r="AV126" s="14" t="s">
        <v>97</v>
      </c>
      <c r="AW126" s="14" t="s">
        <v>34</v>
      </c>
      <c r="AX126" s="14" t="s">
        <v>80</v>
      </c>
      <c r="AY126" s="265" t="s">
        <v>197</v>
      </c>
    </row>
    <row r="127" spans="2:65" s="1" customFormat="1" ht="16.5" customHeight="1">
      <c r="B127" s="39"/>
      <c r="C127" s="218" t="s">
        <v>220</v>
      </c>
      <c r="D127" s="218" t="s">
        <v>199</v>
      </c>
      <c r="E127" s="219" t="s">
        <v>2899</v>
      </c>
      <c r="F127" s="220" t="s">
        <v>2900</v>
      </c>
      <c r="G127" s="221" t="s">
        <v>707</v>
      </c>
      <c r="H127" s="222">
        <v>2</v>
      </c>
      <c r="I127" s="223"/>
      <c r="J127" s="224">
        <f>ROUND(I127*H127,2)</f>
        <v>0</v>
      </c>
      <c r="K127" s="220" t="s">
        <v>21</v>
      </c>
      <c r="L127" s="44"/>
      <c r="M127" s="225" t="s">
        <v>21</v>
      </c>
      <c r="N127" s="226" t="s">
        <v>44</v>
      </c>
      <c r="O127" s="80"/>
      <c r="P127" s="227">
        <f>O127*H127</f>
        <v>0</v>
      </c>
      <c r="Q127" s="227">
        <v>0</v>
      </c>
      <c r="R127" s="227">
        <f>Q127*H127</f>
        <v>0</v>
      </c>
      <c r="S127" s="227">
        <v>0</v>
      </c>
      <c r="T127" s="228">
        <f>S127*H127</f>
        <v>0</v>
      </c>
      <c r="AR127" s="18" t="s">
        <v>298</v>
      </c>
      <c r="AT127" s="18" t="s">
        <v>199</v>
      </c>
      <c r="AU127" s="18" t="s">
        <v>82</v>
      </c>
      <c r="AY127" s="18" t="s">
        <v>197</v>
      </c>
      <c r="BE127" s="229">
        <f>IF(N127="základní",J127,0)</f>
        <v>0</v>
      </c>
      <c r="BF127" s="229">
        <f>IF(N127="snížená",J127,0)</f>
        <v>0</v>
      </c>
      <c r="BG127" s="229">
        <f>IF(N127="zákl. přenesená",J127,0)</f>
        <v>0</v>
      </c>
      <c r="BH127" s="229">
        <f>IF(N127="sníž. přenesená",J127,0)</f>
        <v>0</v>
      </c>
      <c r="BI127" s="229">
        <f>IF(N127="nulová",J127,0)</f>
        <v>0</v>
      </c>
      <c r="BJ127" s="18" t="s">
        <v>80</v>
      </c>
      <c r="BK127" s="229">
        <f>ROUND(I127*H127,2)</f>
        <v>0</v>
      </c>
      <c r="BL127" s="18" t="s">
        <v>298</v>
      </c>
      <c r="BM127" s="18" t="s">
        <v>256</v>
      </c>
    </row>
    <row r="128" spans="2:51" s="12" customFormat="1" ht="12">
      <c r="B128" s="233"/>
      <c r="C128" s="234"/>
      <c r="D128" s="230" t="s">
        <v>207</v>
      </c>
      <c r="E128" s="235" t="s">
        <v>21</v>
      </c>
      <c r="F128" s="236" t="s">
        <v>2901</v>
      </c>
      <c r="G128" s="234"/>
      <c r="H128" s="237">
        <v>2</v>
      </c>
      <c r="I128" s="238"/>
      <c r="J128" s="234"/>
      <c r="K128" s="234"/>
      <c r="L128" s="239"/>
      <c r="M128" s="240"/>
      <c r="N128" s="241"/>
      <c r="O128" s="241"/>
      <c r="P128" s="241"/>
      <c r="Q128" s="241"/>
      <c r="R128" s="241"/>
      <c r="S128" s="241"/>
      <c r="T128" s="242"/>
      <c r="AT128" s="243" t="s">
        <v>207</v>
      </c>
      <c r="AU128" s="243" t="s">
        <v>82</v>
      </c>
      <c r="AV128" s="12" t="s">
        <v>82</v>
      </c>
      <c r="AW128" s="12" t="s">
        <v>34</v>
      </c>
      <c r="AX128" s="12" t="s">
        <v>73</v>
      </c>
      <c r="AY128" s="243" t="s">
        <v>197</v>
      </c>
    </row>
    <row r="129" spans="2:51" s="14" customFormat="1" ht="12">
      <c r="B129" s="255"/>
      <c r="C129" s="256"/>
      <c r="D129" s="230" t="s">
        <v>207</v>
      </c>
      <c r="E129" s="257" t="s">
        <v>21</v>
      </c>
      <c r="F129" s="258" t="s">
        <v>221</v>
      </c>
      <c r="G129" s="256"/>
      <c r="H129" s="259">
        <v>2</v>
      </c>
      <c r="I129" s="260"/>
      <c r="J129" s="256"/>
      <c r="K129" s="256"/>
      <c r="L129" s="261"/>
      <c r="M129" s="262"/>
      <c r="N129" s="263"/>
      <c r="O129" s="263"/>
      <c r="P129" s="263"/>
      <c r="Q129" s="263"/>
      <c r="R129" s="263"/>
      <c r="S129" s="263"/>
      <c r="T129" s="264"/>
      <c r="AT129" s="265" t="s">
        <v>207</v>
      </c>
      <c r="AU129" s="265" t="s">
        <v>82</v>
      </c>
      <c r="AV129" s="14" t="s">
        <v>97</v>
      </c>
      <c r="AW129" s="14" t="s">
        <v>34</v>
      </c>
      <c r="AX129" s="14" t="s">
        <v>80</v>
      </c>
      <c r="AY129" s="265" t="s">
        <v>197</v>
      </c>
    </row>
    <row r="130" spans="2:65" s="1" customFormat="1" ht="16.5" customHeight="1">
      <c r="B130" s="39"/>
      <c r="C130" s="218" t="s">
        <v>231</v>
      </c>
      <c r="D130" s="218" t="s">
        <v>199</v>
      </c>
      <c r="E130" s="219" t="s">
        <v>2902</v>
      </c>
      <c r="F130" s="220" t="s">
        <v>2903</v>
      </c>
      <c r="G130" s="221" t="s">
        <v>707</v>
      </c>
      <c r="H130" s="222">
        <v>2</v>
      </c>
      <c r="I130" s="223"/>
      <c r="J130" s="224">
        <f>ROUND(I130*H130,2)</f>
        <v>0</v>
      </c>
      <c r="K130" s="220" t="s">
        <v>21</v>
      </c>
      <c r="L130" s="44"/>
      <c r="M130" s="225" t="s">
        <v>21</v>
      </c>
      <c r="N130" s="226" t="s">
        <v>44</v>
      </c>
      <c r="O130" s="80"/>
      <c r="P130" s="227">
        <f>O130*H130</f>
        <v>0</v>
      </c>
      <c r="Q130" s="227">
        <v>0</v>
      </c>
      <c r="R130" s="227">
        <f>Q130*H130</f>
        <v>0</v>
      </c>
      <c r="S130" s="227">
        <v>0</v>
      </c>
      <c r="T130" s="228">
        <f>S130*H130</f>
        <v>0</v>
      </c>
      <c r="AR130" s="18" t="s">
        <v>298</v>
      </c>
      <c r="AT130" s="18" t="s">
        <v>199</v>
      </c>
      <c r="AU130" s="18" t="s">
        <v>82</v>
      </c>
      <c r="AY130" s="18" t="s">
        <v>197</v>
      </c>
      <c r="BE130" s="229">
        <f>IF(N130="základní",J130,0)</f>
        <v>0</v>
      </c>
      <c r="BF130" s="229">
        <f>IF(N130="snížená",J130,0)</f>
        <v>0</v>
      </c>
      <c r="BG130" s="229">
        <f>IF(N130="zákl. přenesená",J130,0)</f>
        <v>0</v>
      </c>
      <c r="BH130" s="229">
        <f>IF(N130="sníž. přenesená",J130,0)</f>
        <v>0</v>
      </c>
      <c r="BI130" s="229">
        <f>IF(N130="nulová",J130,0)</f>
        <v>0</v>
      </c>
      <c r="BJ130" s="18" t="s">
        <v>80</v>
      </c>
      <c r="BK130" s="229">
        <f>ROUND(I130*H130,2)</f>
        <v>0</v>
      </c>
      <c r="BL130" s="18" t="s">
        <v>298</v>
      </c>
      <c r="BM130" s="18" t="s">
        <v>137</v>
      </c>
    </row>
    <row r="131" spans="2:47" s="1" customFormat="1" ht="12">
      <c r="B131" s="39"/>
      <c r="C131" s="40"/>
      <c r="D131" s="230" t="s">
        <v>262</v>
      </c>
      <c r="E131" s="40"/>
      <c r="F131" s="231" t="s">
        <v>2904</v>
      </c>
      <c r="G131" s="40"/>
      <c r="H131" s="40"/>
      <c r="I131" s="145"/>
      <c r="J131" s="40"/>
      <c r="K131" s="40"/>
      <c r="L131" s="44"/>
      <c r="M131" s="232"/>
      <c r="N131" s="80"/>
      <c r="O131" s="80"/>
      <c r="P131" s="80"/>
      <c r="Q131" s="80"/>
      <c r="R131" s="80"/>
      <c r="S131" s="80"/>
      <c r="T131" s="81"/>
      <c r="AT131" s="18" t="s">
        <v>262</v>
      </c>
      <c r="AU131" s="18" t="s">
        <v>82</v>
      </c>
    </row>
    <row r="132" spans="2:51" s="12" customFormat="1" ht="12">
      <c r="B132" s="233"/>
      <c r="C132" s="234"/>
      <c r="D132" s="230" t="s">
        <v>207</v>
      </c>
      <c r="E132" s="235" t="s">
        <v>21</v>
      </c>
      <c r="F132" s="236" t="s">
        <v>2901</v>
      </c>
      <c r="G132" s="234"/>
      <c r="H132" s="237">
        <v>2</v>
      </c>
      <c r="I132" s="238"/>
      <c r="J132" s="234"/>
      <c r="K132" s="234"/>
      <c r="L132" s="239"/>
      <c r="M132" s="240"/>
      <c r="N132" s="241"/>
      <c r="O132" s="241"/>
      <c r="P132" s="241"/>
      <c r="Q132" s="241"/>
      <c r="R132" s="241"/>
      <c r="S132" s="241"/>
      <c r="T132" s="242"/>
      <c r="AT132" s="243" t="s">
        <v>207</v>
      </c>
      <c r="AU132" s="243" t="s">
        <v>82</v>
      </c>
      <c r="AV132" s="12" t="s">
        <v>82</v>
      </c>
      <c r="AW132" s="12" t="s">
        <v>34</v>
      </c>
      <c r="AX132" s="12" t="s">
        <v>73</v>
      </c>
      <c r="AY132" s="243" t="s">
        <v>197</v>
      </c>
    </row>
    <row r="133" spans="2:51" s="14" customFormat="1" ht="12">
      <c r="B133" s="255"/>
      <c r="C133" s="256"/>
      <c r="D133" s="230" t="s">
        <v>207</v>
      </c>
      <c r="E133" s="257" t="s">
        <v>21</v>
      </c>
      <c r="F133" s="258" t="s">
        <v>221</v>
      </c>
      <c r="G133" s="256"/>
      <c r="H133" s="259">
        <v>2</v>
      </c>
      <c r="I133" s="260"/>
      <c r="J133" s="256"/>
      <c r="K133" s="256"/>
      <c r="L133" s="261"/>
      <c r="M133" s="262"/>
      <c r="N133" s="263"/>
      <c r="O133" s="263"/>
      <c r="P133" s="263"/>
      <c r="Q133" s="263"/>
      <c r="R133" s="263"/>
      <c r="S133" s="263"/>
      <c r="T133" s="264"/>
      <c r="AT133" s="265" t="s">
        <v>207</v>
      </c>
      <c r="AU133" s="265" t="s">
        <v>82</v>
      </c>
      <c r="AV133" s="14" t="s">
        <v>97</v>
      </c>
      <c r="AW133" s="14" t="s">
        <v>34</v>
      </c>
      <c r="AX133" s="14" t="s">
        <v>80</v>
      </c>
      <c r="AY133" s="265" t="s">
        <v>197</v>
      </c>
    </row>
    <row r="134" spans="2:65" s="1" customFormat="1" ht="16.5" customHeight="1">
      <c r="B134" s="39"/>
      <c r="C134" s="218" t="s">
        <v>239</v>
      </c>
      <c r="D134" s="218" t="s">
        <v>199</v>
      </c>
      <c r="E134" s="219" t="s">
        <v>2905</v>
      </c>
      <c r="F134" s="220" t="s">
        <v>2906</v>
      </c>
      <c r="G134" s="221" t="s">
        <v>707</v>
      </c>
      <c r="H134" s="222">
        <v>4</v>
      </c>
      <c r="I134" s="223"/>
      <c r="J134" s="224">
        <f>ROUND(I134*H134,2)</f>
        <v>0</v>
      </c>
      <c r="K134" s="220" t="s">
        <v>21</v>
      </c>
      <c r="L134" s="44"/>
      <c r="M134" s="225" t="s">
        <v>21</v>
      </c>
      <c r="N134" s="226" t="s">
        <v>44</v>
      </c>
      <c r="O134" s="80"/>
      <c r="P134" s="227">
        <f>O134*H134</f>
        <v>0</v>
      </c>
      <c r="Q134" s="227">
        <v>0</v>
      </c>
      <c r="R134" s="227">
        <f>Q134*H134</f>
        <v>0</v>
      </c>
      <c r="S134" s="227">
        <v>0</v>
      </c>
      <c r="T134" s="228">
        <f>S134*H134</f>
        <v>0</v>
      </c>
      <c r="AR134" s="18" t="s">
        <v>298</v>
      </c>
      <c r="AT134" s="18" t="s">
        <v>199</v>
      </c>
      <c r="AU134" s="18" t="s">
        <v>82</v>
      </c>
      <c r="AY134" s="18" t="s">
        <v>197</v>
      </c>
      <c r="BE134" s="229">
        <f>IF(N134="základní",J134,0)</f>
        <v>0</v>
      </c>
      <c r="BF134" s="229">
        <f>IF(N134="snížená",J134,0)</f>
        <v>0</v>
      </c>
      <c r="BG134" s="229">
        <f>IF(N134="zákl. přenesená",J134,0)</f>
        <v>0</v>
      </c>
      <c r="BH134" s="229">
        <f>IF(N134="sníž. přenesená",J134,0)</f>
        <v>0</v>
      </c>
      <c r="BI134" s="229">
        <f>IF(N134="nulová",J134,0)</f>
        <v>0</v>
      </c>
      <c r="BJ134" s="18" t="s">
        <v>80</v>
      </c>
      <c r="BK134" s="229">
        <f>ROUND(I134*H134,2)</f>
        <v>0</v>
      </c>
      <c r="BL134" s="18" t="s">
        <v>298</v>
      </c>
      <c r="BM134" s="18" t="s">
        <v>287</v>
      </c>
    </row>
    <row r="135" spans="2:47" s="1" customFormat="1" ht="12">
      <c r="B135" s="39"/>
      <c r="C135" s="40"/>
      <c r="D135" s="230" t="s">
        <v>262</v>
      </c>
      <c r="E135" s="40"/>
      <c r="F135" s="231" t="s">
        <v>2904</v>
      </c>
      <c r="G135" s="40"/>
      <c r="H135" s="40"/>
      <c r="I135" s="145"/>
      <c r="J135" s="40"/>
      <c r="K135" s="40"/>
      <c r="L135" s="44"/>
      <c r="M135" s="232"/>
      <c r="N135" s="80"/>
      <c r="O135" s="80"/>
      <c r="P135" s="80"/>
      <c r="Q135" s="80"/>
      <c r="R135" s="80"/>
      <c r="S135" s="80"/>
      <c r="T135" s="81"/>
      <c r="AT135" s="18" t="s">
        <v>262</v>
      </c>
      <c r="AU135" s="18" t="s">
        <v>82</v>
      </c>
    </row>
    <row r="136" spans="2:51" s="12" customFormat="1" ht="12">
      <c r="B136" s="233"/>
      <c r="C136" s="234"/>
      <c r="D136" s="230" t="s">
        <v>207</v>
      </c>
      <c r="E136" s="235" t="s">
        <v>21</v>
      </c>
      <c r="F136" s="236" t="s">
        <v>2907</v>
      </c>
      <c r="G136" s="234"/>
      <c r="H136" s="237">
        <v>4</v>
      </c>
      <c r="I136" s="238"/>
      <c r="J136" s="234"/>
      <c r="K136" s="234"/>
      <c r="L136" s="239"/>
      <c r="M136" s="240"/>
      <c r="N136" s="241"/>
      <c r="O136" s="241"/>
      <c r="P136" s="241"/>
      <c r="Q136" s="241"/>
      <c r="R136" s="241"/>
      <c r="S136" s="241"/>
      <c r="T136" s="242"/>
      <c r="AT136" s="243" t="s">
        <v>207</v>
      </c>
      <c r="AU136" s="243" t="s">
        <v>82</v>
      </c>
      <c r="AV136" s="12" t="s">
        <v>82</v>
      </c>
      <c r="AW136" s="12" t="s">
        <v>34</v>
      </c>
      <c r="AX136" s="12" t="s">
        <v>73</v>
      </c>
      <c r="AY136" s="243" t="s">
        <v>197</v>
      </c>
    </row>
    <row r="137" spans="2:51" s="14" customFormat="1" ht="12">
      <c r="B137" s="255"/>
      <c r="C137" s="256"/>
      <c r="D137" s="230" t="s">
        <v>207</v>
      </c>
      <c r="E137" s="257" t="s">
        <v>21</v>
      </c>
      <c r="F137" s="258" t="s">
        <v>221</v>
      </c>
      <c r="G137" s="256"/>
      <c r="H137" s="259">
        <v>4</v>
      </c>
      <c r="I137" s="260"/>
      <c r="J137" s="256"/>
      <c r="K137" s="256"/>
      <c r="L137" s="261"/>
      <c r="M137" s="262"/>
      <c r="N137" s="263"/>
      <c r="O137" s="263"/>
      <c r="P137" s="263"/>
      <c r="Q137" s="263"/>
      <c r="R137" s="263"/>
      <c r="S137" s="263"/>
      <c r="T137" s="264"/>
      <c r="AT137" s="265" t="s">
        <v>207</v>
      </c>
      <c r="AU137" s="265" t="s">
        <v>82</v>
      </c>
      <c r="AV137" s="14" t="s">
        <v>97</v>
      </c>
      <c r="AW137" s="14" t="s">
        <v>34</v>
      </c>
      <c r="AX137" s="14" t="s">
        <v>80</v>
      </c>
      <c r="AY137" s="265" t="s">
        <v>197</v>
      </c>
    </row>
    <row r="138" spans="2:65" s="1" customFormat="1" ht="16.5" customHeight="1">
      <c r="B138" s="39"/>
      <c r="C138" s="218" t="s">
        <v>244</v>
      </c>
      <c r="D138" s="218" t="s">
        <v>199</v>
      </c>
      <c r="E138" s="219" t="s">
        <v>2908</v>
      </c>
      <c r="F138" s="220" t="s">
        <v>2909</v>
      </c>
      <c r="G138" s="221" t="s">
        <v>707</v>
      </c>
      <c r="H138" s="222">
        <v>6</v>
      </c>
      <c r="I138" s="223"/>
      <c r="J138" s="224">
        <f>ROUND(I138*H138,2)</f>
        <v>0</v>
      </c>
      <c r="K138" s="220" t="s">
        <v>21</v>
      </c>
      <c r="L138" s="44"/>
      <c r="M138" s="225" t="s">
        <v>21</v>
      </c>
      <c r="N138" s="226" t="s">
        <v>44</v>
      </c>
      <c r="O138" s="80"/>
      <c r="P138" s="227">
        <f>O138*H138</f>
        <v>0</v>
      </c>
      <c r="Q138" s="227">
        <v>0</v>
      </c>
      <c r="R138" s="227">
        <f>Q138*H138</f>
        <v>0</v>
      </c>
      <c r="S138" s="227">
        <v>0</v>
      </c>
      <c r="T138" s="228">
        <f>S138*H138</f>
        <v>0</v>
      </c>
      <c r="AR138" s="18" t="s">
        <v>298</v>
      </c>
      <c r="AT138" s="18" t="s">
        <v>199</v>
      </c>
      <c r="AU138" s="18" t="s">
        <v>82</v>
      </c>
      <c r="AY138" s="18" t="s">
        <v>197</v>
      </c>
      <c r="BE138" s="229">
        <f>IF(N138="základní",J138,0)</f>
        <v>0</v>
      </c>
      <c r="BF138" s="229">
        <f>IF(N138="snížená",J138,0)</f>
        <v>0</v>
      </c>
      <c r="BG138" s="229">
        <f>IF(N138="zákl. přenesená",J138,0)</f>
        <v>0</v>
      </c>
      <c r="BH138" s="229">
        <f>IF(N138="sníž. přenesená",J138,0)</f>
        <v>0</v>
      </c>
      <c r="BI138" s="229">
        <f>IF(N138="nulová",J138,0)</f>
        <v>0</v>
      </c>
      <c r="BJ138" s="18" t="s">
        <v>80</v>
      </c>
      <c r="BK138" s="229">
        <f>ROUND(I138*H138,2)</f>
        <v>0</v>
      </c>
      <c r="BL138" s="18" t="s">
        <v>298</v>
      </c>
      <c r="BM138" s="18" t="s">
        <v>298</v>
      </c>
    </row>
    <row r="139" spans="2:51" s="12" customFormat="1" ht="12">
      <c r="B139" s="233"/>
      <c r="C139" s="234"/>
      <c r="D139" s="230" t="s">
        <v>207</v>
      </c>
      <c r="E139" s="235" t="s">
        <v>21</v>
      </c>
      <c r="F139" s="236" t="s">
        <v>2910</v>
      </c>
      <c r="G139" s="234"/>
      <c r="H139" s="237">
        <v>6</v>
      </c>
      <c r="I139" s="238"/>
      <c r="J139" s="234"/>
      <c r="K139" s="234"/>
      <c r="L139" s="239"/>
      <c r="M139" s="240"/>
      <c r="N139" s="241"/>
      <c r="O139" s="241"/>
      <c r="P139" s="241"/>
      <c r="Q139" s="241"/>
      <c r="R139" s="241"/>
      <c r="S139" s="241"/>
      <c r="T139" s="242"/>
      <c r="AT139" s="243" t="s">
        <v>207</v>
      </c>
      <c r="AU139" s="243" t="s">
        <v>82</v>
      </c>
      <c r="AV139" s="12" t="s">
        <v>82</v>
      </c>
      <c r="AW139" s="12" t="s">
        <v>34</v>
      </c>
      <c r="AX139" s="12" t="s">
        <v>73</v>
      </c>
      <c r="AY139" s="243" t="s">
        <v>197</v>
      </c>
    </row>
    <row r="140" spans="2:51" s="14" customFormat="1" ht="12">
      <c r="B140" s="255"/>
      <c r="C140" s="256"/>
      <c r="D140" s="230" t="s">
        <v>207</v>
      </c>
      <c r="E140" s="257" t="s">
        <v>21</v>
      </c>
      <c r="F140" s="258" t="s">
        <v>221</v>
      </c>
      <c r="G140" s="256"/>
      <c r="H140" s="259">
        <v>6</v>
      </c>
      <c r="I140" s="260"/>
      <c r="J140" s="256"/>
      <c r="K140" s="256"/>
      <c r="L140" s="261"/>
      <c r="M140" s="262"/>
      <c r="N140" s="263"/>
      <c r="O140" s="263"/>
      <c r="P140" s="263"/>
      <c r="Q140" s="263"/>
      <c r="R140" s="263"/>
      <c r="S140" s="263"/>
      <c r="T140" s="264"/>
      <c r="AT140" s="265" t="s">
        <v>207</v>
      </c>
      <c r="AU140" s="265" t="s">
        <v>82</v>
      </c>
      <c r="AV140" s="14" t="s">
        <v>97</v>
      </c>
      <c r="AW140" s="14" t="s">
        <v>34</v>
      </c>
      <c r="AX140" s="14" t="s">
        <v>80</v>
      </c>
      <c r="AY140" s="265" t="s">
        <v>197</v>
      </c>
    </row>
    <row r="141" spans="2:65" s="1" customFormat="1" ht="16.5" customHeight="1">
      <c r="B141" s="39"/>
      <c r="C141" s="218" t="s">
        <v>250</v>
      </c>
      <c r="D141" s="218" t="s">
        <v>199</v>
      </c>
      <c r="E141" s="219" t="s">
        <v>2911</v>
      </c>
      <c r="F141" s="220" t="s">
        <v>2912</v>
      </c>
      <c r="G141" s="221" t="s">
        <v>707</v>
      </c>
      <c r="H141" s="222">
        <v>2</v>
      </c>
      <c r="I141" s="223"/>
      <c r="J141" s="224">
        <f>ROUND(I141*H141,2)</f>
        <v>0</v>
      </c>
      <c r="K141" s="220" t="s">
        <v>21</v>
      </c>
      <c r="L141" s="44"/>
      <c r="M141" s="225" t="s">
        <v>21</v>
      </c>
      <c r="N141" s="226" t="s">
        <v>44</v>
      </c>
      <c r="O141" s="80"/>
      <c r="P141" s="227">
        <f>O141*H141</f>
        <v>0</v>
      </c>
      <c r="Q141" s="227">
        <v>0</v>
      </c>
      <c r="R141" s="227">
        <f>Q141*H141</f>
        <v>0</v>
      </c>
      <c r="S141" s="227">
        <v>0</v>
      </c>
      <c r="T141" s="228">
        <f>S141*H141</f>
        <v>0</v>
      </c>
      <c r="AR141" s="18" t="s">
        <v>298</v>
      </c>
      <c r="AT141" s="18" t="s">
        <v>199</v>
      </c>
      <c r="AU141" s="18" t="s">
        <v>82</v>
      </c>
      <c r="AY141" s="18" t="s">
        <v>197</v>
      </c>
      <c r="BE141" s="229">
        <f>IF(N141="základní",J141,0)</f>
        <v>0</v>
      </c>
      <c r="BF141" s="229">
        <f>IF(N141="snížená",J141,0)</f>
        <v>0</v>
      </c>
      <c r="BG141" s="229">
        <f>IF(N141="zákl. přenesená",J141,0)</f>
        <v>0</v>
      </c>
      <c r="BH141" s="229">
        <f>IF(N141="sníž. přenesená",J141,0)</f>
        <v>0</v>
      </c>
      <c r="BI141" s="229">
        <f>IF(N141="nulová",J141,0)</f>
        <v>0</v>
      </c>
      <c r="BJ141" s="18" t="s">
        <v>80</v>
      </c>
      <c r="BK141" s="229">
        <f>ROUND(I141*H141,2)</f>
        <v>0</v>
      </c>
      <c r="BL141" s="18" t="s">
        <v>298</v>
      </c>
      <c r="BM141" s="18" t="s">
        <v>314</v>
      </c>
    </row>
    <row r="142" spans="2:51" s="12" customFormat="1" ht="12">
      <c r="B142" s="233"/>
      <c r="C142" s="234"/>
      <c r="D142" s="230" t="s">
        <v>207</v>
      </c>
      <c r="E142" s="235" t="s">
        <v>21</v>
      </c>
      <c r="F142" s="236" t="s">
        <v>2901</v>
      </c>
      <c r="G142" s="234"/>
      <c r="H142" s="237">
        <v>2</v>
      </c>
      <c r="I142" s="238"/>
      <c r="J142" s="234"/>
      <c r="K142" s="234"/>
      <c r="L142" s="239"/>
      <c r="M142" s="240"/>
      <c r="N142" s="241"/>
      <c r="O142" s="241"/>
      <c r="P142" s="241"/>
      <c r="Q142" s="241"/>
      <c r="R142" s="241"/>
      <c r="S142" s="241"/>
      <c r="T142" s="242"/>
      <c r="AT142" s="243" t="s">
        <v>207</v>
      </c>
      <c r="AU142" s="243" t="s">
        <v>82</v>
      </c>
      <c r="AV142" s="12" t="s">
        <v>82</v>
      </c>
      <c r="AW142" s="12" t="s">
        <v>34</v>
      </c>
      <c r="AX142" s="12" t="s">
        <v>73</v>
      </c>
      <c r="AY142" s="243" t="s">
        <v>197</v>
      </c>
    </row>
    <row r="143" spans="2:51" s="14" customFormat="1" ht="12">
      <c r="B143" s="255"/>
      <c r="C143" s="256"/>
      <c r="D143" s="230" t="s">
        <v>207</v>
      </c>
      <c r="E143" s="257" t="s">
        <v>21</v>
      </c>
      <c r="F143" s="258" t="s">
        <v>221</v>
      </c>
      <c r="G143" s="256"/>
      <c r="H143" s="259">
        <v>2</v>
      </c>
      <c r="I143" s="260"/>
      <c r="J143" s="256"/>
      <c r="K143" s="256"/>
      <c r="L143" s="261"/>
      <c r="M143" s="262"/>
      <c r="N143" s="263"/>
      <c r="O143" s="263"/>
      <c r="P143" s="263"/>
      <c r="Q143" s="263"/>
      <c r="R143" s="263"/>
      <c r="S143" s="263"/>
      <c r="T143" s="264"/>
      <c r="AT143" s="265" t="s">
        <v>207</v>
      </c>
      <c r="AU143" s="265" t="s">
        <v>82</v>
      </c>
      <c r="AV143" s="14" t="s">
        <v>97</v>
      </c>
      <c r="AW143" s="14" t="s">
        <v>34</v>
      </c>
      <c r="AX143" s="14" t="s">
        <v>80</v>
      </c>
      <c r="AY143" s="265" t="s">
        <v>197</v>
      </c>
    </row>
    <row r="144" spans="2:65" s="1" customFormat="1" ht="16.5" customHeight="1">
      <c r="B144" s="39"/>
      <c r="C144" s="218" t="s">
        <v>256</v>
      </c>
      <c r="D144" s="218" t="s">
        <v>199</v>
      </c>
      <c r="E144" s="219" t="s">
        <v>2913</v>
      </c>
      <c r="F144" s="220" t="s">
        <v>2914</v>
      </c>
      <c r="G144" s="221" t="s">
        <v>132</v>
      </c>
      <c r="H144" s="222">
        <v>24</v>
      </c>
      <c r="I144" s="223"/>
      <c r="J144" s="224">
        <f>ROUND(I144*H144,2)</f>
        <v>0</v>
      </c>
      <c r="K144" s="220" t="s">
        <v>21</v>
      </c>
      <c r="L144" s="44"/>
      <c r="M144" s="225" t="s">
        <v>21</v>
      </c>
      <c r="N144" s="226" t="s">
        <v>44</v>
      </c>
      <c r="O144" s="80"/>
      <c r="P144" s="227">
        <f>O144*H144</f>
        <v>0</v>
      </c>
      <c r="Q144" s="227">
        <v>0</v>
      </c>
      <c r="R144" s="227">
        <f>Q144*H144</f>
        <v>0</v>
      </c>
      <c r="S144" s="227">
        <v>0</v>
      </c>
      <c r="T144" s="228">
        <f>S144*H144</f>
        <v>0</v>
      </c>
      <c r="AR144" s="18" t="s">
        <v>298</v>
      </c>
      <c r="AT144" s="18" t="s">
        <v>199</v>
      </c>
      <c r="AU144" s="18" t="s">
        <v>82</v>
      </c>
      <c r="AY144" s="18" t="s">
        <v>197</v>
      </c>
      <c r="BE144" s="229">
        <f>IF(N144="základní",J144,0)</f>
        <v>0</v>
      </c>
      <c r="BF144" s="229">
        <f>IF(N144="snížená",J144,0)</f>
        <v>0</v>
      </c>
      <c r="BG144" s="229">
        <f>IF(N144="zákl. přenesená",J144,0)</f>
        <v>0</v>
      </c>
      <c r="BH144" s="229">
        <f>IF(N144="sníž. přenesená",J144,0)</f>
        <v>0</v>
      </c>
      <c r="BI144" s="229">
        <f>IF(N144="nulová",J144,0)</f>
        <v>0</v>
      </c>
      <c r="BJ144" s="18" t="s">
        <v>80</v>
      </c>
      <c r="BK144" s="229">
        <f>ROUND(I144*H144,2)</f>
        <v>0</v>
      </c>
      <c r="BL144" s="18" t="s">
        <v>298</v>
      </c>
      <c r="BM144" s="18" t="s">
        <v>330</v>
      </c>
    </row>
    <row r="145" spans="2:51" s="12" customFormat="1" ht="12">
      <c r="B145" s="233"/>
      <c r="C145" s="234"/>
      <c r="D145" s="230" t="s">
        <v>207</v>
      </c>
      <c r="E145" s="235" t="s">
        <v>21</v>
      </c>
      <c r="F145" s="236" t="s">
        <v>2915</v>
      </c>
      <c r="G145" s="234"/>
      <c r="H145" s="237">
        <v>24</v>
      </c>
      <c r="I145" s="238"/>
      <c r="J145" s="234"/>
      <c r="K145" s="234"/>
      <c r="L145" s="239"/>
      <c r="M145" s="240"/>
      <c r="N145" s="241"/>
      <c r="O145" s="241"/>
      <c r="P145" s="241"/>
      <c r="Q145" s="241"/>
      <c r="R145" s="241"/>
      <c r="S145" s="241"/>
      <c r="T145" s="242"/>
      <c r="AT145" s="243" t="s">
        <v>207</v>
      </c>
      <c r="AU145" s="243" t="s">
        <v>82</v>
      </c>
      <c r="AV145" s="12" t="s">
        <v>82</v>
      </c>
      <c r="AW145" s="12" t="s">
        <v>34</v>
      </c>
      <c r="AX145" s="12" t="s">
        <v>73</v>
      </c>
      <c r="AY145" s="243" t="s">
        <v>197</v>
      </c>
    </row>
    <row r="146" spans="2:51" s="14" customFormat="1" ht="12">
      <c r="B146" s="255"/>
      <c r="C146" s="256"/>
      <c r="D146" s="230" t="s">
        <v>207</v>
      </c>
      <c r="E146" s="257" t="s">
        <v>21</v>
      </c>
      <c r="F146" s="258" t="s">
        <v>221</v>
      </c>
      <c r="G146" s="256"/>
      <c r="H146" s="259">
        <v>24</v>
      </c>
      <c r="I146" s="260"/>
      <c r="J146" s="256"/>
      <c r="K146" s="256"/>
      <c r="L146" s="261"/>
      <c r="M146" s="262"/>
      <c r="N146" s="263"/>
      <c r="O146" s="263"/>
      <c r="P146" s="263"/>
      <c r="Q146" s="263"/>
      <c r="R146" s="263"/>
      <c r="S146" s="263"/>
      <c r="T146" s="264"/>
      <c r="AT146" s="265" t="s">
        <v>207</v>
      </c>
      <c r="AU146" s="265" t="s">
        <v>82</v>
      </c>
      <c r="AV146" s="14" t="s">
        <v>97</v>
      </c>
      <c r="AW146" s="14" t="s">
        <v>34</v>
      </c>
      <c r="AX146" s="14" t="s">
        <v>80</v>
      </c>
      <c r="AY146" s="265" t="s">
        <v>197</v>
      </c>
    </row>
    <row r="147" spans="2:65" s="1" customFormat="1" ht="16.5" customHeight="1">
      <c r="B147" s="39"/>
      <c r="C147" s="218" t="s">
        <v>265</v>
      </c>
      <c r="D147" s="218" t="s">
        <v>199</v>
      </c>
      <c r="E147" s="219" t="s">
        <v>2916</v>
      </c>
      <c r="F147" s="220" t="s">
        <v>2917</v>
      </c>
      <c r="G147" s="221" t="s">
        <v>132</v>
      </c>
      <c r="H147" s="222">
        <v>4</v>
      </c>
      <c r="I147" s="223"/>
      <c r="J147" s="224">
        <f>ROUND(I147*H147,2)</f>
        <v>0</v>
      </c>
      <c r="K147" s="220" t="s">
        <v>21</v>
      </c>
      <c r="L147" s="44"/>
      <c r="M147" s="225" t="s">
        <v>21</v>
      </c>
      <c r="N147" s="226" t="s">
        <v>44</v>
      </c>
      <c r="O147" s="80"/>
      <c r="P147" s="227">
        <f>O147*H147</f>
        <v>0</v>
      </c>
      <c r="Q147" s="227">
        <v>0</v>
      </c>
      <c r="R147" s="227">
        <f>Q147*H147</f>
        <v>0</v>
      </c>
      <c r="S147" s="227">
        <v>0</v>
      </c>
      <c r="T147" s="228">
        <f>S147*H147</f>
        <v>0</v>
      </c>
      <c r="AR147" s="18" t="s">
        <v>298</v>
      </c>
      <c r="AT147" s="18" t="s">
        <v>199</v>
      </c>
      <c r="AU147" s="18" t="s">
        <v>82</v>
      </c>
      <c r="AY147" s="18" t="s">
        <v>197</v>
      </c>
      <c r="BE147" s="229">
        <f>IF(N147="základní",J147,0)</f>
        <v>0</v>
      </c>
      <c r="BF147" s="229">
        <f>IF(N147="snížená",J147,0)</f>
        <v>0</v>
      </c>
      <c r="BG147" s="229">
        <f>IF(N147="zákl. přenesená",J147,0)</f>
        <v>0</v>
      </c>
      <c r="BH147" s="229">
        <f>IF(N147="sníž. přenesená",J147,0)</f>
        <v>0</v>
      </c>
      <c r="BI147" s="229">
        <f>IF(N147="nulová",J147,0)</f>
        <v>0</v>
      </c>
      <c r="BJ147" s="18" t="s">
        <v>80</v>
      </c>
      <c r="BK147" s="229">
        <f>ROUND(I147*H147,2)</f>
        <v>0</v>
      </c>
      <c r="BL147" s="18" t="s">
        <v>298</v>
      </c>
      <c r="BM147" s="18" t="s">
        <v>343</v>
      </c>
    </row>
    <row r="148" spans="2:51" s="12" customFormat="1" ht="12">
      <c r="B148" s="233"/>
      <c r="C148" s="234"/>
      <c r="D148" s="230" t="s">
        <v>207</v>
      </c>
      <c r="E148" s="235" t="s">
        <v>21</v>
      </c>
      <c r="F148" s="236" t="s">
        <v>2907</v>
      </c>
      <c r="G148" s="234"/>
      <c r="H148" s="237">
        <v>4</v>
      </c>
      <c r="I148" s="238"/>
      <c r="J148" s="234"/>
      <c r="K148" s="234"/>
      <c r="L148" s="239"/>
      <c r="M148" s="240"/>
      <c r="N148" s="241"/>
      <c r="O148" s="241"/>
      <c r="P148" s="241"/>
      <c r="Q148" s="241"/>
      <c r="R148" s="241"/>
      <c r="S148" s="241"/>
      <c r="T148" s="242"/>
      <c r="AT148" s="243" t="s">
        <v>207</v>
      </c>
      <c r="AU148" s="243" t="s">
        <v>82</v>
      </c>
      <c r="AV148" s="12" t="s">
        <v>82</v>
      </c>
      <c r="AW148" s="12" t="s">
        <v>34</v>
      </c>
      <c r="AX148" s="12" t="s">
        <v>73</v>
      </c>
      <c r="AY148" s="243" t="s">
        <v>197</v>
      </c>
    </row>
    <row r="149" spans="2:51" s="14" customFormat="1" ht="12">
      <c r="B149" s="255"/>
      <c r="C149" s="256"/>
      <c r="D149" s="230" t="s">
        <v>207</v>
      </c>
      <c r="E149" s="257" t="s">
        <v>21</v>
      </c>
      <c r="F149" s="258" t="s">
        <v>221</v>
      </c>
      <c r="G149" s="256"/>
      <c r="H149" s="259">
        <v>4</v>
      </c>
      <c r="I149" s="260"/>
      <c r="J149" s="256"/>
      <c r="K149" s="256"/>
      <c r="L149" s="261"/>
      <c r="M149" s="262"/>
      <c r="N149" s="263"/>
      <c r="O149" s="263"/>
      <c r="P149" s="263"/>
      <c r="Q149" s="263"/>
      <c r="R149" s="263"/>
      <c r="S149" s="263"/>
      <c r="T149" s="264"/>
      <c r="AT149" s="265" t="s">
        <v>207</v>
      </c>
      <c r="AU149" s="265" t="s">
        <v>82</v>
      </c>
      <c r="AV149" s="14" t="s">
        <v>97</v>
      </c>
      <c r="AW149" s="14" t="s">
        <v>34</v>
      </c>
      <c r="AX149" s="14" t="s">
        <v>80</v>
      </c>
      <c r="AY149" s="265" t="s">
        <v>197</v>
      </c>
    </row>
    <row r="150" spans="2:65" s="1" customFormat="1" ht="16.5" customHeight="1">
      <c r="B150" s="39"/>
      <c r="C150" s="218" t="s">
        <v>137</v>
      </c>
      <c r="D150" s="218" t="s">
        <v>199</v>
      </c>
      <c r="E150" s="219" t="s">
        <v>2918</v>
      </c>
      <c r="F150" s="220" t="s">
        <v>2919</v>
      </c>
      <c r="G150" s="221" t="s">
        <v>116</v>
      </c>
      <c r="H150" s="222">
        <v>56</v>
      </c>
      <c r="I150" s="223"/>
      <c r="J150" s="224">
        <f>ROUND(I150*H150,2)</f>
        <v>0</v>
      </c>
      <c r="K150" s="220" t="s">
        <v>21</v>
      </c>
      <c r="L150" s="44"/>
      <c r="M150" s="225" t="s">
        <v>21</v>
      </c>
      <c r="N150" s="226" t="s">
        <v>44</v>
      </c>
      <c r="O150" s="80"/>
      <c r="P150" s="227">
        <f>O150*H150</f>
        <v>0</v>
      </c>
      <c r="Q150" s="227">
        <v>0</v>
      </c>
      <c r="R150" s="227">
        <f>Q150*H150</f>
        <v>0</v>
      </c>
      <c r="S150" s="227">
        <v>0</v>
      </c>
      <c r="T150" s="228">
        <f>S150*H150</f>
        <v>0</v>
      </c>
      <c r="AR150" s="18" t="s">
        <v>298</v>
      </c>
      <c r="AT150" s="18" t="s">
        <v>199</v>
      </c>
      <c r="AU150" s="18" t="s">
        <v>82</v>
      </c>
      <c r="AY150" s="18" t="s">
        <v>197</v>
      </c>
      <c r="BE150" s="229">
        <f>IF(N150="základní",J150,0)</f>
        <v>0</v>
      </c>
      <c r="BF150" s="229">
        <f>IF(N150="snížená",J150,0)</f>
        <v>0</v>
      </c>
      <c r="BG150" s="229">
        <f>IF(N150="zákl. přenesená",J150,0)</f>
        <v>0</v>
      </c>
      <c r="BH150" s="229">
        <f>IF(N150="sníž. přenesená",J150,0)</f>
        <v>0</v>
      </c>
      <c r="BI150" s="229">
        <f>IF(N150="nulová",J150,0)</f>
        <v>0</v>
      </c>
      <c r="BJ150" s="18" t="s">
        <v>80</v>
      </c>
      <c r="BK150" s="229">
        <f>ROUND(I150*H150,2)</f>
        <v>0</v>
      </c>
      <c r="BL150" s="18" t="s">
        <v>298</v>
      </c>
      <c r="BM150" s="18" t="s">
        <v>358</v>
      </c>
    </row>
    <row r="151" spans="2:51" s="12" customFormat="1" ht="12">
      <c r="B151" s="233"/>
      <c r="C151" s="234"/>
      <c r="D151" s="230" t="s">
        <v>207</v>
      </c>
      <c r="E151" s="235" t="s">
        <v>21</v>
      </c>
      <c r="F151" s="236" t="s">
        <v>2920</v>
      </c>
      <c r="G151" s="234"/>
      <c r="H151" s="237">
        <v>56</v>
      </c>
      <c r="I151" s="238"/>
      <c r="J151" s="234"/>
      <c r="K151" s="234"/>
      <c r="L151" s="239"/>
      <c r="M151" s="240"/>
      <c r="N151" s="241"/>
      <c r="O151" s="241"/>
      <c r="P151" s="241"/>
      <c r="Q151" s="241"/>
      <c r="R151" s="241"/>
      <c r="S151" s="241"/>
      <c r="T151" s="242"/>
      <c r="AT151" s="243" t="s">
        <v>207</v>
      </c>
      <c r="AU151" s="243" t="s">
        <v>82</v>
      </c>
      <c r="AV151" s="12" t="s">
        <v>82</v>
      </c>
      <c r="AW151" s="12" t="s">
        <v>34</v>
      </c>
      <c r="AX151" s="12" t="s">
        <v>73</v>
      </c>
      <c r="AY151" s="243" t="s">
        <v>197</v>
      </c>
    </row>
    <row r="152" spans="2:51" s="14" customFormat="1" ht="12">
      <c r="B152" s="255"/>
      <c r="C152" s="256"/>
      <c r="D152" s="230" t="s">
        <v>207</v>
      </c>
      <c r="E152" s="257" t="s">
        <v>21</v>
      </c>
      <c r="F152" s="258" t="s">
        <v>221</v>
      </c>
      <c r="G152" s="256"/>
      <c r="H152" s="259">
        <v>56</v>
      </c>
      <c r="I152" s="260"/>
      <c r="J152" s="256"/>
      <c r="K152" s="256"/>
      <c r="L152" s="261"/>
      <c r="M152" s="262"/>
      <c r="N152" s="263"/>
      <c r="O152" s="263"/>
      <c r="P152" s="263"/>
      <c r="Q152" s="263"/>
      <c r="R152" s="263"/>
      <c r="S152" s="263"/>
      <c r="T152" s="264"/>
      <c r="AT152" s="265" t="s">
        <v>207</v>
      </c>
      <c r="AU152" s="265" t="s">
        <v>82</v>
      </c>
      <c r="AV152" s="14" t="s">
        <v>97</v>
      </c>
      <c r="AW152" s="14" t="s">
        <v>34</v>
      </c>
      <c r="AX152" s="14" t="s">
        <v>80</v>
      </c>
      <c r="AY152" s="265" t="s">
        <v>197</v>
      </c>
    </row>
    <row r="153" spans="2:65" s="1" customFormat="1" ht="16.5" customHeight="1">
      <c r="B153" s="39"/>
      <c r="C153" s="218" t="s">
        <v>281</v>
      </c>
      <c r="D153" s="218" t="s">
        <v>199</v>
      </c>
      <c r="E153" s="219" t="s">
        <v>2921</v>
      </c>
      <c r="F153" s="220" t="s">
        <v>2922</v>
      </c>
      <c r="G153" s="221" t="s">
        <v>132</v>
      </c>
      <c r="H153" s="222">
        <v>56</v>
      </c>
      <c r="I153" s="223"/>
      <c r="J153" s="224">
        <f>ROUND(I153*H153,2)</f>
        <v>0</v>
      </c>
      <c r="K153" s="220" t="s">
        <v>21</v>
      </c>
      <c r="L153" s="44"/>
      <c r="M153" s="225" t="s">
        <v>21</v>
      </c>
      <c r="N153" s="226" t="s">
        <v>44</v>
      </c>
      <c r="O153" s="80"/>
      <c r="P153" s="227">
        <f>O153*H153</f>
        <v>0</v>
      </c>
      <c r="Q153" s="227">
        <v>0</v>
      </c>
      <c r="R153" s="227">
        <f>Q153*H153</f>
        <v>0</v>
      </c>
      <c r="S153" s="227">
        <v>0</v>
      </c>
      <c r="T153" s="228">
        <f>S153*H153</f>
        <v>0</v>
      </c>
      <c r="AR153" s="18" t="s">
        <v>298</v>
      </c>
      <c r="AT153" s="18" t="s">
        <v>199</v>
      </c>
      <c r="AU153" s="18" t="s">
        <v>82</v>
      </c>
      <c r="AY153" s="18" t="s">
        <v>197</v>
      </c>
      <c r="BE153" s="229">
        <f>IF(N153="základní",J153,0)</f>
        <v>0</v>
      </c>
      <c r="BF153" s="229">
        <f>IF(N153="snížená",J153,0)</f>
        <v>0</v>
      </c>
      <c r="BG153" s="229">
        <f>IF(N153="zákl. přenesená",J153,0)</f>
        <v>0</v>
      </c>
      <c r="BH153" s="229">
        <f>IF(N153="sníž. přenesená",J153,0)</f>
        <v>0</v>
      </c>
      <c r="BI153" s="229">
        <f>IF(N153="nulová",J153,0)</f>
        <v>0</v>
      </c>
      <c r="BJ153" s="18" t="s">
        <v>80</v>
      </c>
      <c r="BK153" s="229">
        <f>ROUND(I153*H153,2)</f>
        <v>0</v>
      </c>
      <c r="BL153" s="18" t="s">
        <v>298</v>
      </c>
      <c r="BM153" s="18" t="s">
        <v>370</v>
      </c>
    </row>
    <row r="154" spans="2:51" s="12" customFormat="1" ht="12">
      <c r="B154" s="233"/>
      <c r="C154" s="234"/>
      <c r="D154" s="230" t="s">
        <v>207</v>
      </c>
      <c r="E154" s="235" t="s">
        <v>21</v>
      </c>
      <c r="F154" s="236" t="s">
        <v>2920</v>
      </c>
      <c r="G154" s="234"/>
      <c r="H154" s="237">
        <v>56</v>
      </c>
      <c r="I154" s="238"/>
      <c r="J154" s="234"/>
      <c r="K154" s="234"/>
      <c r="L154" s="239"/>
      <c r="M154" s="240"/>
      <c r="N154" s="241"/>
      <c r="O154" s="241"/>
      <c r="P154" s="241"/>
      <c r="Q154" s="241"/>
      <c r="R154" s="241"/>
      <c r="S154" s="241"/>
      <c r="T154" s="242"/>
      <c r="AT154" s="243" t="s">
        <v>207</v>
      </c>
      <c r="AU154" s="243" t="s">
        <v>82</v>
      </c>
      <c r="AV154" s="12" t="s">
        <v>82</v>
      </c>
      <c r="AW154" s="12" t="s">
        <v>34</v>
      </c>
      <c r="AX154" s="12" t="s">
        <v>73</v>
      </c>
      <c r="AY154" s="243" t="s">
        <v>197</v>
      </c>
    </row>
    <row r="155" spans="2:51" s="14" customFormat="1" ht="12">
      <c r="B155" s="255"/>
      <c r="C155" s="256"/>
      <c r="D155" s="230" t="s">
        <v>207</v>
      </c>
      <c r="E155" s="257" t="s">
        <v>21</v>
      </c>
      <c r="F155" s="258" t="s">
        <v>221</v>
      </c>
      <c r="G155" s="256"/>
      <c r="H155" s="259">
        <v>56</v>
      </c>
      <c r="I155" s="260"/>
      <c r="J155" s="256"/>
      <c r="K155" s="256"/>
      <c r="L155" s="261"/>
      <c r="M155" s="262"/>
      <c r="N155" s="263"/>
      <c r="O155" s="263"/>
      <c r="P155" s="263"/>
      <c r="Q155" s="263"/>
      <c r="R155" s="263"/>
      <c r="S155" s="263"/>
      <c r="T155" s="264"/>
      <c r="AT155" s="265" t="s">
        <v>207</v>
      </c>
      <c r="AU155" s="265" t="s">
        <v>82</v>
      </c>
      <c r="AV155" s="14" t="s">
        <v>97</v>
      </c>
      <c r="AW155" s="14" t="s">
        <v>34</v>
      </c>
      <c r="AX155" s="14" t="s">
        <v>80</v>
      </c>
      <c r="AY155" s="265" t="s">
        <v>197</v>
      </c>
    </row>
    <row r="156" spans="2:65" s="1" customFormat="1" ht="16.5" customHeight="1">
      <c r="B156" s="39"/>
      <c r="C156" s="218" t="s">
        <v>287</v>
      </c>
      <c r="D156" s="218" t="s">
        <v>199</v>
      </c>
      <c r="E156" s="219" t="s">
        <v>2923</v>
      </c>
      <c r="F156" s="220" t="s">
        <v>2924</v>
      </c>
      <c r="G156" s="221" t="s">
        <v>116</v>
      </c>
      <c r="H156" s="222">
        <v>4</v>
      </c>
      <c r="I156" s="223"/>
      <c r="J156" s="224">
        <f>ROUND(I156*H156,2)</f>
        <v>0</v>
      </c>
      <c r="K156" s="220" t="s">
        <v>21</v>
      </c>
      <c r="L156" s="44"/>
      <c r="M156" s="225" t="s">
        <v>21</v>
      </c>
      <c r="N156" s="226" t="s">
        <v>44</v>
      </c>
      <c r="O156" s="80"/>
      <c r="P156" s="227">
        <f>O156*H156</f>
        <v>0</v>
      </c>
      <c r="Q156" s="227">
        <v>0</v>
      </c>
      <c r="R156" s="227">
        <f>Q156*H156</f>
        <v>0</v>
      </c>
      <c r="S156" s="227">
        <v>0</v>
      </c>
      <c r="T156" s="228">
        <f>S156*H156</f>
        <v>0</v>
      </c>
      <c r="AR156" s="18" t="s">
        <v>298</v>
      </c>
      <c r="AT156" s="18" t="s">
        <v>199</v>
      </c>
      <c r="AU156" s="18" t="s">
        <v>82</v>
      </c>
      <c r="AY156" s="18" t="s">
        <v>197</v>
      </c>
      <c r="BE156" s="229">
        <f>IF(N156="základní",J156,0)</f>
        <v>0</v>
      </c>
      <c r="BF156" s="229">
        <f>IF(N156="snížená",J156,0)</f>
        <v>0</v>
      </c>
      <c r="BG156" s="229">
        <f>IF(N156="zákl. přenesená",J156,0)</f>
        <v>0</v>
      </c>
      <c r="BH156" s="229">
        <f>IF(N156="sníž. přenesená",J156,0)</f>
        <v>0</v>
      </c>
      <c r="BI156" s="229">
        <f>IF(N156="nulová",J156,0)</f>
        <v>0</v>
      </c>
      <c r="BJ156" s="18" t="s">
        <v>80</v>
      </c>
      <c r="BK156" s="229">
        <f>ROUND(I156*H156,2)</f>
        <v>0</v>
      </c>
      <c r="BL156" s="18" t="s">
        <v>298</v>
      </c>
      <c r="BM156" s="18" t="s">
        <v>385</v>
      </c>
    </row>
    <row r="157" spans="2:51" s="12" customFormat="1" ht="12">
      <c r="B157" s="233"/>
      <c r="C157" s="234"/>
      <c r="D157" s="230" t="s">
        <v>207</v>
      </c>
      <c r="E157" s="235" t="s">
        <v>21</v>
      </c>
      <c r="F157" s="236" t="s">
        <v>2907</v>
      </c>
      <c r="G157" s="234"/>
      <c r="H157" s="237">
        <v>4</v>
      </c>
      <c r="I157" s="238"/>
      <c r="J157" s="234"/>
      <c r="K157" s="234"/>
      <c r="L157" s="239"/>
      <c r="M157" s="240"/>
      <c r="N157" s="241"/>
      <c r="O157" s="241"/>
      <c r="P157" s="241"/>
      <c r="Q157" s="241"/>
      <c r="R157" s="241"/>
      <c r="S157" s="241"/>
      <c r="T157" s="242"/>
      <c r="AT157" s="243" t="s">
        <v>207</v>
      </c>
      <c r="AU157" s="243" t="s">
        <v>82</v>
      </c>
      <c r="AV157" s="12" t="s">
        <v>82</v>
      </c>
      <c r="AW157" s="12" t="s">
        <v>34</v>
      </c>
      <c r="AX157" s="12" t="s">
        <v>73</v>
      </c>
      <c r="AY157" s="243" t="s">
        <v>197</v>
      </c>
    </row>
    <row r="158" spans="2:51" s="14" customFormat="1" ht="12">
      <c r="B158" s="255"/>
      <c r="C158" s="256"/>
      <c r="D158" s="230" t="s">
        <v>207</v>
      </c>
      <c r="E158" s="257" t="s">
        <v>21</v>
      </c>
      <c r="F158" s="258" t="s">
        <v>221</v>
      </c>
      <c r="G158" s="256"/>
      <c r="H158" s="259">
        <v>4</v>
      </c>
      <c r="I158" s="260"/>
      <c r="J158" s="256"/>
      <c r="K158" s="256"/>
      <c r="L158" s="261"/>
      <c r="M158" s="262"/>
      <c r="N158" s="263"/>
      <c r="O158" s="263"/>
      <c r="P158" s="263"/>
      <c r="Q158" s="263"/>
      <c r="R158" s="263"/>
      <c r="S158" s="263"/>
      <c r="T158" s="264"/>
      <c r="AT158" s="265" t="s">
        <v>207</v>
      </c>
      <c r="AU158" s="265" t="s">
        <v>82</v>
      </c>
      <c r="AV158" s="14" t="s">
        <v>97</v>
      </c>
      <c r="AW158" s="14" t="s">
        <v>34</v>
      </c>
      <c r="AX158" s="14" t="s">
        <v>80</v>
      </c>
      <c r="AY158" s="265" t="s">
        <v>197</v>
      </c>
    </row>
    <row r="159" spans="2:65" s="1" customFormat="1" ht="16.5" customHeight="1">
      <c r="B159" s="39"/>
      <c r="C159" s="218" t="s">
        <v>8</v>
      </c>
      <c r="D159" s="218" t="s">
        <v>199</v>
      </c>
      <c r="E159" s="219" t="s">
        <v>2925</v>
      </c>
      <c r="F159" s="220" t="s">
        <v>2926</v>
      </c>
      <c r="G159" s="221" t="s">
        <v>116</v>
      </c>
      <c r="H159" s="222">
        <v>100</v>
      </c>
      <c r="I159" s="223"/>
      <c r="J159" s="224">
        <f>ROUND(I159*H159,2)</f>
        <v>0</v>
      </c>
      <c r="K159" s="220" t="s">
        <v>21</v>
      </c>
      <c r="L159" s="44"/>
      <c r="M159" s="225" t="s">
        <v>21</v>
      </c>
      <c r="N159" s="226" t="s">
        <v>44</v>
      </c>
      <c r="O159" s="80"/>
      <c r="P159" s="227">
        <f>O159*H159</f>
        <v>0</v>
      </c>
      <c r="Q159" s="227">
        <v>0</v>
      </c>
      <c r="R159" s="227">
        <f>Q159*H159</f>
        <v>0</v>
      </c>
      <c r="S159" s="227">
        <v>0</v>
      </c>
      <c r="T159" s="228">
        <f>S159*H159</f>
        <v>0</v>
      </c>
      <c r="AR159" s="18" t="s">
        <v>298</v>
      </c>
      <c r="AT159" s="18" t="s">
        <v>199</v>
      </c>
      <c r="AU159" s="18" t="s">
        <v>82</v>
      </c>
      <c r="AY159" s="18" t="s">
        <v>197</v>
      </c>
      <c r="BE159" s="229">
        <f>IF(N159="základní",J159,0)</f>
        <v>0</v>
      </c>
      <c r="BF159" s="229">
        <f>IF(N159="snížená",J159,0)</f>
        <v>0</v>
      </c>
      <c r="BG159" s="229">
        <f>IF(N159="zákl. přenesená",J159,0)</f>
        <v>0</v>
      </c>
      <c r="BH159" s="229">
        <f>IF(N159="sníž. přenesená",J159,0)</f>
        <v>0</v>
      </c>
      <c r="BI159" s="229">
        <f>IF(N159="nulová",J159,0)</f>
        <v>0</v>
      </c>
      <c r="BJ159" s="18" t="s">
        <v>80</v>
      </c>
      <c r="BK159" s="229">
        <f>ROUND(I159*H159,2)</f>
        <v>0</v>
      </c>
      <c r="BL159" s="18" t="s">
        <v>298</v>
      </c>
      <c r="BM159" s="18" t="s">
        <v>402</v>
      </c>
    </row>
    <row r="160" spans="2:51" s="12" customFormat="1" ht="12">
      <c r="B160" s="233"/>
      <c r="C160" s="234"/>
      <c r="D160" s="230" t="s">
        <v>207</v>
      </c>
      <c r="E160" s="235" t="s">
        <v>21</v>
      </c>
      <c r="F160" s="236" t="s">
        <v>2927</v>
      </c>
      <c r="G160" s="234"/>
      <c r="H160" s="237">
        <v>100</v>
      </c>
      <c r="I160" s="238"/>
      <c r="J160" s="234"/>
      <c r="K160" s="234"/>
      <c r="L160" s="239"/>
      <c r="M160" s="240"/>
      <c r="N160" s="241"/>
      <c r="O160" s="241"/>
      <c r="P160" s="241"/>
      <c r="Q160" s="241"/>
      <c r="R160" s="241"/>
      <c r="S160" s="241"/>
      <c r="T160" s="242"/>
      <c r="AT160" s="243" t="s">
        <v>207</v>
      </c>
      <c r="AU160" s="243" t="s">
        <v>82</v>
      </c>
      <c r="AV160" s="12" t="s">
        <v>82</v>
      </c>
      <c r="AW160" s="12" t="s">
        <v>34</v>
      </c>
      <c r="AX160" s="12" t="s">
        <v>73</v>
      </c>
      <c r="AY160" s="243" t="s">
        <v>197</v>
      </c>
    </row>
    <row r="161" spans="2:51" s="14" customFormat="1" ht="12">
      <c r="B161" s="255"/>
      <c r="C161" s="256"/>
      <c r="D161" s="230" t="s">
        <v>207</v>
      </c>
      <c r="E161" s="257" t="s">
        <v>21</v>
      </c>
      <c r="F161" s="258" t="s">
        <v>221</v>
      </c>
      <c r="G161" s="256"/>
      <c r="H161" s="259">
        <v>100</v>
      </c>
      <c r="I161" s="260"/>
      <c r="J161" s="256"/>
      <c r="K161" s="256"/>
      <c r="L161" s="261"/>
      <c r="M161" s="262"/>
      <c r="N161" s="263"/>
      <c r="O161" s="263"/>
      <c r="P161" s="263"/>
      <c r="Q161" s="263"/>
      <c r="R161" s="263"/>
      <c r="S161" s="263"/>
      <c r="T161" s="264"/>
      <c r="AT161" s="265" t="s">
        <v>207</v>
      </c>
      <c r="AU161" s="265" t="s">
        <v>82</v>
      </c>
      <c r="AV161" s="14" t="s">
        <v>97</v>
      </c>
      <c r="AW161" s="14" t="s">
        <v>34</v>
      </c>
      <c r="AX161" s="14" t="s">
        <v>80</v>
      </c>
      <c r="AY161" s="265" t="s">
        <v>197</v>
      </c>
    </row>
    <row r="162" spans="2:65" s="1" customFormat="1" ht="16.5" customHeight="1">
      <c r="B162" s="39"/>
      <c r="C162" s="218" t="s">
        <v>298</v>
      </c>
      <c r="D162" s="218" t="s">
        <v>199</v>
      </c>
      <c r="E162" s="219" t="s">
        <v>2928</v>
      </c>
      <c r="F162" s="220" t="s">
        <v>2929</v>
      </c>
      <c r="G162" s="221" t="s">
        <v>132</v>
      </c>
      <c r="H162" s="222">
        <v>17</v>
      </c>
      <c r="I162" s="223"/>
      <c r="J162" s="224">
        <f>ROUND(I162*H162,2)</f>
        <v>0</v>
      </c>
      <c r="K162" s="220" t="s">
        <v>21</v>
      </c>
      <c r="L162" s="44"/>
      <c r="M162" s="225" t="s">
        <v>21</v>
      </c>
      <c r="N162" s="226" t="s">
        <v>44</v>
      </c>
      <c r="O162" s="80"/>
      <c r="P162" s="227">
        <f>O162*H162</f>
        <v>0</v>
      </c>
      <c r="Q162" s="227">
        <v>0</v>
      </c>
      <c r="R162" s="227">
        <f>Q162*H162</f>
        <v>0</v>
      </c>
      <c r="S162" s="227">
        <v>0</v>
      </c>
      <c r="T162" s="228">
        <f>S162*H162</f>
        <v>0</v>
      </c>
      <c r="AR162" s="18" t="s">
        <v>298</v>
      </c>
      <c r="AT162" s="18" t="s">
        <v>199</v>
      </c>
      <c r="AU162" s="18" t="s">
        <v>82</v>
      </c>
      <c r="AY162" s="18" t="s">
        <v>197</v>
      </c>
      <c r="BE162" s="229">
        <f>IF(N162="základní",J162,0)</f>
        <v>0</v>
      </c>
      <c r="BF162" s="229">
        <f>IF(N162="snížená",J162,0)</f>
        <v>0</v>
      </c>
      <c r="BG162" s="229">
        <f>IF(N162="zákl. přenesená",J162,0)</f>
        <v>0</v>
      </c>
      <c r="BH162" s="229">
        <f>IF(N162="sníž. přenesená",J162,0)</f>
        <v>0</v>
      </c>
      <c r="BI162" s="229">
        <f>IF(N162="nulová",J162,0)</f>
        <v>0</v>
      </c>
      <c r="BJ162" s="18" t="s">
        <v>80</v>
      </c>
      <c r="BK162" s="229">
        <f>ROUND(I162*H162,2)</f>
        <v>0</v>
      </c>
      <c r="BL162" s="18" t="s">
        <v>298</v>
      </c>
      <c r="BM162" s="18" t="s">
        <v>415</v>
      </c>
    </row>
    <row r="163" spans="2:51" s="12" customFormat="1" ht="12">
      <c r="B163" s="233"/>
      <c r="C163" s="234"/>
      <c r="D163" s="230" t="s">
        <v>207</v>
      </c>
      <c r="E163" s="235" t="s">
        <v>21</v>
      </c>
      <c r="F163" s="236" t="s">
        <v>2930</v>
      </c>
      <c r="G163" s="234"/>
      <c r="H163" s="237">
        <v>17</v>
      </c>
      <c r="I163" s="238"/>
      <c r="J163" s="234"/>
      <c r="K163" s="234"/>
      <c r="L163" s="239"/>
      <c r="M163" s="240"/>
      <c r="N163" s="241"/>
      <c r="O163" s="241"/>
      <c r="P163" s="241"/>
      <c r="Q163" s="241"/>
      <c r="R163" s="241"/>
      <c r="S163" s="241"/>
      <c r="T163" s="242"/>
      <c r="AT163" s="243" t="s">
        <v>207</v>
      </c>
      <c r="AU163" s="243" t="s">
        <v>82</v>
      </c>
      <c r="AV163" s="12" t="s">
        <v>82</v>
      </c>
      <c r="AW163" s="12" t="s">
        <v>34</v>
      </c>
      <c r="AX163" s="12" t="s">
        <v>73</v>
      </c>
      <c r="AY163" s="243" t="s">
        <v>197</v>
      </c>
    </row>
    <row r="164" spans="2:51" s="14" customFormat="1" ht="12">
      <c r="B164" s="255"/>
      <c r="C164" s="256"/>
      <c r="D164" s="230" t="s">
        <v>207</v>
      </c>
      <c r="E164" s="257" t="s">
        <v>21</v>
      </c>
      <c r="F164" s="258" t="s">
        <v>221</v>
      </c>
      <c r="G164" s="256"/>
      <c r="H164" s="259">
        <v>17</v>
      </c>
      <c r="I164" s="260"/>
      <c r="J164" s="256"/>
      <c r="K164" s="256"/>
      <c r="L164" s="261"/>
      <c r="M164" s="262"/>
      <c r="N164" s="263"/>
      <c r="O164" s="263"/>
      <c r="P164" s="263"/>
      <c r="Q164" s="263"/>
      <c r="R164" s="263"/>
      <c r="S164" s="263"/>
      <c r="T164" s="264"/>
      <c r="AT164" s="265" t="s">
        <v>207</v>
      </c>
      <c r="AU164" s="265" t="s">
        <v>82</v>
      </c>
      <c r="AV164" s="14" t="s">
        <v>97</v>
      </c>
      <c r="AW164" s="14" t="s">
        <v>34</v>
      </c>
      <c r="AX164" s="14" t="s">
        <v>80</v>
      </c>
      <c r="AY164" s="265" t="s">
        <v>197</v>
      </c>
    </row>
    <row r="165" spans="2:65" s="1" customFormat="1" ht="16.5" customHeight="1">
      <c r="B165" s="39"/>
      <c r="C165" s="218" t="s">
        <v>305</v>
      </c>
      <c r="D165" s="218" t="s">
        <v>199</v>
      </c>
      <c r="E165" s="219" t="s">
        <v>2931</v>
      </c>
      <c r="F165" s="220" t="s">
        <v>2932</v>
      </c>
      <c r="G165" s="221" t="s">
        <v>132</v>
      </c>
      <c r="H165" s="222">
        <v>17</v>
      </c>
      <c r="I165" s="223"/>
      <c r="J165" s="224">
        <f>ROUND(I165*H165,2)</f>
        <v>0</v>
      </c>
      <c r="K165" s="220" t="s">
        <v>21</v>
      </c>
      <c r="L165" s="44"/>
      <c r="M165" s="225" t="s">
        <v>21</v>
      </c>
      <c r="N165" s="226" t="s">
        <v>44</v>
      </c>
      <c r="O165" s="80"/>
      <c r="P165" s="227">
        <f>O165*H165</f>
        <v>0</v>
      </c>
      <c r="Q165" s="227">
        <v>0</v>
      </c>
      <c r="R165" s="227">
        <f>Q165*H165</f>
        <v>0</v>
      </c>
      <c r="S165" s="227">
        <v>0</v>
      </c>
      <c r="T165" s="228">
        <f>S165*H165</f>
        <v>0</v>
      </c>
      <c r="AR165" s="18" t="s">
        <v>298</v>
      </c>
      <c r="AT165" s="18" t="s">
        <v>199</v>
      </c>
      <c r="AU165" s="18" t="s">
        <v>82</v>
      </c>
      <c r="AY165" s="18" t="s">
        <v>197</v>
      </c>
      <c r="BE165" s="229">
        <f>IF(N165="základní",J165,0)</f>
        <v>0</v>
      </c>
      <c r="BF165" s="229">
        <f>IF(N165="snížená",J165,0)</f>
        <v>0</v>
      </c>
      <c r="BG165" s="229">
        <f>IF(N165="zákl. přenesená",J165,0)</f>
        <v>0</v>
      </c>
      <c r="BH165" s="229">
        <f>IF(N165="sníž. přenesená",J165,0)</f>
        <v>0</v>
      </c>
      <c r="BI165" s="229">
        <f>IF(N165="nulová",J165,0)</f>
        <v>0</v>
      </c>
      <c r="BJ165" s="18" t="s">
        <v>80</v>
      </c>
      <c r="BK165" s="229">
        <f>ROUND(I165*H165,2)</f>
        <v>0</v>
      </c>
      <c r="BL165" s="18" t="s">
        <v>298</v>
      </c>
      <c r="BM165" s="18" t="s">
        <v>425</v>
      </c>
    </row>
    <row r="166" spans="2:51" s="12" customFormat="1" ht="12">
      <c r="B166" s="233"/>
      <c r="C166" s="234"/>
      <c r="D166" s="230" t="s">
        <v>207</v>
      </c>
      <c r="E166" s="235" t="s">
        <v>21</v>
      </c>
      <c r="F166" s="236" t="s">
        <v>2930</v>
      </c>
      <c r="G166" s="234"/>
      <c r="H166" s="237">
        <v>17</v>
      </c>
      <c r="I166" s="238"/>
      <c r="J166" s="234"/>
      <c r="K166" s="234"/>
      <c r="L166" s="239"/>
      <c r="M166" s="240"/>
      <c r="N166" s="241"/>
      <c r="O166" s="241"/>
      <c r="P166" s="241"/>
      <c r="Q166" s="241"/>
      <c r="R166" s="241"/>
      <c r="S166" s="241"/>
      <c r="T166" s="242"/>
      <c r="AT166" s="243" t="s">
        <v>207</v>
      </c>
      <c r="AU166" s="243" t="s">
        <v>82</v>
      </c>
      <c r="AV166" s="12" t="s">
        <v>82</v>
      </c>
      <c r="AW166" s="12" t="s">
        <v>34</v>
      </c>
      <c r="AX166" s="12" t="s">
        <v>73</v>
      </c>
      <c r="AY166" s="243" t="s">
        <v>197</v>
      </c>
    </row>
    <row r="167" spans="2:51" s="14" customFormat="1" ht="12">
      <c r="B167" s="255"/>
      <c r="C167" s="256"/>
      <c r="D167" s="230" t="s">
        <v>207</v>
      </c>
      <c r="E167" s="257" t="s">
        <v>21</v>
      </c>
      <c r="F167" s="258" t="s">
        <v>221</v>
      </c>
      <c r="G167" s="256"/>
      <c r="H167" s="259">
        <v>17</v>
      </c>
      <c r="I167" s="260"/>
      <c r="J167" s="256"/>
      <c r="K167" s="256"/>
      <c r="L167" s="261"/>
      <c r="M167" s="262"/>
      <c r="N167" s="263"/>
      <c r="O167" s="263"/>
      <c r="P167" s="263"/>
      <c r="Q167" s="263"/>
      <c r="R167" s="263"/>
      <c r="S167" s="263"/>
      <c r="T167" s="264"/>
      <c r="AT167" s="265" t="s">
        <v>207</v>
      </c>
      <c r="AU167" s="265" t="s">
        <v>82</v>
      </c>
      <c r="AV167" s="14" t="s">
        <v>97</v>
      </c>
      <c r="AW167" s="14" t="s">
        <v>34</v>
      </c>
      <c r="AX167" s="14" t="s">
        <v>80</v>
      </c>
      <c r="AY167" s="265" t="s">
        <v>197</v>
      </c>
    </row>
    <row r="168" spans="2:65" s="1" customFormat="1" ht="16.5" customHeight="1">
      <c r="B168" s="39"/>
      <c r="C168" s="218" t="s">
        <v>314</v>
      </c>
      <c r="D168" s="218" t="s">
        <v>199</v>
      </c>
      <c r="E168" s="219" t="s">
        <v>2933</v>
      </c>
      <c r="F168" s="220" t="s">
        <v>2934</v>
      </c>
      <c r="G168" s="221" t="s">
        <v>1352</v>
      </c>
      <c r="H168" s="222">
        <v>140</v>
      </c>
      <c r="I168" s="223"/>
      <c r="J168" s="224">
        <f>ROUND(I168*H168,2)</f>
        <v>0</v>
      </c>
      <c r="K168" s="220" t="s">
        <v>21</v>
      </c>
      <c r="L168" s="44"/>
      <c r="M168" s="225" t="s">
        <v>21</v>
      </c>
      <c r="N168" s="226" t="s">
        <v>44</v>
      </c>
      <c r="O168" s="80"/>
      <c r="P168" s="227">
        <f>O168*H168</f>
        <v>0</v>
      </c>
      <c r="Q168" s="227">
        <v>0</v>
      </c>
      <c r="R168" s="227">
        <f>Q168*H168</f>
        <v>0</v>
      </c>
      <c r="S168" s="227">
        <v>0</v>
      </c>
      <c r="T168" s="228">
        <f>S168*H168</f>
        <v>0</v>
      </c>
      <c r="AR168" s="18" t="s">
        <v>298</v>
      </c>
      <c r="AT168" s="18" t="s">
        <v>199</v>
      </c>
      <c r="AU168" s="18" t="s">
        <v>82</v>
      </c>
      <c r="AY168" s="18" t="s">
        <v>197</v>
      </c>
      <c r="BE168" s="229">
        <f>IF(N168="základní",J168,0)</f>
        <v>0</v>
      </c>
      <c r="BF168" s="229">
        <f>IF(N168="snížená",J168,0)</f>
        <v>0</v>
      </c>
      <c r="BG168" s="229">
        <f>IF(N168="zákl. přenesená",J168,0)</f>
        <v>0</v>
      </c>
      <c r="BH168" s="229">
        <f>IF(N168="sníž. přenesená",J168,0)</f>
        <v>0</v>
      </c>
      <c r="BI168" s="229">
        <f>IF(N168="nulová",J168,0)</f>
        <v>0</v>
      </c>
      <c r="BJ168" s="18" t="s">
        <v>80</v>
      </c>
      <c r="BK168" s="229">
        <f>ROUND(I168*H168,2)</f>
        <v>0</v>
      </c>
      <c r="BL168" s="18" t="s">
        <v>298</v>
      </c>
      <c r="BM168" s="18" t="s">
        <v>445</v>
      </c>
    </row>
    <row r="169" spans="2:51" s="12" customFormat="1" ht="12">
      <c r="B169" s="233"/>
      <c r="C169" s="234"/>
      <c r="D169" s="230" t="s">
        <v>207</v>
      </c>
      <c r="E169" s="235" t="s">
        <v>21</v>
      </c>
      <c r="F169" s="236" t="s">
        <v>2935</v>
      </c>
      <c r="G169" s="234"/>
      <c r="H169" s="237">
        <v>140</v>
      </c>
      <c r="I169" s="238"/>
      <c r="J169" s="234"/>
      <c r="K169" s="234"/>
      <c r="L169" s="239"/>
      <c r="M169" s="240"/>
      <c r="N169" s="241"/>
      <c r="O169" s="241"/>
      <c r="P169" s="241"/>
      <c r="Q169" s="241"/>
      <c r="R169" s="241"/>
      <c r="S169" s="241"/>
      <c r="T169" s="242"/>
      <c r="AT169" s="243" t="s">
        <v>207</v>
      </c>
      <c r="AU169" s="243" t="s">
        <v>82</v>
      </c>
      <c r="AV169" s="12" t="s">
        <v>82</v>
      </c>
      <c r="AW169" s="12" t="s">
        <v>34</v>
      </c>
      <c r="AX169" s="12" t="s">
        <v>73</v>
      </c>
      <c r="AY169" s="243" t="s">
        <v>197</v>
      </c>
    </row>
    <row r="170" spans="2:51" s="14" customFormat="1" ht="12">
      <c r="B170" s="255"/>
      <c r="C170" s="256"/>
      <c r="D170" s="230" t="s">
        <v>207</v>
      </c>
      <c r="E170" s="257" t="s">
        <v>21</v>
      </c>
      <c r="F170" s="258" t="s">
        <v>221</v>
      </c>
      <c r="G170" s="256"/>
      <c r="H170" s="259">
        <v>140</v>
      </c>
      <c r="I170" s="260"/>
      <c r="J170" s="256"/>
      <c r="K170" s="256"/>
      <c r="L170" s="261"/>
      <c r="M170" s="262"/>
      <c r="N170" s="263"/>
      <c r="O170" s="263"/>
      <c r="P170" s="263"/>
      <c r="Q170" s="263"/>
      <c r="R170" s="263"/>
      <c r="S170" s="263"/>
      <c r="T170" s="264"/>
      <c r="AT170" s="265" t="s">
        <v>207</v>
      </c>
      <c r="AU170" s="265" t="s">
        <v>82</v>
      </c>
      <c r="AV170" s="14" t="s">
        <v>97</v>
      </c>
      <c r="AW170" s="14" t="s">
        <v>34</v>
      </c>
      <c r="AX170" s="14" t="s">
        <v>80</v>
      </c>
      <c r="AY170" s="265" t="s">
        <v>197</v>
      </c>
    </row>
    <row r="171" spans="2:65" s="1" customFormat="1" ht="16.5" customHeight="1">
      <c r="B171" s="39"/>
      <c r="C171" s="218" t="s">
        <v>321</v>
      </c>
      <c r="D171" s="218" t="s">
        <v>199</v>
      </c>
      <c r="E171" s="219" t="s">
        <v>2936</v>
      </c>
      <c r="F171" s="220" t="s">
        <v>2937</v>
      </c>
      <c r="G171" s="221" t="s">
        <v>1909</v>
      </c>
      <c r="H171" s="222">
        <v>1</v>
      </c>
      <c r="I171" s="223"/>
      <c r="J171" s="224">
        <f>ROUND(I171*H171,2)</f>
        <v>0</v>
      </c>
      <c r="K171" s="220" t="s">
        <v>21</v>
      </c>
      <c r="L171" s="44"/>
      <c r="M171" s="225" t="s">
        <v>21</v>
      </c>
      <c r="N171" s="226" t="s">
        <v>44</v>
      </c>
      <c r="O171" s="80"/>
      <c r="P171" s="227">
        <f>O171*H171</f>
        <v>0</v>
      </c>
      <c r="Q171" s="227">
        <v>0</v>
      </c>
      <c r="R171" s="227">
        <f>Q171*H171</f>
        <v>0</v>
      </c>
      <c r="S171" s="227">
        <v>0</v>
      </c>
      <c r="T171" s="228">
        <f>S171*H171</f>
        <v>0</v>
      </c>
      <c r="AR171" s="18" t="s">
        <v>298</v>
      </c>
      <c r="AT171" s="18" t="s">
        <v>199</v>
      </c>
      <c r="AU171" s="18" t="s">
        <v>82</v>
      </c>
      <c r="AY171" s="18" t="s">
        <v>197</v>
      </c>
      <c r="BE171" s="229">
        <f>IF(N171="základní",J171,0)</f>
        <v>0</v>
      </c>
      <c r="BF171" s="229">
        <f>IF(N171="snížená",J171,0)</f>
        <v>0</v>
      </c>
      <c r="BG171" s="229">
        <f>IF(N171="zákl. přenesená",J171,0)</f>
        <v>0</v>
      </c>
      <c r="BH171" s="229">
        <f>IF(N171="sníž. přenesená",J171,0)</f>
        <v>0</v>
      </c>
      <c r="BI171" s="229">
        <f>IF(N171="nulová",J171,0)</f>
        <v>0</v>
      </c>
      <c r="BJ171" s="18" t="s">
        <v>80</v>
      </c>
      <c r="BK171" s="229">
        <f>ROUND(I171*H171,2)</f>
        <v>0</v>
      </c>
      <c r="BL171" s="18" t="s">
        <v>298</v>
      </c>
      <c r="BM171" s="18" t="s">
        <v>2938</v>
      </c>
    </row>
    <row r="172" spans="2:63" s="11" customFormat="1" ht="22.8" customHeight="1">
      <c r="B172" s="202"/>
      <c r="C172" s="203"/>
      <c r="D172" s="204" t="s">
        <v>72</v>
      </c>
      <c r="E172" s="216" t="s">
        <v>2341</v>
      </c>
      <c r="F172" s="216" t="s">
        <v>2939</v>
      </c>
      <c r="G172" s="203"/>
      <c r="H172" s="203"/>
      <c r="I172" s="206"/>
      <c r="J172" s="217">
        <f>BK172</f>
        <v>0</v>
      </c>
      <c r="K172" s="203"/>
      <c r="L172" s="208"/>
      <c r="M172" s="209"/>
      <c r="N172" s="210"/>
      <c r="O172" s="210"/>
      <c r="P172" s="211">
        <f>SUM(P173:P218)</f>
        <v>0</v>
      </c>
      <c r="Q172" s="210"/>
      <c r="R172" s="211">
        <f>SUM(R173:R218)</f>
        <v>0</v>
      </c>
      <c r="S172" s="210"/>
      <c r="T172" s="212">
        <f>SUM(T173:T218)</f>
        <v>0</v>
      </c>
      <c r="AR172" s="213" t="s">
        <v>82</v>
      </c>
      <c r="AT172" s="214" t="s">
        <v>72</v>
      </c>
      <c r="AU172" s="214" t="s">
        <v>80</v>
      </c>
      <c r="AY172" s="213" t="s">
        <v>197</v>
      </c>
      <c r="BK172" s="215">
        <f>SUM(BK173:BK218)</f>
        <v>0</v>
      </c>
    </row>
    <row r="173" spans="2:65" s="1" customFormat="1" ht="16.5" customHeight="1">
      <c r="B173" s="39"/>
      <c r="C173" s="218" t="s">
        <v>330</v>
      </c>
      <c r="D173" s="218" t="s">
        <v>199</v>
      </c>
      <c r="E173" s="219" t="s">
        <v>2670</v>
      </c>
      <c r="F173" s="220" t="s">
        <v>2940</v>
      </c>
      <c r="G173" s="221" t="s">
        <v>707</v>
      </c>
      <c r="H173" s="222">
        <v>1</v>
      </c>
      <c r="I173" s="223"/>
      <c r="J173" s="224">
        <f>ROUND(I173*H173,2)</f>
        <v>0</v>
      </c>
      <c r="K173" s="220" t="s">
        <v>21</v>
      </c>
      <c r="L173" s="44"/>
      <c r="M173" s="225" t="s">
        <v>21</v>
      </c>
      <c r="N173" s="226" t="s">
        <v>44</v>
      </c>
      <c r="O173" s="80"/>
      <c r="P173" s="227">
        <f>O173*H173</f>
        <v>0</v>
      </c>
      <c r="Q173" s="227">
        <v>0</v>
      </c>
      <c r="R173" s="227">
        <f>Q173*H173</f>
        <v>0</v>
      </c>
      <c r="S173" s="227">
        <v>0</v>
      </c>
      <c r="T173" s="228">
        <f>S173*H173</f>
        <v>0</v>
      </c>
      <c r="AR173" s="18" t="s">
        <v>298</v>
      </c>
      <c r="AT173" s="18" t="s">
        <v>199</v>
      </c>
      <c r="AU173" s="18" t="s">
        <v>82</v>
      </c>
      <c r="AY173" s="18" t="s">
        <v>197</v>
      </c>
      <c r="BE173" s="229">
        <f>IF(N173="základní",J173,0)</f>
        <v>0</v>
      </c>
      <c r="BF173" s="229">
        <f>IF(N173="snížená",J173,0)</f>
        <v>0</v>
      </c>
      <c r="BG173" s="229">
        <f>IF(N173="zákl. přenesená",J173,0)</f>
        <v>0</v>
      </c>
      <c r="BH173" s="229">
        <f>IF(N173="sníž. přenesená",J173,0)</f>
        <v>0</v>
      </c>
      <c r="BI173" s="229">
        <f>IF(N173="nulová",J173,0)</f>
        <v>0</v>
      </c>
      <c r="BJ173" s="18" t="s">
        <v>80</v>
      </c>
      <c r="BK173" s="229">
        <f>ROUND(I173*H173,2)</f>
        <v>0</v>
      </c>
      <c r="BL173" s="18" t="s">
        <v>298</v>
      </c>
      <c r="BM173" s="18" t="s">
        <v>457</v>
      </c>
    </row>
    <row r="174" spans="2:47" s="1" customFormat="1" ht="12">
      <c r="B174" s="39"/>
      <c r="C174" s="40"/>
      <c r="D174" s="230" t="s">
        <v>262</v>
      </c>
      <c r="E174" s="40"/>
      <c r="F174" s="231" t="s">
        <v>2941</v>
      </c>
      <c r="G174" s="40"/>
      <c r="H174" s="40"/>
      <c r="I174" s="145"/>
      <c r="J174" s="40"/>
      <c r="K174" s="40"/>
      <c r="L174" s="44"/>
      <c r="M174" s="232"/>
      <c r="N174" s="80"/>
      <c r="O174" s="80"/>
      <c r="P174" s="80"/>
      <c r="Q174" s="80"/>
      <c r="R174" s="80"/>
      <c r="S174" s="80"/>
      <c r="T174" s="81"/>
      <c r="AT174" s="18" t="s">
        <v>262</v>
      </c>
      <c r="AU174" s="18" t="s">
        <v>82</v>
      </c>
    </row>
    <row r="175" spans="2:51" s="12" customFormat="1" ht="12">
      <c r="B175" s="233"/>
      <c r="C175" s="234"/>
      <c r="D175" s="230" t="s">
        <v>207</v>
      </c>
      <c r="E175" s="235" t="s">
        <v>21</v>
      </c>
      <c r="F175" s="236" t="s">
        <v>80</v>
      </c>
      <c r="G175" s="234"/>
      <c r="H175" s="237">
        <v>1</v>
      </c>
      <c r="I175" s="238"/>
      <c r="J175" s="234"/>
      <c r="K175" s="234"/>
      <c r="L175" s="239"/>
      <c r="M175" s="240"/>
      <c r="N175" s="241"/>
      <c r="O175" s="241"/>
      <c r="P175" s="241"/>
      <c r="Q175" s="241"/>
      <c r="R175" s="241"/>
      <c r="S175" s="241"/>
      <c r="T175" s="242"/>
      <c r="AT175" s="243" t="s">
        <v>207</v>
      </c>
      <c r="AU175" s="243" t="s">
        <v>82</v>
      </c>
      <c r="AV175" s="12" t="s">
        <v>82</v>
      </c>
      <c r="AW175" s="12" t="s">
        <v>34</v>
      </c>
      <c r="AX175" s="12" t="s">
        <v>73</v>
      </c>
      <c r="AY175" s="243" t="s">
        <v>197</v>
      </c>
    </row>
    <row r="176" spans="2:51" s="14" customFormat="1" ht="12">
      <c r="B176" s="255"/>
      <c r="C176" s="256"/>
      <c r="D176" s="230" t="s">
        <v>207</v>
      </c>
      <c r="E176" s="257" t="s">
        <v>21</v>
      </c>
      <c r="F176" s="258" t="s">
        <v>221</v>
      </c>
      <c r="G176" s="256"/>
      <c r="H176" s="259">
        <v>1</v>
      </c>
      <c r="I176" s="260"/>
      <c r="J176" s="256"/>
      <c r="K176" s="256"/>
      <c r="L176" s="261"/>
      <c r="M176" s="262"/>
      <c r="N176" s="263"/>
      <c r="O176" s="263"/>
      <c r="P176" s="263"/>
      <c r="Q176" s="263"/>
      <c r="R176" s="263"/>
      <c r="S176" s="263"/>
      <c r="T176" s="264"/>
      <c r="AT176" s="265" t="s">
        <v>207</v>
      </c>
      <c r="AU176" s="265" t="s">
        <v>82</v>
      </c>
      <c r="AV176" s="14" t="s">
        <v>97</v>
      </c>
      <c r="AW176" s="14" t="s">
        <v>34</v>
      </c>
      <c r="AX176" s="14" t="s">
        <v>80</v>
      </c>
      <c r="AY176" s="265" t="s">
        <v>197</v>
      </c>
    </row>
    <row r="177" spans="2:65" s="1" customFormat="1" ht="16.5" customHeight="1">
      <c r="B177" s="39"/>
      <c r="C177" s="218" t="s">
        <v>7</v>
      </c>
      <c r="D177" s="218" t="s">
        <v>199</v>
      </c>
      <c r="E177" s="219" t="s">
        <v>2728</v>
      </c>
      <c r="F177" s="220" t="s">
        <v>2942</v>
      </c>
      <c r="G177" s="221" t="s">
        <v>707</v>
      </c>
      <c r="H177" s="222">
        <v>2</v>
      </c>
      <c r="I177" s="223"/>
      <c r="J177" s="224">
        <f>ROUND(I177*H177,2)</f>
        <v>0</v>
      </c>
      <c r="K177" s="220" t="s">
        <v>21</v>
      </c>
      <c r="L177" s="44"/>
      <c r="M177" s="225" t="s">
        <v>21</v>
      </c>
      <c r="N177" s="226" t="s">
        <v>44</v>
      </c>
      <c r="O177" s="80"/>
      <c r="P177" s="227">
        <f>O177*H177</f>
        <v>0</v>
      </c>
      <c r="Q177" s="227">
        <v>0</v>
      </c>
      <c r="R177" s="227">
        <f>Q177*H177</f>
        <v>0</v>
      </c>
      <c r="S177" s="227">
        <v>0</v>
      </c>
      <c r="T177" s="228">
        <f>S177*H177</f>
        <v>0</v>
      </c>
      <c r="AR177" s="18" t="s">
        <v>298</v>
      </c>
      <c r="AT177" s="18" t="s">
        <v>199</v>
      </c>
      <c r="AU177" s="18" t="s">
        <v>82</v>
      </c>
      <c r="AY177" s="18" t="s">
        <v>197</v>
      </c>
      <c r="BE177" s="229">
        <f>IF(N177="základní",J177,0)</f>
        <v>0</v>
      </c>
      <c r="BF177" s="229">
        <f>IF(N177="snížená",J177,0)</f>
        <v>0</v>
      </c>
      <c r="BG177" s="229">
        <f>IF(N177="zákl. přenesená",J177,0)</f>
        <v>0</v>
      </c>
      <c r="BH177" s="229">
        <f>IF(N177="sníž. přenesená",J177,0)</f>
        <v>0</v>
      </c>
      <c r="BI177" s="229">
        <f>IF(N177="nulová",J177,0)</f>
        <v>0</v>
      </c>
      <c r="BJ177" s="18" t="s">
        <v>80</v>
      </c>
      <c r="BK177" s="229">
        <f>ROUND(I177*H177,2)</f>
        <v>0</v>
      </c>
      <c r="BL177" s="18" t="s">
        <v>298</v>
      </c>
      <c r="BM177" s="18" t="s">
        <v>499</v>
      </c>
    </row>
    <row r="178" spans="2:47" s="1" customFormat="1" ht="12">
      <c r="B178" s="39"/>
      <c r="C178" s="40"/>
      <c r="D178" s="230" t="s">
        <v>262</v>
      </c>
      <c r="E178" s="40"/>
      <c r="F178" s="231" t="s">
        <v>2943</v>
      </c>
      <c r="G178" s="40"/>
      <c r="H178" s="40"/>
      <c r="I178" s="145"/>
      <c r="J178" s="40"/>
      <c r="K178" s="40"/>
      <c r="L178" s="44"/>
      <c r="M178" s="232"/>
      <c r="N178" s="80"/>
      <c r="O178" s="80"/>
      <c r="P178" s="80"/>
      <c r="Q178" s="80"/>
      <c r="R178" s="80"/>
      <c r="S178" s="80"/>
      <c r="T178" s="81"/>
      <c r="AT178" s="18" t="s">
        <v>262</v>
      </c>
      <c r="AU178" s="18" t="s">
        <v>82</v>
      </c>
    </row>
    <row r="179" spans="2:51" s="12" customFormat="1" ht="12">
      <c r="B179" s="233"/>
      <c r="C179" s="234"/>
      <c r="D179" s="230" t="s">
        <v>207</v>
      </c>
      <c r="E179" s="235" t="s">
        <v>21</v>
      </c>
      <c r="F179" s="236" t="s">
        <v>2901</v>
      </c>
      <c r="G179" s="234"/>
      <c r="H179" s="237">
        <v>2</v>
      </c>
      <c r="I179" s="238"/>
      <c r="J179" s="234"/>
      <c r="K179" s="234"/>
      <c r="L179" s="239"/>
      <c r="M179" s="240"/>
      <c r="N179" s="241"/>
      <c r="O179" s="241"/>
      <c r="P179" s="241"/>
      <c r="Q179" s="241"/>
      <c r="R179" s="241"/>
      <c r="S179" s="241"/>
      <c r="T179" s="242"/>
      <c r="AT179" s="243" t="s">
        <v>207</v>
      </c>
      <c r="AU179" s="243" t="s">
        <v>82</v>
      </c>
      <c r="AV179" s="12" t="s">
        <v>82</v>
      </c>
      <c r="AW179" s="12" t="s">
        <v>34</v>
      </c>
      <c r="AX179" s="12" t="s">
        <v>73</v>
      </c>
      <c r="AY179" s="243" t="s">
        <v>197</v>
      </c>
    </row>
    <row r="180" spans="2:51" s="14" customFormat="1" ht="12">
      <c r="B180" s="255"/>
      <c r="C180" s="256"/>
      <c r="D180" s="230" t="s">
        <v>207</v>
      </c>
      <c r="E180" s="257" t="s">
        <v>21</v>
      </c>
      <c r="F180" s="258" t="s">
        <v>221</v>
      </c>
      <c r="G180" s="256"/>
      <c r="H180" s="259">
        <v>2</v>
      </c>
      <c r="I180" s="260"/>
      <c r="J180" s="256"/>
      <c r="K180" s="256"/>
      <c r="L180" s="261"/>
      <c r="M180" s="262"/>
      <c r="N180" s="263"/>
      <c r="O180" s="263"/>
      <c r="P180" s="263"/>
      <c r="Q180" s="263"/>
      <c r="R180" s="263"/>
      <c r="S180" s="263"/>
      <c r="T180" s="264"/>
      <c r="AT180" s="265" t="s">
        <v>207</v>
      </c>
      <c r="AU180" s="265" t="s">
        <v>82</v>
      </c>
      <c r="AV180" s="14" t="s">
        <v>97</v>
      </c>
      <c r="AW180" s="14" t="s">
        <v>34</v>
      </c>
      <c r="AX180" s="14" t="s">
        <v>80</v>
      </c>
      <c r="AY180" s="265" t="s">
        <v>197</v>
      </c>
    </row>
    <row r="181" spans="2:65" s="1" customFormat="1" ht="16.5" customHeight="1">
      <c r="B181" s="39"/>
      <c r="C181" s="218" t="s">
        <v>343</v>
      </c>
      <c r="D181" s="218" t="s">
        <v>199</v>
      </c>
      <c r="E181" s="219" t="s">
        <v>2802</v>
      </c>
      <c r="F181" s="220" t="s">
        <v>2944</v>
      </c>
      <c r="G181" s="221" t="s">
        <v>707</v>
      </c>
      <c r="H181" s="222">
        <v>4</v>
      </c>
      <c r="I181" s="223"/>
      <c r="J181" s="224">
        <f>ROUND(I181*H181,2)</f>
        <v>0</v>
      </c>
      <c r="K181" s="220" t="s">
        <v>21</v>
      </c>
      <c r="L181" s="44"/>
      <c r="M181" s="225" t="s">
        <v>21</v>
      </c>
      <c r="N181" s="226" t="s">
        <v>44</v>
      </c>
      <c r="O181" s="80"/>
      <c r="P181" s="227">
        <f>O181*H181</f>
        <v>0</v>
      </c>
      <c r="Q181" s="227">
        <v>0</v>
      </c>
      <c r="R181" s="227">
        <f>Q181*H181</f>
        <v>0</v>
      </c>
      <c r="S181" s="227">
        <v>0</v>
      </c>
      <c r="T181" s="228">
        <f>S181*H181</f>
        <v>0</v>
      </c>
      <c r="AR181" s="18" t="s">
        <v>298</v>
      </c>
      <c r="AT181" s="18" t="s">
        <v>199</v>
      </c>
      <c r="AU181" s="18" t="s">
        <v>82</v>
      </c>
      <c r="AY181" s="18" t="s">
        <v>197</v>
      </c>
      <c r="BE181" s="229">
        <f>IF(N181="základní",J181,0)</f>
        <v>0</v>
      </c>
      <c r="BF181" s="229">
        <f>IF(N181="snížená",J181,0)</f>
        <v>0</v>
      </c>
      <c r="BG181" s="229">
        <f>IF(N181="zákl. přenesená",J181,0)</f>
        <v>0</v>
      </c>
      <c r="BH181" s="229">
        <f>IF(N181="sníž. přenesená",J181,0)</f>
        <v>0</v>
      </c>
      <c r="BI181" s="229">
        <f>IF(N181="nulová",J181,0)</f>
        <v>0</v>
      </c>
      <c r="BJ181" s="18" t="s">
        <v>80</v>
      </c>
      <c r="BK181" s="229">
        <f>ROUND(I181*H181,2)</f>
        <v>0</v>
      </c>
      <c r="BL181" s="18" t="s">
        <v>298</v>
      </c>
      <c r="BM181" s="18" t="s">
        <v>513</v>
      </c>
    </row>
    <row r="182" spans="2:47" s="1" customFormat="1" ht="12">
      <c r="B182" s="39"/>
      <c r="C182" s="40"/>
      <c r="D182" s="230" t="s">
        <v>262</v>
      </c>
      <c r="E182" s="40"/>
      <c r="F182" s="231" t="s">
        <v>2945</v>
      </c>
      <c r="G182" s="40"/>
      <c r="H182" s="40"/>
      <c r="I182" s="145"/>
      <c r="J182" s="40"/>
      <c r="K182" s="40"/>
      <c r="L182" s="44"/>
      <c r="M182" s="232"/>
      <c r="N182" s="80"/>
      <c r="O182" s="80"/>
      <c r="P182" s="80"/>
      <c r="Q182" s="80"/>
      <c r="R182" s="80"/>
      <c r="S182" s="80"/>
      <c r="T182" s="81"/>
      <c r="AT182" s="18" t="s">
        <v>262</v>
      </c>
      <c r="AU182" s="18" t="s">
        <v>82</v>
      </c>
    </row>
    <row r="183" spans="2:51" s="12" customFormat="1" ht="12">
      <c r="B183" s="233"/>
      <c r="C183" s="234"/>
      <c r="D183" s="230" t="s">
        <v>207</v>
      </c>
      <c r="E183" s="235" t="s">
        <v>21</v>
      </c>
      <c r="F183" s="236" t="s">
        <v>2907</v>
      </c>
      <c r="G183" s="234"/>
      <c r="H183" s="237">
        <v>4</v>
      </c>
      <c r="I183" s="238"/>
      <c r="J183" s="234"/>
      <c r="K183" s="234"/>
      <c r="L183" s="239"/>
      <c r="M183" s="240"/>
      <c r="N183" s="241"/>
      <c r="O183" s="241"/>
      <c r="P183" s="241"/>
      <c r="Q183" s="241"/>
      <c r="R183" s="241"/>
      <c r="S183" s="241"/>
      <c r="T183" s="242"/>
      <c r="AT183" s="243" t="s">
        <v>207</v>
      </c>
      <c r="AU183" s="243" t="s">
        <v>82</v>
      </c>
      <c r="AV183" s="12" t="s">
        <v>82</v>
      </c>
      <c r="AW183" s="12" t="s">
        <v>34</v>
      </c>
      <c r="AX183" s="12" t="s">
        <v>73</v>
      </c>
      <c r="AY183" s="243" t="s">
        <v>197</v>
      </c>
    </row>
    <row r="184" spans="2:51" s="14" customFormat="1" ht="12">
      <c r="B184" s="255"/>
      <c r="C184" s="256"/>
      <c r="D184" s="230" t="s">
        <v>207</v>
      </c>
      <c r="E184" s="257" t="s">
        <v>21</v>
      </c>
      <c r="F184" s="258" t="s">
        <v>221</v>
      </c>
      <c r="G184" s="256"/>
      <c r="H184" s="259">
        <v>4</v>
      </c>
      <c r="I184" s="260"/>
      <c r="J184" s="256"/>
      <c r="K184" s="256"/>
      <c r="L184" s="261"/>
      <c r="M184" s="262"/>
      <c r="N184" s="263"/>
      <c r="O184" s="263"/>
      <c r="P184" s="263"/>
      <c r="Q184" s="263"/>
      <c r="R184" s="263"/>
      <c r="S184" s="263"/>
      <c r="T184" s="264"/>
      <c r="AT184" s="265" t="s">
        <v>207</v>
      </c>
      <c r="AU184" s="265" t="s">
        <v>82</v>
      </c>
      <c r="AV184" s="14" t="s">
        <v>97</v>
      </c>
      <c r="AW184" s="14" t="s">
        <v>34</v>
      </c>
      <c r="AX184" s="14" t="s">
        <v>80</v>
      </c>
      <c r="AY184" s="265" t="s">
        <v>197</v>
      </c>
    </row>
    <row r="185" spans="2:65" s="1" customFormat="1" ht="16.5" customHeight="1">
      <c r="B185" s="39"/>
      <c r="C185" s="218" t="s">
        <v>351</v>
      </c>
      <c r="D185" s="218" t="s">
        <v>199</v>
      </c>
      <c r="E185" s="219" t="s">
        <v>2828</v>
      </c>
      <c r="F185" s="220" t="s">
        <v>2946</v>
      </c>
      <c r="G185" s="221" t="s">
        <v>707</v>
      </c>
      <c r="H185" s="222">
        <v>1</v>
      </c>
      <c r="I185" s="223"/>
      <c r="J185" s="224">
        <f>ROUND(I185*H185,2)</f>
        <v>0</v>
      </c>
      <c r="K185" s="220" t="s">
        <v>21</v>
      </c>
      <c r="L185" s="44"/>
      <c r="M185" s="225" t="s">
        <v>21</v>
      </c>
      <c r="N185" s="226" t="s">
        <v>44</v>
      </c>
      <c r="O185" s="80"/>
      <c r="P185" s="227">
        <f>O185*H185</f>
        <v>0</v>
      </c>
      <c r="Q185" s="227">
        <v>0</v>
      </c>
      <c r="R185" s="227">
        <f>Q185*H185</f>
        <v>0</v>
      </c>
      <c r="S185" s="227">
        <v>0</v>
      </c>
      <c r="T185" s="228">
        <f>S185*H185</f>
        <v>0</v>
      </c>
      <c r="AR185" s="18" t="s">
        <v>298</v>
      </c>
      <c r="AT185" s="18" t="s">
        <v>199</v>
      </c>
      <c r="AU185" s="18" t="s">
        <v>82</v>
      </c>
      <c r="AY185" s="18" t="s">
        <v>197</v>
      </c>
      <c r="BE185" s="229">
        <f>IF(N185="základní",J185,0)</f>
        <v>0</v>
      </c>
      <c r="BF185" s="229">
        <f>IF(N185="snížená",J185,0)</f>
        <v>0</v>
      </c>
      <c r="BG185" s="229">
        <f>IF(N185="zákl. přenesená",J185,0)</f>
        <v>0</v>
      </c>
      <c r="BH185" s="229">
        <f>IF(N185="sníž. přenesená",J185,0)</f>
        <v>0</v>
      </c>
      <c r="BI185" s="229">
        <f>IF(N185="nulová",J185,0)</f>
        <v>0</v>
      </c>
      <c r="BJ185" s="18" t="s">
        <v>80</v>
      </c>
      <c r="BK185" s="229">
        <f>ROUND(I185*H185,2)</f>
        <v>0</v>
      </c>
      <c r="BL185" s="18" t="s">
        <v>298</v>
      </c>
      <c r="BM185" s="18" t="s">
        <v>533</v>
      </c>
    </row>
    <row r="186" spans="2:47" s="1" customFormat="1" ht="12">
      <c r="B186" s="39"/>
      <c r="C186" s="40"/>
      <c r="D186" s="230" t="s">
        <v>262</v>
      </c>
      <c r="E186" s="40"/>
      <c r="F186" s="231" t="s">
        <v>2947</v>
      </c>
      <c r="G186" s="40"/>
      <c r="H186" s="40"/>
      <c r="I186" s="145"/>
      <c r="J186" s="40"/>
      <c r="K186" s="40"/>
      <c r="L186" s="44"/>
      <c r="M186" s="232"/>
      <c r="N186" s="80"/>
      <c r="O186" s="80"/>
      <c r="P186" s="80"/>
      <c r="Q186" s="80"/>
      <c r="R186" s="80"/>
      <c r="S186" s="80"/>
      <c r="T186" s="81"/>
      <c r="AT186" s="18" t="s">
        <v>262</v>
      </c>
      <c r="AU186" s="18" t="s">
        <v>82</v>
      </c>
    </row>
    <row r="187" spans="2:51" s="12" customFormat="1" ht="12">
      <c r="B187" s="233"/>
      <c r="C187" s="234"/>
      <c r="D187" s="230" t="s">
        <v>207</v>
      </c>
      <c r="E187" s="235" t="s">
        <v>21</v>
      </c>
      <c r="F187" s="236" t="s">
        <v>80</v>
      </c>
      <c r="G187" s="234"/>
      <c r="H187" s="237">
        <v>1</v>
      </c>
      <c r="I187" s="238"/>
      <c r="J187" s="234"/>
      <c r="K187" s="234"/>
      <c r="L187" s="239"/>
      <c r="M187" s="240"/>
      <c r="N187" s="241"/>
      <c r="O187" s="241"/>
      <c r="P187" s="241"/>
      <c r="Q187" s="241"/>
      <c r="R187" s="241"/>
      <c r="S187" s="241"/>
      <c r="T187" s="242"/>
      <c r="AT187" s="243" t="s">
        <v>207</v>
      </c>
      <c r="AU187" s="243" t="s">
        <v>82</v>
      </c>
      <c r="AV187" s="12" t="s">
        <v>82</v>
      </c>
      <c r="AW187" s="12" t="s">
        <v>34</v>
      </c>
      <c r="AX187" s="12" t="s">
        <v>73</v>
      </c>
      <c r="AY187" s="243" t="s">
        <v>197</v>
      </c>
    </row>
    <row r="188" spans="2:51" s="14" customFormat="1" ht="12">
      <c r="B188" s="255"/>
      <c r="C188" s="256"/>
      <c r="D188" s="230" t="s">
        <v>207</v>
      </c>
      <c r="E188" s="257" t="s">
        <v>21</v>
      </c>
      <c r="F188" s="258" t="s">
        <v>221</v>
      </c>
      <c r="G188" s="256"/>
      <c r="H188" s="259">
        <v>1</v>
      </c>
      <c r="I188" s="260"/>
      <c r="J188" s="256"/>
      <c r="K188" s="256"/>
      <c r="L188" s="261"/>
      <c r="M188" s="262"/>
      <c r="N188" s="263"/>
      <c r="O188" s="263"/>
      <c r="P188" s="263"/>
      <c r="Q188" s="263"/>
      <c r="R188" s="263"/>
      <c r="S188" s="263"/>
      <c r="T188" s="264"/>
      <c r="AT188" s="265" t="s">
        <v>207</v>
      </c>
      <c r="AU188" s="265" t="s">
        <v>82</v>
      </c>
      <c r="AV188" s="14" t="s">
        <v>97</v>
      </c>
      <c r="AW188" s="14" t="s">
        <v>34</v>
      </c>
      <c r="AX188" s="14" t="s">
        <v>80</v>
      </c>
      <c r="AY188" s="265" t="s">
        <v>197</v>
      </c>
    </row>
    <row r="189" spans="2:65" s="1" customFormat="1" ht="16.5" customHeight="1">
      <c r="B189" s="39"/>
      <c r="C189" s="218" t="s">
        <v>358</v>
      </c>
      <c r="D189" s="218" t="s">
        <v>199</v>
      </c>
      <c r="E189" s="219" t="s">
        <v>2948</v>
      </c>
      <c r="F189" s="220" t="s">
        <v>2949</v>
      </c>
      <c r="G189" s="221" t="s">
        <v>707</v>
      </c>
      <c r="H189" s="222">
        <v>7</v>
      </c>
      <c r="I189" s="223"/>
      <c r="J189" s="224">
        <f>ROUND(I189*H189,2)</f>
        <v>0</v>
      </c>
      <c r="K189" s="220" t="s">
        <v>21</v>
      </c>
      <c r="L189" s="44"/>
      <c r="M189" s="225" t="s">
        <v>21</v>
      </c>
      <c r="N189" s="226" t="s">
        <v>44</v>
      </c>
      <c r="O189" s="80"/>
      <c r="P189" s="227">
        <f>O189*H189</f>
        <v>0</v>
      </c>
      <c r="Q189" s="227">
        <v>0</v>
      </c>
      <c r="R189" s="227">
        <f>Q189*H189</f>
        <v>0</v>
      </c>
      <c r="S189" s="227">
        <v>0</v>
      </c>
      <c r="T189" s="228">
        <f>S189*H189</f>
        <v>0</v>
      </c>
      <c r="AR189" s="18" t="s">
        <v>298</v>
      </c>
      <c r="AT189" s="18" t="s">
        <v>199</v>
      </c>
      <c r="AU189" s="18" t="s">
        <v>82</v>
      </c>
      <c r="AY189" s="18" t="s">
        <v>197</v>
      </c>
      <c r="BE189" s="229">
        <f>IF(N189="základní",J189,0)</f>
        <v>0</v>
      </c>
      <c r="BF189" s="229">
        <f>IF(N189="snížená",J189,0)</f>
        <v>0</v>
      </c>
      <c r="BG189" s="229">
        <f>IF(N189="zákl. přenesená",J189,0)</f>
        <v>0</v>
      </c>
      <c r="BH189" s="229">
        <f>IF(N189="sníž. přenesená",J189,0)</f>
        <v>0</v>
      </c>
      <c r="BI189" s="229">
        <f>IF(N189="nulová",J189,0)</f>
        <v>0</v>
      </c>
      <c r="BJ189" s="18" t="s">
        <v>80</v>
      </c>
      <c r="BK189" s="229">
        <f>ROUND(I189*H189,2)</f>
        <v>0</v>
      </c>
      <c r="BL189" s="18" t="s">
        <v>298</v>
      </c>
      <c r="BM189" s="18" t="s">
        <v>545</v>
      </c>
    </row>
    <row r="190" spans="2:51" s="12" customFormat="1" ht="12">
      <c r="B190" s="233"/>
      <c r="C190" s="234"/>
      <c r="D190" s="230" t="s">
        <v>207</v>
      </c>
      <c r="E190" s="235" t="s">
        <v>21</v>
      </c>
      <c r="F190" s="236" t="s">
        <v>2950</v>
      </c>
      <c r="G190" s="234"/>
      <c r="H190" s="237">
        <v>7</v>
      </c>
      <c r="I190" s="238"/>
      <c r="J190" s="234"/>
      <c r="K190" s="234"/>
      <c r="L190" s="239"/>
      <c r="M190" s="240"/>
      <c r="N190" s="241"/>
      <c r="O190" s="241"/>
      <c r="P190" s="241"/>
      <c r="Q190" s="241"/>
      <c r="R190" s="241"/>
      <c r="S190" s="241"/>
      <c r="T190" s="242"/>
      <c r="AT190" s="243" t="s">
        <v>207</v>
      </c>
      <c r="AU190" s="243" t="s">
        <v>82</v>
      </c>
      <c r="AV190" s="12" t="s">
        <v>82</v>
      </c>
      <c r="AW190" s="12" t="s">
        <v>34</v>
      </c>
      <c r="AX190" s="12" t="s">
        <v>73</v>
      </c>
      <c r="AY190" s="243" t="s">
        <v>197</v>
      </c>
    </row>
    <row r="191" spans="2:51" s="14" customFormat="1" ht="12">
      <c r="B191" s="255"/>
      <c r="C191" s="256"/>
      <c r="D191" s="230" t="s">
        <v>207</v>
      </c>
      <c r="E191" s="257" t="s">
        <v>21</v>
      </c>
      <c r="F191" s="258" t="s">
        <v>221</v>
      </c>
      <c r="G191" s="256"/>
      <c r="H191" s="259">
        <v>7</v>
      </c>
      <c r="I191" s="260"/>
      <c r="J191" s="256"/>
      <c r="K191" s="256"/>
      <c r="L191" s="261"/>
      <c r="M191" s="262"/>
      <c r="N191" s="263"/>
      <c r="O191" s="263"/>
      <c r="P191" s="263"/>
      <c r="Q191" s="263"/>
      <c r="R191" s="263"/>
      <c r="S191" s="263"/>
      <c r="T191" s="264"/>
      <c r="AT191" s="265" t="s">
        <v>207</v>
      </c>
      <c r="AU191" s="265" t="s">
        <v>82</v>
      </c>
      <c r="AV191" s="14" t="s">
        <v>97</v>
      </c>
      <c r="AW191" s="14" t="s">
        <v>34</v>
      </c>
      <c r="AX191" s="14" t="s">
        <v>80</v>
      </c>
      <c r="AY191" s="265" t="s">
        <v>197</v>
      </c>
    </row>
    <row r="192" spans="2:65" s="1" customFormat="1" ht="16.5" customHeight="1">
      <c r="B192" s="39"/>
      <c r="C192" s="218" t="s">
        <v>363</v>
      </c>
      <c r="D192" s="218" t="s">
        <v>199</v>
      </c>
      <c r="E192" s="219" t="s">
        <v>2951</v>
      </c>
      <c r="F192" s="220" t="s">
        <v>2952</v>
      </c>
      <c r="G192" s="221" t="s">
        <v>707</v>
      </c>
      <c r="H192" s="222">
        <v>4</v>
      </c>
      <c r="I192" s="223"/>
      <c r="J192" s="224">
        <f>ROUND(I192*H192,2)</f>
        <v>0</v>
      </c>
      <c r="K192" s="220" t="s">
        <v>21</v>
      </c>
      <c r="L192" s="44"/>
      <c r="M192" s="225" t="s">
        <v>21</v>
      </c>
      <c r="N192" s="226" t="s">
        <v>44</v>
      </c>
      <c r="O192" s="80"/>
      <c r="P192" s="227">
        <f>O192*H192</f>
        <v>0</v>
      </c>
      <c r="Q192" s="227">
        <v>0</v>
      </c>
      <c r="R192" s="227">
        <f>Q192*H192</f>
        <v>0</v>
      </c>
      <c r="S192" s="227">
        <v>0</v>
      </c>
      <c r="T192" s="228">
        <f>S192*H192</f>
        <v>0</v>
      </c>
      <c r="AR192" s="18" t="s">
        <v>298</v>
      </c>
      <c r="AT192" s="18" t="s">
        <v>199</v>
      </c>
      <c r="AU192" s="18" t="s">
        <v>82</v>
      </c>
      <c r="AY192" s="18" t="s">
        <v>197</v>
      </c>
      <c r="BE192" s="229">
        <f>IF(N192="základní",J192,0)</f>
        <v>0</v>
      </c>
      <c r="BF192" s="229">
        <f>IF(N192="snížená",J192,0)</f>
        <v>0</v>
      </c>
      <c r="BG192" s="229">
        <f>IF(N192="zákl. přenesená",J192,0)</f>
        <v>0</v>
      </c>
      <c r="BH192" s="229">
        <f>IF(N192="sníž. přenesená",J192,0)</f>
        <v>0</v>
      </c>
      <c r="BI192" s="229">
        <f>IF(N192="nulová",J192,0)</f>
        <v>0</v>
      </c>
      <c r="BJ192" s="18" t="s">
        <v>80</v>
      </c>
      <c r="BK192" s="229">
        <f>ROUND(I192*H192,2)</f>
        <v>0</v>
      </c>
      <c r="BL192" s="18" t="s">
        <v>298</v>
      </c>
      <c r="BM192" s="18" t="s">
        <v>555</v>
      </c>
    </row>
    <row r="193" spans="2:65" s="1" customFormat="1" ht="16.5" customHeight="1">
      <c r="B193" s="39"/>
      <c r="C193" s="218" t="s">
        <v>370</v>
      </c>
      <c r="D193" s="218" t="s">
        <v>199</v>
      </c>
      <c r="E193" s="219" t="s">
        <v>2953</v>
      </c>
      <c r="F193" s="220" t="s">
        <v>2954</v>
      </c>
      <c r="G193" s="221" t="s">
        <v>707</v>
      </c>
      <c r="H193" s="222">
        <v>2</v>
      </c>
      <c r="I193" s="223"/>
      <c r="J193" s="224">
        <f>ROUND(I193*H193,2)</f>
        <v>0</v>
      </c>
      <c r="K193" s="220" t="s">
        <v>21</v>
      </c>
      <c r="L193" s="44"/>
      <c r="M193" s="225" t="s">
        <v>21</v>
      </c>
      <c r="N193" s="226" t="s">
        <v>44</v>
      </c>
      <c r="O193" s="80"/>
      <c r="P193" s="227">
        <f>O193*H193</f>
        <v>0</v>
      </c>
      <c r="Q193" s="227">
        <v>0</v>
      </c>
      <c r="R193" s="227">
        <f>Q193*H193</f>
        <v>0</v>
      </c>
      <c r="S193" s="227">
        <v>0</v>
      </c>
      <c r="T193" s="228">
        <f>S193*H193</f>
        <v>0</v>
      </c>
      <c r="AR193" s="18" t="s">
        <v>298</v>
      </c>
      <c r="AT193" s="18" t="s">
        <v>199</v>
      </c>
      <c r="AU193" s="18" t="s">
        <v>82</v>
      </c>
      <c r="AY193" s="18" t="s">
        <v>197</v>
      </c>
      <c r="BE193" s="229">
        <f>IF(N193="základní",J193,0)</f>
        <v>0</v>
      </c>
      <c r="BF193" s="229">
        <f>IF(N193="snížená",J193,0)</f>
        <v>0</v>
      </c>
      <c r="BG193" s="229">
        <f>IF(N193="zákl. přenesená",J193,0)</f>
        <v>0</v>
      </c>
      <c r="BH193" s="229">
        <f>IF(N193="sníž. přenesená",J193,0)</f>
        <v>0</v>
      </c>
      <c r="BI193" s="229">
        <f>IF(N193="nulová",J193,0)</f>
        <v>0</v>
      </c>
      <c r="BJ193" s="18" t="s">
        <v>80</v>
      </c>
      <c r="BK193" s="229">
        <f>ROUND(I193*H193,2)</f>
        <v>0</v>
      </c>
      <c r="BL193" s="18" t="s">
        <v>298</v>
      </c>
      <c r="BM193" s="18" t="s">
        <v>350</v>
      </c>
    </row>
    <row r="194" spans="2:65" s="1" customFormat="1" ht="16.5" customHeight="1">
      <c r="B194" s="39"/>
      <c r="C194" s="218" t="s">
        <v>376</v>
      </c>
      <c r="D194" s="218" t="s">
        <v>199</v>
      </c>
      <c r="E194" s="219" t="s">
        <v>2955</v>
      </c>
      <c r="F194" s="220" t="s">
        <v>2956</v>
      </c>
      <c r="G194" s="221" t="s">
        <v>132</v>
      </c>
      <c r="H194" s="222">
        <v>33</v>
      </c>
      <c r="I194" s="223"/>
      <c r="J194" s="224">
        <f>ROUND(I194*H194,2)</f>
        <v>0</v>
      </c>
      <c r="K194" s="220" t="s">
        <v>21</v>
      </c>
      <c r="L194" s="44"/>
      <c r="M194" s="225" t="s">
        <v>21</v>
      </c>
      <c r="N194" s="226" t="s">
        <v>44</v>
      </c>
      <c r="O194" s="80"/>
      <c r="P194" s="227">
        <f>O194*H194</f>
        <v>0</v>
      </c>
      <c r="Q194" s="227">
        <v>0</v>
      </c>
      <c r="R194" s="227">
        <f>Q194*H194</f>
        <v>0</v>
      </c>
      <c r="S194" s="227">
        <v>0</v>
      </c>
      <c r="T194" s="228">
        <f>S194*H194</f>
        <v>0</v>
      </c>
      <c r="AR194" s="18" t="s">
        <v>298</v>
      </c>
      <c r="AT194" s="18" t="s">
        <v>199</v>
      </c>
      <c r="AU194" s="18" t="s">
        <v>82</v>
      </c>
      <c r="AY194" s="18" t="s">
        <v>197</v>
      </c>
      <c r="BE194" s="229">
        <f>IF(N194="základní",J194,0)</f>
        <v>0</v>
      </c>
      <c r="BF194" s="229">
        <f>IF(N194="snížená",J194,0)</f>
        <v>0</v>
      </c>
      <c r="BG194" s="229">
        <f>IF(N194="zákl. přenesená",J194,0)</f>
        <v>0</v>
      </c>
      <c r="BH194" s="229">
        <f>IF(N194="sníž. přenesená",J194,0)</f>
        <v>0</v>
      </c>
      <c r="BI194" s="229">
        <f>IF(N194="nulová",J194,0)</f>
        <v>0</v>
      </c>
      <c r="BJ194" s="18" t="s">
        <v>80</v>
      </c>
      <c r="BK194" s="229">
        <f>ROUND(I194*H194,2)</f>
        <v>0</v>
      </c>
      <c r="BL194" s="18" t="s">
        <v>298</v>
      </c>
      <c r="BM194" s="18" t="s">
        <v>581</v>
      </c>
    </row>
    <row r="195" spans="2:51" s="12" customFormat="1" ht="12">
      <c r="B195" s="233"/>
      <c r="C195" s="234"/>
      <c r="D195" s="230" t="s">
        <v>207</v>
      </c>
      <c r="E195" s="235" t="s">
        <v>21</v>
      </c>
      <c r="F195" s="236" t="s">
        <v>2957</v>
      </c>
      <c r="G195" s="234"/>
      <c r="H195" s="237">
        <v>33</v>
      </c>
      <c r="I195" s="238"/>
      <c r="J195" s="234"/>
      <c r="K195" s="234"/>
      <c r="L195" s="239"/>
      <c r="M195" s="240"/>
      <c r="N195" s="241"/>
      <c r="O195" s="241"/>
      <c r="P195" s="241"/>
      <c r="Q195" s="241"/>
      <c r="R195" s="241"/>
      <c r="S195" s="241"/>
      <c r="T195" s="242"/>
      <c r="AT195" s="243" t="s">
        <v>207</v>
      </c>
      <c r="AU195" s="243" t="s">
        <v>82</v>
      </c>
      <c r="AV195" s="12" t="s">
        <v>82</v>
      </c>
      <c r="AW195" s="12" t="s">
        <v>34</v>
      </c>
      <c r="AX195" s="12" t="s">
        <v>73</v>
      </c>
      <c r="AY195" s="243" t="s">
        <v>197</v>
      </c>
    </row>
    <row r="196" spans="2:51" s="14" customFormat="1" ht="12">
      <c r="B196" s="255"/>
      <c r="C196" s="256"/>
      <c r="D196" s="230" t="s">
        <v>207</v>
      </c>
      <c r="E196" s="257" t="s">
        <v>21</v>
      </c>
      <c r="F196" s="258" t="s">
        <v>221</v>
      </c>
      <c r="G196" s="256"/>
      <c r="H196" s="259">
        <v>33</v>
      </c>
      <c r="I196" s="260"/>
      <c r="J196" s="256"/>
      <c r="K196" s="256"/>
      <c r="L196" s="261"/>
      <c r="M196" s="262"/>
      <c r="N196" s="263"/>
      <c r="O196" s="263"/>
      <c r="P196" s="263"/>
      <c r="Q196" s="263"/>
      <c r="R196" s="263"/>
      <c r="S196" s="263"/>
      <c r="T196" s="264"/>
      <c r="AT196" s="265" t="s">
        <v>207</v>
      </c>
      <c r="AU196" s="265" t="s">
        <v>82</v>
      </c>
      <c r="AV196" s="14" t="s">
        <v>97</v>
      </c>
      <c r="AW196" s="14" t="s">
        <v>34</v>
      </c>
      <c r="AX196" s="14" t="s">
        <v>80</v>
      </c>
      <c r="AY196" s="265" t="s">
        <v>197</v>
      </c>
    </row>
    <row r="197" spans="2:65" s="1" customFormat="1" ht="16.5" customHeight="1">
      <c r="B197" s="39"/>
      <c r="C197" s="218" t="s">
        <v>385</v>
      </c>
      <c r="D197" s="218" t="s">
        <v>199</v>
      </c>
      <c r="E197" s="219" t="s">
        <v>2928</v>
      </c>
      <c r="F197" s="220" t="s">
        <v>2929</v>
      </c>
      <c r="G197" s="221" t="s">
        <v>132</v>
      </c>
      <c r="H197" s="222">
        <v>20</v>
      </c>
      <c r="I197" s="223"/>
      <c r="J197" s="224">
        <f>ROUND(I197*H197,2)</f>
        <v>0</v>
      </c>
      <c r="K197" s="220" t="s">
        <v>21</v>
      </c>
      <c r="L197" s="44"/>
      <c r="M197" s="225" t="s">
        <v>21</v>
      </c>
      <c r="N197" s="226" t="s">
        <v>44</v>
      </c>
      <c r="O197" s="80"/>
      <c r="P197" s="227">
        <f>O197*H197</f>
        <v>0</v>
      </c>
      <c r="Q197" s="227">
        <v>0</v>
      </c>
      <c r="R197" s="227">
        <f>Q197*H197</f>
        <v>0</v>
      </c>
      <c r="S197" s="227">
        <v>0</v>
      </c>
      <c r="T197" s="228">
        <f>S197*H197</f>
        <v>0</v>
      </c>
      <c r="AR197" s="18" t="s">
        <v>298</v>
      </c>
      <c r="AT197" s="18" t="s">
        <v>199</v>
      </c>
      <c r="AU197" s="18" t="s">
        <v>82</v>
      </c>
      <c r="AY197" s="18" t="s">
        <v>197</v>
      </c>
      <c r="BE197" s="229">
        <f>IF(N197="základní",J197,0)</f>
        <v>0</v>
      </c>
      <c r="BF197" s="229">
        <f>IF(N197="snížená",J197,0)</f>
        <v>0</v>
      </c>
      <c r="BG197" s="229">
        <f>IF(N197="zákl. přenesená",J197,0)</f>
        <v>0</v>
      </c>
      <c r="BH197" s="229">
        <f>IF(N197="sníž. přenesená",J197,0)</f>
        <v>0</v>
      </c>
      <c r="BI197" s="229">
        <f>IF(N197="nulová",J197,0)</f>
        <v>0</v>
      </c>
      <c r="BJ197" s="18" t="s">
        <v>80</v>
      </c>
      <c r="BK197" s="229">
        <f>ROUND(I197*H197,2)</f>
        <v>0</v>
      </c>
      <c r="BL197" s="18" t="s">
        <v>298</v>
      </c>
      <c r="BM197" s="18" t="s">
        <v>595</v>
      </c>
    </row>
    <row r="198" spans="2:51" s="12" customFormat="1" ht="12">
      <c r="B198" s="233"/>
      <c r="C198" s="234"/>
      <c r="D198" s="230" t="s">
        <v>207</v>
      </c>
      <c r="E198" s="235" t="s">
        <v>21</v>
      </c>
      <c r="F198" s="236" t="s">
        <v>2958</v>
      </c>
      <c r="G198" s="234"/>
      <c r="H198" s="237">
        <v>20</v>
      </c>
      <c r="I198" s="238"/>
      <c r="J198" s="234"/>
      <c r="K198" s="234"/>
      <c r="L198" s="239"/>
      <c r="M198" s="240"/>
      <c r="N198" s="241"/>
      <c r="O198" s="241"/>
      <c r="P198" s="241"/>
      <c r="Q198" s="241"/>
      <c r="R198" s="241"/>
      <c r="S198" s="241"/>
      <c r="T198" s="242"/>
      <c r="AT198" s="243" t="s">
        <v>207</v>
      </c>
      <c r="AU198" s="243" t="s">
        <v>82</v>
      </c>
      <c r="AV198" s="12" t="s">
        <v>82</v>
      </c>
      <c r="AW198" s="12" t="s">
        <v>34</v>
      </c>
      <c r="AX198" s="12" t="s">
        <v>73</v>
      </c>
      <c r="AY198" s="243" t="s">
        <v>197</v>
      </c>
    </row>
    <row r="199" spans="2:51" s="14" customFormat="1" ht="12">
      <c r="B199" s="255"/>
      <c r="C199" s="256"/>
      <c r="D199" s="230" t="s">
        <v>207</v>
      </c>
      <c r="E199" s="257" t="s">
        <v>21</v>
      </c>
      <c r="F199" s="258" t="s">
        <v>221</v>
      </c>
      <c r="G199" s="256"/>
      <c r="H199" s="259">
        <v>20</v>
      </c>
      <c r="I199" s="260"/>
      <c r="J199" s="256"/>
      <c r="K199" s="256"/>
      <c r="L199" s="261"/>
      <c r="M199" s="262"/>
      <c r="N199" s="263"/>
      <c r="O199" s="263"/>
      <c r="P199" s="263"/>
      <c r="Q199" s="263"/>
      <c r="R199" s="263"/>
      <c r="S199" s="263"/>
      <c r="T199" s="264"/>
      <c r="AT199" s="265" t="s">
        <v>207</v>
      </c>
      <c r="AU199" s="265" t="s">
        <v>82</v>
      </c>
      <c r="AV199" s="14" t="s">
        <v>97</v>
      </c>
      <c r="AW199" s="14" t="s">
        <v>34</v>
      </c>
      <c r="AX199" s="14" t="s">
        <v>80</v>
      </c>
      <c r="AY199" s="265" t="s">
        <v>197</v>
      </c>
    </row>
    <row r="200" spans="2:65" s="1" customFormat="1" ht="16.5" customHeight="1">
      <c r="B200" s="39"/>
      <c r="C200" s="218" t="s">
        <v>394</v>
      </c>
      <c r="D200" s="218" t="s">
        <v>199</v>
      </c>
      <c r="E200" s="219" t="s">
        <v>2959</v>
      </c>
      <c r="F200" s="220" t="s">
        <v>2960</v>
      </c>
      <c r="G200" s="221" t="s">
        <v>132</v>
      </c>
      <c r="H200" s="222">
        <v>57</v>
      </c>
      <c r="I200" s="223"/>
      <c r="J200" s="224">
        <f>ROUND(I200*H200,2)</f>
        <v>0</v>
      </c>
      <c r="K200" s="220" t="s">
        <v>21</v>
      </c>
      <c r="L200" s="44"/>
      <c r="M200" s="225" t="s">
        <v>21</v>
      </c>
      <c r="N200" s="226" t="s">
        <v>44</v>
      </c>
      <c r="O200" s="80"/>
      <c r="P200" s="227">
        <f>O200*H200</f>
        <v>0</v>
      </c>
      <c r="Q200" s="227">
        <v>0</v>
      </c>
      <c r="R200" s="227">
        <f>Q200*H200</f>
        <v>0</v>
      </c>
      <c r="S200" s="227">
        <v>0</v>
      </c>
      <c r="T200" s="228">
        <f>S200*H200</f>
        <v>0</v>
      </c>
      <c r="AR200" s="18" t="s">
        <v>298</v>
      </c>
      <c r="AT200" s="18" t="s">
        <v>199</v>
      </c>
      <c r="AU200" s="18" t="s">
        <v>82</v>
      </c>
      <c r="AY200" s="18" t="s">
        <v>197</v>
      </c>
      <c r="BE200" s="229">
        <f>IF(N200="základní",J200,0)</f>
        <v>0</v>
      </c>
      <c r="BF200" s="229">
        <f>IF(N200="snížená",J200,0)</f>
        <v>0</v>
      </c>
      <c r="BG200" s="229">
        <f>IF(N200="zákl. přenesená",J200,0)</f>
        <v>0</v>
      </c>
      <c r="BH200" s="229">
        <f>IF(N200="sníž. přenesená",J200,0)</f>
        <v>0</v>
      </c>
      <c r="BI200" s="229">
        <f>IF(N200="nulová",J200,0)</f>
        <v>0</v>
      </c>
      <c r="BJ200" s="18" t="s">
        <v>80</v>
      </c>
      <c r="BK200" s="229">
        <f>ROUND(I200*H200,2)</f>
        <v>0</v>
      </c>
      <c r="BL200" s="18" t="s">
        <v>298</v>
      </c>
      <c r="BM200" s="18" t="s">
        <v>608</v>
      </c>
    </row>
    <row r="201" spans="2:51" s="12" customFormat="1" ht="12">
      <c r="B201" s="233"/>
      <c r="C201" s="234"/>
      <c r="D201" s="230" t="s">
        <v>207</v>
      </c>
      <c r="E201" s="235" t="s">
        <v>21</v>
      </c>
      <c r="F201" s="236" t="s">
        <v>2961</v>
      </c>
      <c r="G201" s="234"/>
      <c r="H201" s="237">
        <v>57</v>
      </c>
      <c r="I201" s="238"/>
      <c r="J201" s="234"/>
      <c r="K201" s="234"/>
      <c r="L201" s="239"/>
      <c r="M201" s="240"/>
      <c r="N201" s="241"/>
      <c r="O201" s="241"/>
      <c r="P201" s="241"/>
      <c r="Q201" s="241"/>
      <c r="R201" s="241"/>
      <c r="S201" s="241"/>
      <c r="T201" s="242"/>
      <c r="AT201" s="243" t="s">
        <v>207</v>
      </c>
      <c r="AU201" s="243" t="s">
        <v>82</v>
      </c>
      <c r="AV201" s="12" t="s">
        <v>82</v>
      </c>
      <c r="AW201" s="12" t="s">
        <v>34</v>
      </c>
      <c r="AX201" s="12" t="s">
        <v>73</v>
      </c>
      <c r="AY201" s="243" t="s">
        <v>197</v>
      </c>
    </row>
    <row r="202" spans="2:51" s="14" customFormat="1" ht="12">
      <c r="B202" s="255"/>
      <c r="C202" s="256"/>
      <c r="D202" s="230" t="s">
        <v>207</v>
      </c>
      <c r="E202" s="257" t="s">
        <v>21</v>
      </c>
      <c r="F202" s="258" t="s">
        <v>221</v>
      </c>
      <c r="G202" s="256"/>
      <c r="H202" s="259">
        <v>57</v>
      </c>
      <c r="I202" s="260"/>
      <c r="J202" s="256"/>
      <c r="K202" s="256"/>
      <c r="L202" s="261"/>
      <c r="M202" s="262"/>
      <c r="N202" s="263"/>
      <c r="O202" s="263"/>
      <c r="P202" s="263"/>
      <c r="Q202" s="263"/>
      <c r="R202" s="263"/>
      <c r="S202" s="263"/>
      <c r="T202" s="264"/>
      <c r="AT202" s="265" t="s">
        <v>207</v>
      </c>
      <c r="AU202" s="265" t="s">
        <v>82</v>
      </c>
      <c r="AV202" s="14" t="s">
        <v>97</v>
      </c>
      <c r="AW202" s="14" t="s">
        <v>34</v>
      </c>
      <c r="AX202" s="14" t="s">
        <v>80</v>
      </c>
      <c r="AY202" s="265" t="s">
        <v>197</v>
      </c>
    </row>
    <row r="203" spans="2:65" s="1" customFormat="1" ht="16.5" customHeight="1">
      <c r="B203" s="39"/>
      <c r="C203" s="218" t="s">
        <v>402</v>
      </c>
      <c r="D203" s="218" t="s">
        <v>199</v>
      </c>
      <c r="E203" s="219" t="s">
        <v>2931</v>
      </c>
      <c r="F203" s="220" t="s">
        <v>2932</v>
      </c>
      <c r="G203" s="221" t="s">
        <v>132</v>
      </c>
      <c r="H203" s="222">
        <v>13</v>
      </c>
      <c r="I203" s="223"/>
      <c r="J203" s="224">
        <f>ROUND(I203*H203,2)</f>
        <v>0</v>
      </c>
      <c r="K203" s="220" t="s">
        <v>21</v>
      </c>
      <c r="L203" s="44"/>
      <c r="M203" s="225" t="s">
        <v>21</v>
      </c>
      <c r="N203" s="226" t="s">
        <v>44</v>
      </c>
      <c r="O203" s="80"/>
      <c r="P203" s="227">
        <f>O203*H203</f>
        <v>0</v>
      </c>
      <c r="Q203" s="227">
        <v>0</v>
      </c>
      <c r="R203" s="227">
        <f>Q203*H203</f>
        <v>0</v>
      </c>
      <c r="S203" s="227">
        <v>0</v>
      </c>
      <c r="T203" s="228">
        <f>S203*H203</f>
        <v>0</v>
      </c>
      <c r="AR203" s="18" t="s">
        <v>298</v>
      </c>
      <c r="AT203" s="18" t="s">
        <v>199</v>
      </c>
      <c r="AU203" s="18" t="s">
        <v>82</v>
      </c>
      <c r="AY203" s="18" t="s">
        <v>197</v>
      </c>
      <c r="BE203" s="229">
        <f>IF(N203="základní",J203,0)</f>
        <v>0</v>
      </c>
      <c r="BF203" s="229">
        <f>IF(N203="snížená",J203,0)</f>
        <v>0</v>
      </c>
      <c r="BG203" s="229">
        <f>IF(N203="zákl. přenesená",J203,0)</f>
        <v>0</v>
      </c>
      <c r="BH203" s="229">
        <f>IF(N203="sníž. přenesená",J203,0)</f>
        <v>0</v>
      </c>
      <c r="BI203" s="229">
        <f>IF(N203="nulová",J203,0)</f>
        <v>0</v>
      </c>
      <c r="BJ203" s="18" t="s">
        <v>80</v>
      </c>
      <c r="BK203" s="229">
        <f>ROUND(I203*H203,2)</f>
        <v>0</v>
      </c>
      <c r="BL203" s="18" t="s">
        <v>298</v>
      </c>
      <c r="BM203" s="18" t="s">
        <v>619</v>
      </c>
    </row>
    <row r="204" spans="2:51" s="12" customFormat="1" ht="12">
      <c r="B204" s="233"/>
      <c r="C204" s="234"/>
      <c r="D204" s="230" t="s">
        <v>207</v>
      </c>
      <c r="E204" s="235" t="s">
        <v>21</v>
      </c>
      <c r="F204" s="236" t="s">
        <v>2962</v>
      </c>
      <c r="G204" s="234"/>
      <c r="H204" s="237">
        <v>13</v>
      </c>
      <c r="I204" s="238"/>
      <c r="J204" s="234"/>
      <c r="K204" s="234"/>
      <c r="L204" s="239"/>
      <c r="M204" s="240"/>
      <c r="N204" s="241"/>
      <c r="O204" s="241"/>
      <c r="P204" s="241"/>
      <c r="Q204" s="241"/>
      <c r="R204" s="241"/>
      <c r="S204" s="241"/>
      <c r="T204" s="242"/>
      <c r="AT204" s="243" t="s">
        <v>207</v>
      </c>
      <c r="AU204" s="243" t="s">
        <v>82</v>
      </c>
      <c r="AV204" s="12" t="s">
        <v>82</v>
      </c>
      <c r="AW204" s="12" t="s">
        <v>34</v>
      </c>
      <c r="AX204" s="12" t="s">
        <v>73</v>
      </c>
      <c r="AY204" s="243" t="s">
        <v>197</v>
      </c>
    </row>
    <row r="205" spans="2:51" s="14" customFormat="1" ht="12">
      <c r="B205" s="255"/>
      <c r="C205" s="256"/>
      <c r="D205" s="230" t="s">
        <v>207</v>
      </c>
      <c r="E205" s="257" t="s">
        <v>21</v>
      </c>
      <c r="F205" s="258" t="s">
        <v>221</v>
      </c>
      <c r="G205" s="256"/>
      <c r="H205" s="259">
        <v>13</v>
      </c>
      <c r="I205" s="260"/>
      <c r="J205" s="256"/>
      <c r="K205" s="256"/>
      <c r="L205" s="261"/>
      <c r="M205" s="262"/>
      <c r="N205" s="263"/>
      <c r="O205" s="263"/>
      <c r="P205" s="263"/>
      <c r="Q205" s="263"/>
      <c r="R205" s="263"/>
      <c r="S205" s="263"/>
      <c r="T205" s="264"/>
      <c r="AT205" s="265" t="s">
        <v>207</v>
      </c>
      <c r="AU205" s="265" t="s">
        <v>82</v>
      </c>
      <c r="AV205" s="14" t="s">
        <v>97</v>
      </c>
      <c r="AW205" s="14" t="s">
        <v>34</v>
      </c>
      <c r="AX205" s="14" t="s">
        <v>80</v>
      </c>
      <c r="AY205" s="265" t="s">
        <v>197</v>
      </c>
    </row>
    <row r="206" spans="2:65" s="1" customFormat="1" ht="16.5" customHeight="1">
      <c r="B206" s="39"/>
      <c r="C206" s="218" t="s">
        <v>410</v>
      </c>
      <c r="D206" s="218" t="s">
        <v>199</v>
      </c>
      <c r="E206" s="219" t="s">
        <v>2963</v>
      </c>
      <c r="F206" s="220" t="s">
        <v>2964</v>
      </c>
      <c r="G206" s="221" t="s">
        <v>132</v>
      </c>
      <c r="H206" s="222">
        <v>10</v>
      </c>
      <c r="I206" s="223"/>
      <c r="J206" s="224">
        <f>ROUND(I206*H206,2)</f>
        <v>0</v>
      </c>
      <c r="K206" s="220" t="s">
        <v>21</v>
      </c>
      <c r="L206" s="44"/>
      <c r="M206" s="225" t="s">
        <v>21</v>
      </c>
      <c r="N206" s="226" t="s">
        <v>44</v>
      </c>
      <c r="O206" s="80"/>
      <c r="P206" s="227">
        <f>O206*H206</f>
        <v>0</v>
      </c>
      <c r="Q206" s="227">
        <v>0</v>
      </c>
      <c r="R206" s="227">
        <f>Q206*H206</f>
        <v>0</v>
      </c>
      <c r="S206" s="227">
        <v>0</v>
      </c>
      <c r="T206" s="228">
        <f>S206*H206</f>
        <v>0</v>
      </c>
      <c r="AR206" s="18" t="s">
        <v>298</v>
      </c>
      <c r="AT206" s="18" t="s">
        <v>199</v>
      </c>
      <c r="AU206" s="18" t="s">
        <v>82</v>
      </c>
      <c r="AY206" s="18" t="s">
        <v>197</v>
      </c>
      <c r="BE206" s="229">
        <f>IF(N206="základní",J206,0)</f>
        <v>0</v>
      </c>
      <c r="BF206" s="229">
        <f>IF(N206="snížená",J206,0)</f>
        <v>0</v>
      </c>
      <c r="BG206" s="229">
        <f>IF(N206="zákl. přenesená",J206,0)</f>
        <v>0</v>
      </c>
      <c r="BH206" s="229">
        <f>IF(N206="sníž. přenesená",J206,0)</f>
        <v>0</v>
      </c>
      <c r="BI206" s="229">
        <f>IF(N206="nulová",J206,0)</f>
        <v>0</v>
      </c>
      <c r="BJ206" s="18" t="s">
        <v>80</v>
      </c>
      <c r="BK206" s="229">
        <f>ROUND(I206*H206,2)</f>
        <v>0</v>
      </c>
      <c r="BL206" s="18" t="s">
        <v>298</v>
      </c>
      <c r="BM206" s="18" t="s">
        <v>635</v>
      </c>
    </row>
    <row r="207" spans="2:51" s="12" customFormat="1" ht="12">
      <c r="B207" s="233"/>
      <c r="C207" s="234"/>
      <c r="D207" s="230" t="s">
        <v>207</v>
      </c>
      <c r="E207" s="235" t="s">
        <v>21</v>
      </c>
      <c r="F207" s="236" t="s">
        <v>2965</v>
      </c>
      <c r="G207" s="234"/>
      <c r="H207" s="237">
        <v>10</v>
      </c>
      <c r="I207" s="238"/>
      <c r="J207" s="234"/>
      <c r="K207" s="234"/>
      <c r="L207" s="239"/>
      <c r="M207" s="240"/>
      <c r="N207" s="241"/>
      <c r="O207" s="241"/>
      <c r="P207" s="241"/>
      <c r="Q207" s="241"/>
      <c r="R207" s="241"/>
      <c r="S207" s="241"/>
      <c r="T207" s="242"/>
      <c r="AT207" s="243" t="s">
        <v>207</v>
      </c>
      <c r="AU207" s="243" t="s">
        <v>82</v>
      </c>
      <c r="AV207" s="12" t="s">
        <v>82</v>
      </c>
      <c r="AW207" s="12" t="s">
        <v>34</v>
      </c>
      <c r="AX207" s="12" t="s">
        <v>73</v>
      </c>
      <c r="AY207" s="243" t="s">
        <v>197</v>
      </c>
    </row>
    <row r="208" spans="2:51" s="14" customFormat="1" ht="12">
      <c r="B208" s="255"/>
      <c r="C208" s="256"/>
      <c r="D208" s="230" t="s">
        <v>207</v>
      </c>
      <c r="E208" s="257" t="s">
        <v>21</v>
      </c>
      <c r="F208" s="258" t="s">
        <v>221</v>
      </c>
      <c r="G208" s="256"/>
      <c r="H208" s="259">
        <v>10</v>
      </c>
      <c r="I208" s="260"/>
      <c r="J208" s="256"/>
      <c r="K208" s="256"/>
      <c r="L208" s="261"/>
      <c r="M208" s="262"/>
      <c r="N208" s="263"/>
      <c r="O208" s="263"/>
      <c r="P208" s="263"/>
      <c r="Q208" s="263"/>
      <c r="R208" s="263"/>
      <c r="S208" s="263"/>
      <c r="T208" s="264"/>
      <c r="AT208" s="265" t="s">
        <v>207</v>
      </c>
      <c r="AU208" s="265" t="s">
        <v>82</v>
      </c>
      <c r="AV208" s="14" t="s">
        <v>97</v>
      </c>
      <c r="AW208" s="14" t="s">
        <v>34</v>
      </c>
      <c r="AX208" s="14" t="s">
        <v>80</v>
      </c>
      <c r="AY208" s="265" t="s">
        <v>197</v>
      </c>
    </row>
    <row r="209" spans="2:65" s="1" customFormat="1" ht="16.5" customHeight="1">
      <c r="B209" s="39"/>
      <c r="C209" s="218" t="s">
        <v>415</v>
      </c>
      <c r="D209" s="218" t="s">
        <v>199</v>
      </c>
      <c r="E209" s="219" t="s">
        <v>2966</v>
      </c>
      <c r="F209" s="220" t="s">
        <v>2967</v>
      </c>
      <c r="G209" s="221" t="s">
        <v>132</v>
      </c>
      <c r="H209" s="222">
        <v>21</v>
      </c>
      <c r="I209" s="223"/>
      <c r="J209" s="224">
        <f>ROUND(I209*H209,2)</f>
        <v>0</v>
      </c>
      <c r="K209" s="220" t="s">
        <v>21</v>
      </c>
      <c r="L209" s="44"/>
      <c r="M209" s="225" t="s">
        <v>21</v>
      </c>
      <c r="N209" s="226" t="s">
        <v>44</v>
      </c>
      <c r="O209" s="80"/>
      <c r="P209" s="227">
        <f>O209*H209</f>
        <v>0</v>
      </c>
      <c r="Q209" s="227">
        <v>0</v>
      </c>
      <c r="R209" s="227">
        <f>Q209*H209</f>
        <v>0</v>
      </c>
      <c r="S209" s="227">
        <v>0</v>
      </c>
      <c r="T209" s="228">
        <f>S209*H209</f>
        <v>0</v>
      </c>
      <c r="AR209" s="18" t="s">
        <v>298</v>
      </c>
      <c r="AT209" s="18" t="s">
        <v>199</v>
      </c>
      <c r="AU209" s="18" t="s">
        <v>82</v>
      </c>
      <c r="AY209" s="18" t="s">
        <v>197</v>
      </c>
      <c r="BE209" s="229">
        <f>IF(N209="základní",J209,0)</f>
        <v>0</v>
      </c>
      <c r="BF209" s="229">
        <f>IF(N209="snížená",J209,0)</f>
        <v>0</v>
      </c>
      <c r="BG209" s="229">
        <f>IF(N209="zákl. přenesená",J209,0)</f>
        <v>0</v>
      </c>
      <c r="BH209" s="229">
        <f>IF(N209="sníž. přenesená",J209,0)</f>
        <v>0</v>
      </c>
      <c r="BI209" s="229">
        <f>IF(N209="nulová",J209,0)</f>
        <v>0</v>
      </c>
      <c r="BJ209" s="18" t="s">
        <v>80</v>
      </c>
      <c r="BK209" s="229">
        <f>ROUND(I209*H209,2)</f>
        <v>0</v>
      </c>
      <c r="BL209" s="18" t="s">
        <v>298</v>
      </c>
      <c r="BM209" s="18" t="s">
        <v>651</v>
      </c>
    </row>
    <row r="210" spans="2:51" s="12" customFormat="1" ht="12">
      <c r="B210" s="233"/>
      <c r="C210" s="234"/>
      <c r="D210" s="230" t="s">
        <v>207</v>
      </c>
      <c r="E210" s="235" t="s">
        <v>21</v>
      </c>
      <c r="F210" s="236" t="s">
        <v>2968</v>
      </c>
      <c r="G210" s="234"/>
      <c r="H210" s="237">
        <v>21</v>
      </c>
      <c r="I210" s="238"/>
      <c r="J210" s="234"/>
      <c r="K210" s="234"/>
      <c r="L210" s="239"/>
      <c r="M210" s="240"/>
      <c r="N210" s="241"/>
      <c r="O210" s="241"/>
      <c r="P210" s="241"/>
      <c r="Q210" s="241"/>
      <c r="R210" s="241"/>
      <c r="S210" s="241"/>
      <c r="T210" s="242"/>
      <c r="AT210" s="243" t="s">
        <v>207</v>
      </c>
      <c r="AU210" s="243" t="s">
        <v>82</v>
      </c>
      <c r="AV210" s="12" t="s">
        <v>82</v>
      </c>
      <c r="AW210" s="12" t="s">
        <v>34</v>
      </c>
      <c r="AX210" s="12" t="s">
        <v>73</v>
      </c>
      <c r="AY210" s="243" t="s">
        <v>197</v>
      </c>
    </row>
    <row r="211" spans="2:51" s="14" customFormat="1" ht="12">
      <c r="B211" s="255"/>
      <c r="C211" s="256"/>
      <c r="D211" s="230" t="s">
        <v>207</v>
      </c>
      <c r="E211" s="257" t="s">
        <v>21</v>
      </c>
      <c r="F211" s="258" t="s">
        <v>221</v>
      </c>
      <c r="G211" s="256"/>
      <c r="H211" s="259">
        <v>21</v>
      </c>
      <c r="I211" s="260"/>
      <c r="J211" s="256"/>
      <c r="K211" s="256"/>
      <c r="L211" s="261"/>
      <c r="M211" s="262"/>
      <c r="N211" s="263"/>
      <c r="O211" s="263"/>
      <c r="P211" s="263"/>
      <c r="Q211" s="263"/>
      <c r="R211" s="263"/>
      <c r="S211" s="263"/>
      <c r="T211" s="264"/>
      <c r="AT211" s="265" t="s">
        <v>207</v>
      </c>
      <c r="AU211" s="265" t="s">
        <v>82</v>
      </c>
      <c r="AV211" s="14" t="s">
        <v>97</v>
      </c>
      <c r="AW211" s="14" t="s">
        <v>34</v>
      </c>
      <c r="AX211" s="14" t="s">
        <v>80</v>
      </c>
      <c r="AY211" s="265" t="s">
        <v>197</v>
      </c>
    </row>
    <row r="212" spans="2:65" s="1" customFormat="1" ht="16.5" customHeight="1">
      <c r="B212" s="39"/>
      <c r="C212" s="218" t="s">
        <v>419</v>
      </c>
      <c r="D212" s="218" t="s">
        <v>199</v>
      </c>
      <c r="E212" s="219" t="s">
        <v>2969</v>
      </c>
      <c r="F212" s="220" t="s">
        <v>2970</v>
      </c>
      <c r="G212" s="221" t="s">
        <v>1352</v>
      </c>
      <c r="H212" s="222">
        <v>5</v>
      </c>
      <c r="I212" s="223"/>
      <c r="J212" s="224">
        <f>ROUND(I212*H212,2)</f>
        <v>0</v>
      </c>
      <c r="K212" s="220" t="s">
        <v>21</v>
      </c>
      <c r="L212" s="44"/>
      <c r="M212" s="225" t="s">
        <v>21</v>
      </c>
      <c r="N212" s="226" t="s">
        <v>44</v>
      </c>
      <c r="O212" s="80"/>
      <c r="P212" s="227">
        <f>O212*H212</f>
        <v>0</v>
      </c>
      <c r="Q212" s="227">
        <v>0</v>
      </c>
      <c r="R212" s="227">
        <f>Q212*H212</f>
        <v>0</v>
      </c>
      <c r="S212" s="227">
        <v>0</v>
      </c>
      <c r="T212" s="228">
        <f>S212*H212</f>
        <v>0</v>
      </c>
      <c r="AR212" s="18" t="s">
        <v>298</v>
      </c>
      <c r="AT212" s="18" t="s">
        <v>199</v>
      </c>
      <c r="AU212" s="18" t="s">
        <v>82</v>
      </c>
      <c r="AY212" s="18" t="s">
        <v>197</v>
      </c>
      <c r="BE212" s="229">
        <f>IF(N212="základní",J212,0)</f>
        <v>0</v>
      </c>
      <c r="BF212" s="229">
        <f>IF(N212="snížená",J212,0)</f>
        <v>0</v>
      </c>
      <c r="BG212" s="229">
        <f>IF(N212="zákl. přenesená",J212,0)</f>
        <v>0</v>
      </c>
      <c r="BH212" s="229">
        <f>IF(N212="sníž. přenesená",J212,0)</f>
        <v>0</v>
      </c>
      <c r="BI212" s="229">
        <f>IF(N212="nulová",J212,0)</f>
        <v>0</v>
      </c>
      <c r="BJ212" s="18" t="s">
        <v>80</v>
      </c>
      <c r="BK212" s="229">
        <f>ROUND(I212*H212,2)</f>
        <v>0</v>
      </c>
      <c r="BL212" s="18" t="s">
        <v>298</v>
      </c>
      <c r="BM212" s="18" t="s">
        <v>664</v>
      </c>
    </row>
    <row r="213" spans="2:51" s="12" customFormat="1" ht="12">
      <c r="B213" s="233"/>
      <c r="C213" s="234"/>
      <c r="D213" s="230" t="s">
        <v>207</v>
      </c>
      <c r="E213" s="235" t="s">
        <v>21</v>
      </c>
      <c r="F213" s="236" t="s">
        <v>2971</v>
      </c>
      <c r="G213" s="234"/>
      <c r="H213" s="237">
        <v>5</v>
      </c>
      <c r="I213" s="238"/>
      <c r="J213" s="234"/>
      <c r="K213" s="234"/>
      <c r="L213" s="239"/>
      <c r="M213" s="240"/>
      <c r="N213" s="241"/>
      <c r="O213" s="241"/>
      <c r="P213" s="241"/>
      <c r="Q213" s="241"/>
      <c r="R213" s="241"/>
      <c r="S213" s="241"/>
      <c r="T213" s="242"/>
      <c r="AT213" s="243" t="s">
        <v>207</v>
      </c>
      <c r="AU213" s="243" t="s">
        <v>82</v>
      </c>
      <c r="AV213" s="12" t="s">
        <v>82</v>
      </c>
      <c r="AW213" s="12" t="s">
        <v>34</v>
      </c>
      <c r="AX213" s="12" t="s">
        <v>73</v>
      </c>
      <c r="AY213" s="243" t="s">
        <v>197</v>
      </c>
    </row>
    <row r="214" spans="2:51" s="14" customFormat="1" ht="12">
      <c r="B214" s="255"/>
      <c r="C214" s="256"/>
      <c r="D214" s="230" t="s">
        <v>207</v>
      </c>
      <c r="E214" s="257" t="s">
        <v>21</v>
      </c>
      <c r="F214" s="258" t="s">
        <v>221</v>
      </c>
      <c r="G214" s="256"/>
      <c r="H214" s="259">
        <v>5</v>
      </c>
      <c r="I214" s="260"/>
      <c r="J214" s="256"/>
      <c r="K214" s="256"/>
      <c r="L214" s="261"/>
      <c r="M214" s="262"/>
      <c r="N214" s="263"/>
      <c r="O214" s="263"/>
      <c r="P214" s="263"/>
      <c r="Q214" s="263"/>
      <c r="R214" s="263"/>
      <c r="S214" s="263"/>
      <c r="T214" s="264"/>
      <c r="AT214" s="265" t="s">
        <v>207</v>
      </c>
      <c r="AU214" s="265" t="s">
        <v>82</v>
      </c>
      <c r="AV214" s="14" t="s">
        <v>97</v>
      </c>
      <c r="AW214" s="14" t="s">
        <v>34</v>
      </c>
      <c r="AX214" s="14" t="s">
        <v>80</v>
      </c>
      <c r="AY214" s="265" t="s">
        <v>197</v>
      </c>
    </row>
    <row r="215" spans="2:65" s="1" customFormat="1" ht="16.5" customHeight="1">
      <c r="B215" s="39"/>
      <c r="C215" s="218" t="s">
        <v>425</v>
      </c>
      <c r="D215" s="218" t="s">
        <v>199</v>
      </c>
      <c r="E215" s="219" t="s">
        <v>2933</v>
      </c>
      <c r="F215" s="220" t="s">
        <v>2934</v>
      </c>
      <c r="G215" s="221" t="s">
        <v>1352</v>
      </c>
      <c r="H215" s="222">
        <v>190</v>
      </c>
      <c r="I215" s="223"/>
      <c r="J215" s="224">
        <f>ROUND(I215*H215,2)</f>
        <v>0</v>
      </c>
      <c r="K215" s="220" t="s">
        <v>21</v>
      </c>
      <c r="L215" s="44"/>
      <c r="M215" s="225" t="s">
        <v>21</v>
      </c>
      <c r="N215" s="226" t="s">
        <v>44</v>
      </c>
      <c r="O215" s="80"/>
      <c r="P215" s="227">
        <f>O215*H215</f>
        <v>0</v>
      </c>
      <c r="Q215" s="227">
        <v>0</v>
      </c>
      <c r="R215" s="227">
        <f>Q215*H215</f>
        <v>0</v>
      </c>
      <c r="S215" s="227">
        <v>0</v>
      </c>
      <c r="T215" s="228">
        <f>S215*H215</f>
        <v>0</v>
      </c>
      <c r="AR215" s="18" t="s">
        <v>298</v>
      </c>
      <c r="AT215" s="18" t="s">
        <v>199</v>
      </c>
      <c r="AU215" s="18" t="s">
        <v>82</v>
      </c>
      <c r="AY215" s="18" t="s">
        <v>197</v>
      </c>
      <c r="BE215" s="229">
        <f>IF(N215="základní",J215,0)</f>
        <v>0</v>
      </c>
      <c r="BF215" s="229">
        <f>IF(N215="snížená",J215,0)</f>
        <v>0</v>
      </c>
      <c r="BG215" s="229">
        <f>IF(N215="zákl. přenesená",J215,0)</f>
        <v>0</v>
      </c>
      <c r="BH215" s="229">
        <f>IF(N215="sníž. přenesená",J215,0)</f>
        <v>0</v>
      </c>
      <c r="BI215" s="229">
        <f>IF(N215="nulová",J215,0)</f>
        <v>0</v>
      </c>
      <c r="BJ215" s="18" t="s">
        <v>80</v>
      </c>
      <c r="BK215" s="229">
        <f>ROUND(I215*H215,2)</f>
        <v>0</v>
      </c>
      <c r="BL215" s="18" t="s">
        <v>298</v>
      </c>
      <c r="BM215" s="18" t="s">
        <v>682</v>
      </c>
    </row>
    <row r="216" spans="2:51" s="12" customFormat="1" ht="12">
      <c r="B216" s="233"/>
      <c r="C216" s="234"/>
      <c r="D216" s="230" t="s">
        <v>207</v>
      </c>
      <c r="E216" s="235" t="s">
        <v>21</v>
      </c>
      <c r="F216" s="236" t="s">
        <v>2972</v>
      </c>
      <c r="G216" s="234"/>
      <c r="H216" s="237">
        <v>190</v>
      </c>
      <c r="I216" s="238"/>
      <c r="J216" s="234"/>
      <c r="K216" s="234"/>
      <c r="L216" s="239"/>
      <c r="M216" s="240"/>
      <c r="N216" s="241"/>
      <c r="O216" s="241"/>
      <c r="P216" s="241"/>
      <c r="Q216" s="241"/>
      <c r="R216" s="241"/>
      <c r="S216" s="241"/>
      <c r="T216" s="242"/>
      <c r="AT216" s="243" t="s">
        <v>207</v>
      </c>
      <c r="AU216" s="243" t="s">
        <v>82</v>
      </c>
      <c r="AV216" s="12" t="s">
        <v>82</v>
      </c>
      <c r="AW216" s="12" t="s">
        <v>34</v>
      </c>
      <c r="AX216" s="12" t="s">
        <v>73</v>
      </c>
      <c r="AY216" s="243" t="s">
        <v>197</v>
      </c>
    </row>
    <row r="217" spans="2:51" s="14" customFormat="1" ht="12">
      <c r="B217" s="255"/>
      <c r="C217" s="256"/>
      <c r="D217" s="230" t="s">
        <v>207</v>
      </c>
      <c r="E217" s="257" t="s">
        <v>21</v>
      </c>
      <c r="F217" s="258" t="s">
        <v>221</v>
      </c>
      <c r="G217" s="256"/>
      <c r="H217" s="259">
        <v>190</v>
      </c>
      <c r="I217" s="260"/>
      <c r="J217" s="256"/>
      <c r="K217" s="256"/>
      <c r="L217" s="261"/>
      <c r="M217" s="262"/>
      <c r="N217" s="263"/>
      <c r="O217" s="263"/>
      <c r="P217" s="263"/>
      <c r="Q217" s="263"/>
      <c r="R217" s="263"/>
      <c r="S217" s="263"/>
      <c r="T217" s="264"/>
      <c r="AT217" s="265" t="s">
        <v>207</v>
      </c>
      <c r="AU217" s="265" t="s">
        <v>82</v>
      </c>
      <c r="AV217" s="14" t="s">
        <v>97</v>
      </c>
      <c r="AW217" s="14" t="s">
        <v>34</v>
      </c>
      <c r="AX217" s="14" t="s">
        <v>80</v>
      </c>
      <c r="AY217" s="265" t="s">
        <v>197</v>
      </c>
    </row>
    <row r="218" spans="2:65" s="1" customFormat="1" ht="16.5" customHeight="1">
      <c r="B218" s="39"/>
      <c r="C218" s="218" t="s">
        <v>436</v>
      </c>
      <c r="D218" s="218" t="s">
        <v>199</v>
      </c>
      <c r="E218" s="219" t="s">
        <v>2973</v>
      </c>
      <c r="F218" s="220" t="s">
        <v>2974</v>
      </c>
      <c r="G218" s="221" t="s">
        <v>707</v>
      </c>
      <c r="H218" s="222">
        <v>1</v>
      </c>
      <c r="I218" s="223"/>
      <c r="J218" s="224">
        <f>ROUND(I218*H218,2)</f>
        <v>0</v>
      </c>
      <c r="K218" s="220" t="s">
        <v>21</v>
      </c>
      <c r="L218" s="44"/>
      <c r="M218" s="225" t="s">
        <v>21</v>
      </c>
      <c r="N218" s="226" t="s">
        <v>44</v>
      </c>
      <c r="O218" s="80"/>
      <c r="P218" s="227">
        <f>O218*H218</f>
        <v>0</v>
      </c>
      <c r="Q218" s="227">
        <v>0</v>
      </c>
      <c r="R218" s="227">
        <f>Q218*H218</f>
        <v>0</v>
      </c>
      <c r="S218" s="227">
        <v>0</v>
      </c>
      <c r="T218" s="228">
        <f>S218*H218</f>
        <v>0</v>
      </c>
      <c r="AR218" s="18" t="s">
        <v>298</v>
      </c>
      <c r="AT218" s="18" t="s">
        <v>199</v>
      </c>
      <c r="AU218" s="18" t="s">
        <v>82</v>
      </c>
      <c r="AY218" s="18" t="s">
        <v>197</v>
      </c>
      <c r="BE218" s="229">
        <f>IF(N218="základní",J218,0)</f>
        <v>0</v>
      </c>
      <c r="BF218" s="229">
        <f>IF(N218="snížená",J218,0)</f>
        <v>0</v>
      </c>
      <c r="BG218" s="229">
        <f>IF(N218="zákl. přenesená",J218,0)</f>
        <v>0</v>
      </c>
      <c r="BH218" s="229">
        <f>IF(N218="sníž. přenesená",J218,0)</f>
        <v>0</v>
      </c>
      <c r="BI218" s="229">
        <f>IF(N218="nulová",J218,0)</f>
        <v>0</v>
      </c>
      <c r="BJ218" s="18" t="s">
        <v>80</v>
      </c>
      <c r="BK218" s="229">
        <f>ROUND(I218*H218,2)</f>
        <v>0</v>
      </c>
      <c r="BL218" s="18" t="s">
        <v>298</v>
      </c>
      <c r="BM218" s="18" t="s">
        <v>2975</v>
      </c>
    </row>
    <row r="219" spans="2:63" s="11" customFormat="1" ht="22.8" customHeight="1">
      <c r="B219" s="202"/>
      <c r="C219" s="203"/>
      <c r="D219" s="204" t="s">
        <v>72</v>
      </c>
      <c r="E219" s="216" t="s">
        <v>2379</v>
      </c>
      <c r="F219" s="216" t="s">
        <v>2976</v>
      </c>
      <c r="G219" s="203"/>
      <c r="H219" s="203"/>
      <c r="I219" s="206"/>
      <c r="J219" s="217">
        <f>BK219</f>
        <v>0</v>
      </c>
      <c r="K219" s="203"/>
      <c r="L219" s="208"/>
      <c r="M219" s="209"/>
      <c r="N219" s="210"/>
      <c r="O219" s="210"/>
      <c r="P219" s="211">
        <f>SUM(P220:P283)</f>
        <v>0</v>
      </c>
      <c r="Q219" s="210"/>
      <c r="R219" s="211">
        <f>SUM(R220:R283)</f>
        <v>0</v>
      </c>
      <c r="S219" s="210"/>
      <c r="T219" s="212">
        <f>SUM(T220:T283)</f>
        <v>0</v>
      </c>
      <c r="AR219" s="213" t="s">
        <v>82</v>
      </c>
      <c r="AT219" s="214" t="s">
        <v>72</v>
      </c>
      <c r="AU219" s="214" t="s">
        <v>80</v>
      </c>
      <c r="AY219" s="213" t="s">
        <v>197</v>
      </c>
      <c r="BK219" s="215">
        <f>SUM(BK220:BK283)</f>
        <v>0</v>
      </c>
    </row>
    <row r="220" spans="2:65" s="1" customFormat="1" ht="16.5" customHeight="1">
      <c r="B220" s="39"/>
      <c r="C220" s="218" t="s">
        <v>445</v>
      </c>
      <c r="D220" s="218" t="s">
        <v>199</v>
      </c>
      <c r="E220" s="219" t="s">
        <v>2673</v>
      </c>
      <c r="F220" s="220" t="s">
        <v>2892</v>
      </c>
      <c r="G220" s="221" t="s">
        <v>707</v>
      </c>
      <c r="H220" s="222">
        <v>1</v>
      </c>
      <c r="I220" s="223"/>
      <c r="J220" s="224">
        <f>ROUND(I220*H220,2)</f>
        <v>0</v>
      </c>
      <c r="K220" s="220" t="s">
        <v>21</v>
      </c>
      <c r="L220" s="44"/>
      <c r="M220" s="225" t="s">
        <v>21</v>
      </c>
      <c r="N220" s="226" t="s">
        <v>44</v>
      </c>
      <c r="O220" s="80"/>
      <c r="P220" s="227">
        <f>O220*H220</f>
        <v>0</v>
      </c>
      <c r="Q220" s="227">
        <v>0</v>
      </c>
      <c r="R220" s="227">
        <f>Q220*H220</f>
        <v>0</v>
      </c>
      <c r="S220" s="227">
        <v>0</v>
      </c>
      <c r="T220" s="228">
        <f>S220*H220</f>
        <v>0</v>
      </c>
      <c r="AR220" s="18" t="s">
        <v>298</v>
      </c>
      <c r="AT220" s="18" t="s">
        <v>199</v>
      </c>
      <c r="AU220" s="18" t="s">
        <v>82</v>
      </c>
      <c r="AY220" s="18" t="s">
        <v>197</v>
      </c>
      <c r="BE220" s="229">
        <f>IF(N220="základní",J220,0)</f>
        <v>0</v>
      </c>
      <c r="BF220" s="229">
        <f>IF(N220="snížená",J220,0)</f>
        <v>0</v>
      </c>
      <c r="BG220" s="229">
        <f>IF(N220="zákl. přenesená",J220,0)</f>
        <v>0</v>
      </c>
      <c r="BH220" s="229">
        <f>IF(N220="sníž. přenesená",J220,0)</f>
        <v>0</v>
      </c>
      <c r="BI220" s="229">
        <f>IF(N220="nulová",J220,0)</f>
        <v>0</v>
      </c>
      <c r="BJ220" s="18" t="s">
        <v>80</v>
      </c>
      <c r="BK220" s="229">
        <f>ROUND(I220*H220,2)</f>
        <v>0</v>
      </c>
      <c r="BL220" s="18" t="s">
        <v>298</v>
      </c>
      <c r="BM220" s="18" t="s">
        <v>694</v>
      </c>
    </row>
    <row r="221" spans="2:47" s="1" customFormat="1" ht="12">
      <c r="B221" s="39"/>
      <c r="C221" s="40"/>
      <c r="D221" s="230" t="s">
        <v>262</v>
      </c>
      <c r="E221" s="40"/>
      <c r="F221" s="231" t="s">
        <v>2893</v>
      </c>
      <c r="G221" s="40"/>
      <c r="H221" s="40"/>
      <c r="I221" s="145"/>
      <c r="J221" s="40"/>
      <c r="K221" s="40"/>
      <c r="L221" s="44"/>
      <c r="M221" s="232"/>
      <c r="N221" s="80"/>
      <c r="O221" s="80"/>
      <c r="P221" s="80"/>
      <c r="Q221" s="80"/>
      <c r="R221" s="80"/>
      <c r="S221" s="80"/>
      <c r="T221" s="81"/>
      <c r="AT221" s="18" t="s">
        <v>262</v>
      </c>
      <c r="AU221" s="18" t="s">
        <v>82</v>
      </c>
    </row>
    <row r="222" spans="2:51" s="12" customFormat="1" ht="12">
      <c r="B222" s="233"/>
      <c r="C222" s="234"/>
      <c r="D222" s="230" t="s">
        <v>207</v>
      </c>
      <c r="E222" s="235" t="s">
        <v>21</v>
      </c>
      <c r="F222" s="236" t="s">
        <v>80</v>
      </c>
      <c r="G222" s="234"/>
      <c r="H222" s="237">
        <v>1</v>
      </c>
      <c r="I222" s="238"/>
      <c r="J222" s="234"/>
      <c r="K222" s="234"/>
      <c r="L222" s="239"/>
      <c r="M222" s="240"/>
      <c r="N222" s="241"/>
      <c r="O222" s="241"/>
      <c r="P222" s="241"/>
      <c r="Q222" s="241"/>
      <c r="R222" s="241"/>
      <c r="S222" s="241"/>
      <c r="T222" s="242"/>
      <c r="AT222" s="243" t="s">
        <v>207</v>
      </c>
      <c r="AU222" s="243" t="s">
        <v>82</v>
      </c>
      <c r="AV222" s="12" t="s">
        <v>82</v>
      </c>
      <c r="AW222" s="12" t="s">
        <v>34</v>
      </c>
      <c r="AX222" s="12" t="s">
        <v>73</v>
      </c>
      <c r="AY222" s="243" t="s">
        <v>197</v>
      </c>
    </row>
    <row r="223" spans="2:51" s="14" customFormat="1" ht="12">
      <c r="B223" s="255"/>
      <c r="C223" s="256"/>
      <c r="D223" s="230" t="s">
        <v>207</v>
      </c>
      <c r="E223" s="257" t="s">
        <v>21</v>
      </c>
      <c r="F223" s="258" t="s">
        <v>221</v>
      </c>
      <c r="G223" s="256"/>
      <c r="H223" s="259">
        <v>1</v>
      </c>
      <c r="I223" s="260"/>
      <c r="J223" s="256"/>
      <c r="K223" s="256"/>
      <c r="L223" s="261"/>
      <c r="M223" s="262"/>
      <c r="N223" s="263"/>
      <c r="O223" s="263"/>
      <c r="P223" s="263"/>
      <c r="Q223" s="263"/>
      <c r="R223" s="263"/>
      <c r="S223" s="263"/>
      <c r="T223" s="264"/>
      <c r="AT223" s="265" t="s">
        <v>207</v>
      </c>
      <c r="AU223" s="265" t="s">
        <v>82</v>
      </c>
      <c r="AV223" s="14" t="s">
        <v>97</v>
      </c>
      <c r="AW223" s="14" t="s">
        <v>34</v>
      </c>
      <c r="AX223" s="14" t="s">
        <v>80</v>
      </c>
      <c r="AY223" s="265" t="s">
        <v>197</v>
      </c>
    </row>
    <row r="224" spans="2:65" s="1" customFormat="1" ht="16.5" customHeight="1">
      <c r="B224" s="39"/>
      <c r="C224" s="218" t="s">
        <v>452</v>
      </c>
      <c r="D224" s="218" t="s">
        <v>199</v>
      </c>
      <c r="E224" s="219" t="s">
        <v>2730</v>
      </c>
      <c r="F224" s="220" t="s">
        <v>2977</v>
      </c>
      <c r="G224" s="221" t="s">
        <v>707</v>
      </c>
      <c r="H224" s="222">
        <v>1</v>
      </c>
      <c r="I224" s="223"/>
      <c r="J224" s="224">
        <f>ROUND(I224*H224,2)</f>
        <v>0</v>
      </c>
      <c r="K224" s="220" t="s">
        <v>21</v>
      </c>
      <c r="L224" s="44"/>
      <c r="M224" s="225" t="s">
        <v>21</v>
      </c>
      <c r="N224" s="226" t="s">
        <v>44</v>
      </c>
      <c r="O224" s="80"/>
      <c r="P224" s="227">
        <f>O224*H224</f>
        <v>0</v>
      </c>
      <c r="Q224" s="227">
        <v>0</v>
      </c>
      <c r="R224" s="227">
        <f>Q224*H224</f>
        <v>0</v>
      </c>
      <c r="S224" s="227">
        <v>0</v>
      </c>
      <c r="T224" s="228">
        <f>S224*H224</f>
        <v>0</v>
      </c>
      <c r="AR224" s="18" t="s">
        <v>298</v>
      </c>
      <c r="AT224" s="18" t="s">
        <v>199</v>
      </c>
      <c r="AU224" s="18" t="s">
        <v>82</v>
      </c>
      <c r="AY224" s="18" t="s">
        <v>197</v>
      </c>
      <c r="BE224" s="229">
        <f>IF(N224="základní",J224,0)</f>
        <v>0</v>
      </c>
      <c r="BF224" s="229">
        <f>IF(N224="snížená",J224,0)</f>
        <v>0</v>
      </c>
      <c r="BG224" s="229">
        <f>IF(N224="zákl. přenesená",J224,0)</f>
        <v>0</v>
      </c>
      <c r="BH224" s="229">
        <f>IF(N224="sníž. přenesená",J224,0)</f>
        <v>0</v>
      </c>
      <c r="BI224" s="229">
        <f>IF(N224="nulová",J224,0)</f>
        <v>0</v>
      </c>
      <c r="BJ224" s="18" t="s">
        <v>80</v>
      </c>
      <c r="BK224" s="229">
        <f>ROUND(I224*H224,2)</f>
        <v>0</v>
      </c>
      <c r="BL224" s="18" t="s">
        <v>298</v>
      </c>
      <c r="BM224" s="18" t="s">
        <v>704</v>
      </c>
    </row>
    <row r="225" spans="2:47" s="1" customFormat="1" ht="12">
      <c r="B225" s="39"/>
      <c r="C225" s="40"/>
      <c r="D225" s="230" t="s">
        <v>262</v>
      </c>
      <c r="E225" s="40"/>
      <c r="F225" s="231" t="s">
        <v>2978</v>
      </c>
      <c r="G225" s="40"/>
      <c r="H225" s="40"/>
      <c r="I225" s="145"/>
      <c r="J225" s="40"/>
      <c r="K225" s="40"/>
      <c r="L225" s="44"/>
      <c r="M225" s="232"/>
      <c r="N225" s="80"/>
      <c r="O225" s="80"/>
      <c r="P225" s="80"/>
      <c r="Q225" s="80"/>
      <c r="R225" s="80"/>
      <c r="S225" s="80"/>
      <c r="T225" s="81"/>
      <c r="AT225" s="18" t="s">
        <v>262</v>
      </c>
      <c r="AU225" s="18" t="s">
        <v>82</v>
      </c>
    </row>
    <row r="226" spans="2:51" s="12" customFormat="1" ht="12">
      <c r="B226" s="233"/>
      <c r="C226" s="234"/>
      <c r="D226" s="230" t="s">
        <v>207</v>
      </c>
      <c r="E226" s="235" t="s">
        <v>21</v>
      </c>
      <c r="F226" s="236" t="s">
        <v>80</v>
      </c>
      <c r="G226" s="234"/>
      <c r="H226" s="237">
        <v>1</v>
      </c>
      <c r="I226" s="238"/>
      <c r="J226" s="234"/>
      <c r="K226" s="234"/>
      <c r="L226" s="239"/>
      <c r="M226" s="240"/>
      <c r="N226" s="241"/>
      <c r="O226" s="241"/>
      <c r="P226" s="241"/>
      <c r="Q226" s="241"/>
      <c r="R226" s="241"/>
      <c r="S226" s="241"/>
      <c r="T226" s="242"/>
      <c r="AT226" s="243" t="s">
        <v>207</v>
      </c>
      <c r="AU226" s="243" t="s">
        <v>82</v>
      </c>
      <c r="AV226" s="12" t="s">
        <v>82</v>
      </c>
      <c r="AW226" s="12" t="s">
        <v>34</v>
      </c>
      <c r="AX226" s="12" t="s">
        <v>73</v>
      </c>
      <c r="AY226" s="243" t="s">
        <v>197</v>
      </c>
    </row>
    <row r="227" spans="2:51" s="14" customFormat="1" ht="12">
      <c r="B227" s="255"/>
      <c r="C227" s="256"/>
      <c r="D227" s="230" t="s">
        <v>207</v>
      </c>
      <c r="E227" s="257" t="s">
        <v>21</v>
      </c>
      <c r="F227" s="258" t="s">
        <v>221</v>
      </c>
      <c r="G227" s="256"/>
      <c r="H227" s="259">
        <v>1</v>
      </c>
      <c r="I227" s="260"/>
      <c r="J227" s="256"/>
      <c r="K227" s="256"/>
      <c r="L227" s="261"/>
      <c r="M227" s="262"/>
      <c r="N227" s="263"/>
      <c r="O227" s="263"/>
      <c r="P227" s="263"/>
      <c r="Q227" s="263"/>
      <c r="R227" s="263"/>
      <c r="S227" s="263"/>
      <c r="T227" s="264"/>
      <c r="AT227" s="265" t="s">
        <v>207</v>
      </c>
      <c r="AU227" s="265" t="s">
        <v>82</v>
      </c>
      <c r="AV227" s="14" t="s">
        <v>97</v>
      </c>
      <c r="AW227" s="14" t="s">
        <v>34</v>
      </c>
      <c r="AX227" s="14" t="s">
        <v>80</v>
      </c>
      <c r="AY227" s="265" t="s">
        <v>197</v>
      </c>
    </row>
    <row r="228" spans="2:65" s="1" customFormat="1" ht="16.5" customHeight="1">
      <c r="B228" s="39"/>
      <c r="C228" s="218" t="s">
        <v>457</v>
      </c>
      <c r="D228" s="218" t="s">
        <v>199</v>
      </c>
      <c r="E228" s="219" t="s">
        <v>2979</v>
      </c>
      <c r="F228" s="220" t="s">
        <v>2896</v>
      </c>
      <c r="G228" s="221" t="s">
        <v>707</v>
      </c>
      <c r="H228" s="222">
        <v>1</v>
      </c>
      <c r="I228" s="223"/>
      <c r="J228" s="224">
        <f>ROUND(I228*H228,2)</f>
        <v>0</v>
      </c>
      <c r="K228" s="220" t="s">
        <v>21</v>
      </c>
      <c r="L228" s="44"/>
      <c r="M228" s="225" t="s">
        <v>21</v>
      </c>
      <c r="N228" s="226" t="s">
        <v>44</v>
      </c>
      <c r="O228" s="80"/>
      <c r="P228" s="227">
        <f>O228*H228</f>
        <v>0</v>
      </c>
      <c r="Q228" s="227">
        <v>0</v>
      </c>
      <c r="R228" s="227">
        <f>Q228*H228</f>
        <v>0</v>
      </c>
      <c r="S228" s="227">
        <v>0</v>
      </c>
      <c r="T228" s="228">
        <f>S228*H228</f>
        <v>0</v>
      </c>
      <c r="AR228" s="18" t="s">
        <v>298</v>
      </c>
      <c r="AT228" s="18" t="s">
        <v>199</v>
      </c>
      <c r="AU228" s="18" t="s">
        <v>82</v>
      </c>
      <c r="AY228" s="18" t="s">
        <v>197</v>
      </c>
      <c r="BE228" s="229">
        <f>IF(N228="základní",J228,0)</f>
        <v>0</v>
      </c>
      <c r="BF228" s="229">
        <f>IF(N228="snížená",J228,0)</f>
        <v>0</v>
      </c>
      <c r="BG228" s="229">
        <f>IF(N228="zákl. přenesená",J228,0)</f>
        <v>0</v>
      </c>
      <c r="BH228" s="229">
        <f>IF(N228="sníž. přenesená",J228,0)</f>
        <v>0</v>
      </c>
      <c r="BI228" s="229">
        <f>IF(N228="nulová",J228,0)</f>
        <v>0</v>
      </c>
      <c r="BJ228" s="18" t="s">
        <v>80</v>
      </c>
      <c r="BK228" s="229">
        <f>ROUND(I228*H228,2)</f>
        <v>0</v>
      </c>
      <c r="BL228" s="18" t="s">
        <v>298</v>
      </c>
      <c r="BM228" s="18" t="s">
        <v>718</v>
      </c>
    </row>
    <row r="229" spans="2:47" s="1" customFormat="1" ht="12">
      <c r="B229" s="39"/>
      <c r="C229" s="40"/>
      <c r="D229" s="230" t="s">
        <v>262</v>
      </c>
      <c r="E229" s="40"/>
      <c r="F229" s="231" t="s">
        <v>2897</v>
      </c>
      <c r="G229" s="40"/>
      <c r="H229" s="40"/>
      <c r="I229" s="145"/>
      <c r="J229" s="40"/>
      <c r="K229" s="40"/>
      <c r="L229" s="44"/>
      <c r="M229" s="232"/>
      <c r="N229" s="80"/>
      <c r="O229" s="80"/>
      <c r="P229" s="80"/>
      <c r="Q229" s="80"/>
      <c r="R229" s="80"/>
      <c r="S229" s="80"/>
      <c r="T229" s="81"/>
      <c r="AT229" s="18" t="s">
        <v>262</v>
      </c>
      <c r="AU229" s="18" t="s">
        <v>82</v>
      </c>
    </row>
    <row r="230" spans="2:51" s="12" customFormat="1" ht="12">
      <c r="B230" s="233"/>
      <c r="C230" s="234"/>
      <c r="D230" s="230" t="s">
        <v>207</v>
      </c>
      <c r="E230" s="235" t="s">
        <v>21</v>
      </c>
      <c r="F230" s="236" t="s">
        <v>80</v>
      </c>
      <c r="G230" s="234"/>
      <c r="H230" s="237">
        <v>1</v>
      </c>
      <c r="I230" s="238"/>
      <c r="J230" s="234"/>
      <c r="K230" s="234"/>
      <c r="L230" s="239"/>
      <c r="M230" s="240"/>
      <c r="N230" s="241"/>
      <c r="O230" s="241"/>
      <c r="P230" s="241"/>
      <c r="Q230" s="241"/>
      <c r="R230" s="241"/>
      <c r="S230" s="241"/>
      <c r="T230" s="242"/>
      <c r="AT230" s="243" t="s">
        <v>207</v>
      </c>
      <c r="AU230" s="243" t="s">
        <v>82</v>
      </c>
      <c r="AV230" s="12" t="s">
        <v>82</v>
      </c>
      <c r="AW230" s="12" t="s">
        <v>34</v>
      </c>
      <c r="AX230" s="12" t="s">
        <v>73</v>
      </c>
      <c r="AY230" s="243" t="s">
        <v>197</v>
      </c>
    </row>
    <row r="231" spans="2:51" s="14" customFormat="1" ht="12">
      <c r="B231" s="255"/>
      <c r="C231" s="256"/>
      <c r="D231" s="230" t="s">
        <v>207</v>
      </c>
      <c r="E231" s="257" t="s">
        <v>21</v>
      </c>
      <c r="F231" s="258" t="s">
        <v>221</v>
      </c>
      <c r="G231" s="256"/>
      <c r="H231" s="259">
        <v>1</v>
      </c>
      <c r="I231" s="260"/>
      <c r="J231" s="256"/>
      <c r="K231" s="256"/>
      <c r="L231" s="261"/>
      <c r="M231" s="262"/>
      <c r="N231" s="263"/>
      <c r="O231" s="263"/>
      <c r="P231" s="263"/>
      <c r="Q231" s="263"/>
      <c r="R231" s="263"/>
      <c r="S231" s="263"/>
      <c r="T231" s="264"/>
      <c r="AT231" s="265" t="s">
        <v>207</v>
      </c>
      <c r="AU231" s="265" t="s">
        <v>82</v>
      </c>
      <c r="AV231" s="14" t="s">
        <v>97</v>
      </c>
      <c r="AW231" s="14" t="s">
        <v>34</v>
      </c>
      <c r="AX231" s="14" t="s">
        <v>80</v>
      </c>
      <c r="AY231" s="265" t="s">
        <v>197</v>
      </c>
    </row>
    <row r="232" spans="2:65" s="1" customFormat="1" ht="16.5" customHeight="1">
      <c r="B232" s="39"/>
      <c r="C232" s="218" t="s">
        <v>493</v>
      </c>
      <c r="D232" s="218" t="s">
        <v>199</v>
      </c>
      <c r="E232" s="219" t="s">
        <v>2830</v>
      </c>
      <c r="F232" s="220" t="s">
        <v>2898</v>
      </c>
      <c r="G232" s="221" t="s">
        <v>707</v>
      </c>
      <c r="H232" s="222">
        <v>4</v>
      </c>
      <c r="I232" s="223"/>
      <c r="J232" s="224">
        <f>ROUND(I232*H232,2)</f>
        <v>0</v>
      </c>
      <c r="K232" s="220" t="s">
        <v>21</v>
      </c>
      <c r="L232" s="44"/>
      <c r="M232" s="225" t="s">
        <v>21</v>
      </c>
      <c r="N232" s="226" t="s">
        <v>44</v>
      </c>
      <c r="O232" s="80"/>
      <c r="P232" s="227">
        <f>O232*H232</f>
        <v>0</v>
      </c>
      <c r="Q232" s="227">
        <v>0</v>
      </c>
      <c r="R232" s="227">
        <f>Q232*H232</f>
        <v>0</v>
      </c>
      <c r="S232" s="227">
        <v>0</v>
      </c>
      <c r="T232" s="228">
        <f>S232*H232</f>
        <v>0</v>
      </c>
      <c r="AR232" s="18" t="s">
        <v>298</v>
      </c>
      <c r="AT232" s="18" t="s">
        <v>199</v>
      </c>
      <c r="AU232" s="18" t="s">
        <v>82</v>
      </c>
      <c r="AY232" s="18" t="s">
        <v>197</v>
      </c>
      <c r="BE232" s="229">
        <f>IF(N232="základní",J232,0)</f>
        <v>0</v>
      </c>
      <c r="BF232" s="229">
        <f>IF(N232="snížená",J232,0)</f>
        <v>0</v>
      </c>
      <c r="BG232" s="229">
        <f>IF(N232="zákl. přenesená",J232,0)</f>
        <v>0</v>
      </c>
      <c r="BH232" s="229">
        <f>IF(N232="sníž. přenesená",J232,0)</f>
        <v>0</v>
      </c>
      <c r="BI232" s="229">
        <f>IF(N232="nulová",J232,0)</f>
        <v>0</v>
      </c>
      <c r="BJ232" s="18" t="s">
        <v>80</v>
      </c>
      <c r="BK232" s="229">
        <f>ROUND(I232*H232,2)</f>
        <v>0</v>
      </c>
      <c r="BL232" s="18" t="s">
        <v>298</v>
      </c>
      <c r="BM232" s="18" t="s">
        <v>734</v>
      </c>
    </row>
    <row r="233" spans="2:51" s="12" customFormat="1" ht="12">
      <c r="B233" s="233"/>
      <c r="C233" s="234"/>
      <c r="D233" s="230" t="s">
        <v>207</v>
      </c>
      <c r="E233" s="235" t="s">
        <v>21</v>
      </c>
      <c r="F233" s="236" t="s">
        <v>2907</v>
      </c>
      <c r="G233" s="234"/>
      <c r="H233" s="237">
        <v>4</v>
      </c>
      <c r="I233" s="238"/>
      <c r="J233" s="234"/>
      <c r="K233" s="234"/>
      <c r="L233" s="239"/>
      <c r="M233" s="240"/>
      <c r="N233" s="241"/>
      <c r="O233" s="241"/>
      <c r="P233" s="241"/>
      <c r="Q233" s="241"/>
      <c r="R233" s="241"/>
      <c r="S233" s="241"/>
      <c r="T233" s="242"/>
      <c r="AT233" s="243" t="s">
        <v>207</v>
      </c>
      <c r="AU233" s="243" t="s">
        <v>82</v>
      </c>
      <c r="AV233" s="12" t="s">
        <v>82</v>
      </c>
      <c r="AW233" s="12" t="s">
        <v>34</v>
      </c>
      <c r="AX233" s="12" t="s">
        <v>73</v>
      </c>
      <c r="AY233" s="243" t="s">
        <v>197</v>
      </c>
    </row>
    <row r="234" spans="2:51" s="14" customFormat="1" ht="12">
      <c r="B234" s="255"/>
      <c r="C234" s="256"/>
      <c r="D234" s="230" t="s">
        <v>207</v>
      </c>
      <c r="E234" s="257" t="s">
        <v>21</v>
      </c>
      <c r="F234" s="258" t="s">
        <v>221</v>
      </c>
      <c r="G234" s="256"/>
      <c r="H234" s="259">
        <v>4</v>
      </c>
      <c r="I234" s="260"/>
      <c r="J234" s="256"/>
      <c r="K234" s="256"/>
      <c r="L234" s="261"/>
      <c r="M234" s="262"/>
      <c r="N234" s="263"/>
      <c r="O234" s="263"/>
      <c r="P234" s="263"/>
      <c r="Q234" s="263"/>
      <c r="R234" s="263"/>
      <c r="S234" s="263"/>
      <c r="T234" s="264"/>
      <c r="AT234" s="265" t="s">
        <v>207</v>
      </c>
      <c r="AU234" s="265" t="s">
        <v>82</v>
      </c>
      <c r="AV234" s="14" t="s">
        <v>97</v>
      </c>
      <c r="AW234" s="14" t="s">
        <v>34</v>
      </c>
      <c r="AX234" s="14" t="s">
        <v>80</v>
      </c>
      <c r="AY234" s="265" t="s">
        <v>197</v>
      </c>
    </row>
    <row r="235" spans="2:65" s="1" customFormat="1" ht="16.5" customHeight="1">
      <c r="B235" s="39"/>
      <c r="C235" s="218" t="s">
        <v>499</v>
      </c>
      <c r="D235" s="218" t="s">
        <v>199</v>
      </c>
      <c r="E235" s="219" t="s">
        <v>2980</v>
      </c>
      <c r="F235" s="220" t="s">
        <v>2903</v>
      </c>
      <c r="G235" s="221" t="s">
        <v>707</v>
      </c>
      <c r="H235" s="222">
        <v>5</v>
      </c>
      <c r="I235" s="223"/>
      <c r="J235" s="224">
        <f>ROUND(I235*H235,2)</f>
        <v>0</v>
      </c>
      <c r="K235" s="220" t="s">
        <v>21</v>
      </c>
      <c r="L235" s="44"/>
      <c r="M235" s="225" t="s">
        <v>21</v>
      </c>
      <c r="N235" s="226" t="s">
        <v>44</v>
      </c>
      <c r="O235" s="80"/>
      <c r="P235" s="227">
        <f>O235*H235</f>
        <v>0</v>
      </c>
      <c r="Q235" s="227">
        <v>0</v>
      </c>
      <c r="R235" s="227">
        <f>Q235*H235</f>
        <v>0</v>
      </c>
      <c r="S235" s="227">
        <v>0</v>
      </c>
      <c r="T235" s="228">
        <f>S235*H235</f>
        <v>0</v>
      </c>
      <c r="AR235" s="18" t="s">
        <v>298</v>
      </c>
      <c r="AT235" s="18" t="s">
        <v>199</v>
      </c>
      <c r="AU235" s="18" t="s">
        <v>82</v>
      </c>
      <c r="AY235" s="18" t="s">
        <v>197</v>
      </c>
      <c r="BE235" s="229">
        <f>IF(N235="základní",J235,0)</f>
        <v>0</v>
      </c>
      <c r="BF235" s="229">
        <f>IF(N235="snížená",J235,0)</f>
        <v>0</v>
      </c>
      <c r="BG235" s="229">
        <f>IF(N235="zákl. přenesená",J235,0)</f>
        <v>0</v>
      </c>
      <c r="BH235" s="229">
        <f>IF(N235="sníž. přenesená",J235,0)</f>
        <v>0</v>
      </c>
      <c r="BI235" s="229">
        <f>IF(N235="nulová",J235,0)</f>
        <v>0</v>
      </c>
      <c r="BJ235" s="18" t="s">
        <v>80</v>
      </c>
      <c r="BK235" s="229">
        <f>ROUND(I235*H235,2)</f>
        <v>0</v>
      </c>
      <c r="BL235" s="18" t="s">
        <v>298</v>
      </c>
      <c r="BM235" s="18" t="s">
        <v>746</v>
      </c>
    </row>
    <row r="236" spans="2:47" s="1" customFormat="1" ht="12">
      <c r="B236" s="39"/>
      <c r="C236" s="40"/>
      <c r="D236" s="230" t="s">
        <v>262</v>
      </c>
      <c r="E236" s="40"/>
      <c r="F236" s="231" t="s">
        <v>2904</v>
      </c>
      <c r="G236" s="40"/>
      <c r="H236" s="40"/>
      <c r="I236" s="145"/>
      <c r="J236" s="40"/>
      <c r="K236" s="40"/>
      <c r="L236" s="44"/>
      <c r="M236" s="232"/>
      <c r="N236" s="80"/>
      <c r="O236" s="80"/>
      <c r="P236" s="80"/>
      <c r="Q236" s="80"/>
      <c r="R236" s="80"/>
      <c r="S236" s="80"/>
      <c r="T236" s="81"/>
      <c r="AT236" s="18" t="s">
        <v>262</v>
      </c>
      <c r="AU236" s="18" t="s">
        <v>82</v>
      </c>
    </row>
    <row r="237" spans="2:51" s="12" customFormat="1" ht="12">
      <c r="B237" s="233"/>
      <c r="C237" s="234"/>
      <c r="D237" s="230" t="s">
        <v>207</v>
      </c>
      <c r="E237" s="235" t="s">
        <v>21</v>
      </c>
      <c r="F237" s="236" t="s">
        <v>2971</v>
      </c>
      <c r="G237" s="234"/>
      <c r="H237" s="237">
        <v>5</v>
      </c>
      <c r="I237" s="238"/>
      <c r="J237" s="234"/>
      <c r="K237" s="234"/>
      <c r="L237" s="239"/>
      <c r="M237" s="240"/>
      <c r="N237" s="241"/>
      <c r="O237" s="241"/>
      <c r="P237" s="241"/>
      <c r="Q237" s="241"/>
      <c r="R237" s="241"/>
      <c r="S237" s="241"/>
      <c r="T237" s="242"/>
      <c r="AT237" s="243" t="s">
        <v>207</v>
      </c>
      <c r="AU237" s="243" t="s">
        <v>82</v>
      </c>
      <c r="AV237" s="12" t="s">
        <v>82</v>
      </c>
      <c r="AW237" s="12" t="s">
        <v>34</v>
      </c>
      <c r="AX237" s="12" t="s">
        <v>73</v>
      </c>
      <c r="AY237" s="243" t="s">
        <v>197</v>
      </c>
    </row>
    <row r="238" spans="2:51" s="14" customFormat="1" ht="12">
      <c r="B238" s="255"/>
      <c r="C238" s="256"/>
      <c r="D238" s="230" t="s">
        <v>207</v>
      </c>
      <c r="E238" s="257" t="s">
        <v>21</v>
      </c>
      <c r="F238" s="258" t="s">
        <v>221</v>
      </c>
      <c r="G238" s="256"/>
      <c r="H238" s="259">
        <v>5</v>
      </c>
      <c r="I238" s="260"/>
      <c r="J238" s="256"/>
      <c r="K238" s="256"/>
      <c r="L238" s="261"/>
      <c r="M238" s="262"/>
      <c r="N238" s="263"/>
      <c r="O238" s="263"/>
      <c r="P238" s="263"/>
      <c r="Q238" s="263"/>
      <c r="R238" s="263"/>
      <c r="S238" s="263"/>
      <c r="T238" s="264"/>
      <c r="AT238" s="265" t="s">
        <v>207</v>
      </c>
      <c r="AU238" s="265" t="s">
        <v>82</v>
      </c>
      <c r="AV238" s="14" t="s">
        <v>97</v>
      </c>
      <c r="AW238" s="14" t="s">
        <v>34</v>
      </c>
      <c r="AX238" s="14" t="s">
        <v>80</v>
      </c>
      <c r="AY238" s="265" t="s">
        <v>197</v>
      </c>
    </row>
    <row r="239" spans="2:65" s="1" customFormat="1" ht="16.5" customHeight="1">
      <c r="B239" s="39"/>
      <c r="C239" s="218" t="s">
        <v>507</v>
      </c>
      <c r="D239" s="218" t="s">
        <v>199</v>
      </c>
      <c r="E239" s="219" t="s">
        <v>2981</v>
      </c>
      <c r="F239" s="220" t="s">
        <v>2906</v>
      </c>
      <c r="G239" s="221" t="s">
        <v>707</v>
      </c>
      <c r="H239" s="222">
        <v>5</v>
      </c>
      <c r="I239" s="223"/>
      <c r="J239" s="224">
        <f>ROUND(I239*H239,2)</f>
        <v>0</v>
      </c>
      <c r="K239" s="220" t="s">
        <v>21</v>
      </c>
      <c r="L239" s="44"/>
      <c r="M239" s="225" t="s">
        <v>21</v>
      </c>
      <c r="N239" s="226" t="s">
        <v>44</v>
      </c>
      <c r="O239" s="80"/>
      <c r="P239" s="227">
        <f>O239*H239</f>
        <v>0</v>
      </c>
      <c r="Q239" s="227">
        <v>0</v>
      </c>
      <c r="R239" s="227">
        <f>Q239*H239</f>
        <v>0</v>
      </c>
      <c r="S239" s="227">
        <v>0</v>
      </c>
      <c r="T239" s="228">
        <f>S239*H239</f>
        <v>0</v>
      </c>
      <c r="AR239" s="18" t="s">
        <v>298</v>
      </c>
      <c r="AT239" s="18" t="s">
        <v>199</v>
      </c>
      <c r="AU239" s="18" t="s">
        <v>82</v>
      </c>
      <c r="AY239" s="18" t="s">
        <v>197</v>
      </c>
      <c r="BE239" s="229">
        <f>IF(N239="základní",J239,0)</f>
        <v>0</v>
      </c>
      <c r="BF239" s="229">
        <f>IF(N239="snížená",J239,0)</f>
        <v>0</v>
      </c>
      <c r="BG239" s="229">
        <f>IF(N239="zákl. přenesená",J239,0)</f>
        <v>0</v>
      </c>
      <c r="BH239" s="229">
        <f>IF(N239="sníž. přenesená",J239,0)</f>
        <v>0</v>
      </c>
      <c r="BI239" s="229">
        <f>IF(N239="nulová",J239,0)</f>
        <v>0</v>
      </c>
      <c r="BJ239" s="18" t="s">
        <v>80</v>
      </c>
      <c r="BK239" s="229">
        <f>ROUND(I239*H239,2)</f>
        <v>0</v>
      </c>
      <c r="BL239" s="18" t="s">
        <v>298</v>
      </c>
      <c r="BM239" s="18" t="s">
        <v>757</v>
      </c>
    </row>
    <row r="240" spans="2:47" s="1" customFormat="1" ht="12">
      <c r="B240" s="39"/>
      <c r="C240" s="40"/>
      <c r="D240" s="230" t="s">
        <v>262</v>
      </c>
      <c r="E240" s="40"/>
      <c r="F240" s="231" t="s">
        <v>2904</v>
      </c>
      <c r="G240" s="40"/>
      <c r="H240" s="40"/>
      <c r="I240" s="145"/>
      <c r="J240" s="40"/>
      <c r="K240" s="40"/>
      <c r="L240" s="44"/>
      <c r="M240" s="232"/>
      <c r="N240" s="80"/>
      <c r="O240" s="80"/>
      <c r="P240" s="80"/>
      <c r="Q240" s="80"/>
      <c r="R240" s="80"/>
      <c r="S240" s="80"/>
      <c r="T240" s="81"/>
      <c r="AT240" s="18" t="s">
        <v>262</v>
      </c>
      <c r="AU240" s="18" t="s">
        <v>82</v>
      </c>
    </row>
    <row r="241" spans="2:51" s="12" customFormat="1" ht="12">
      <c r="B241" s="233"/>
      <c r="C241" s="234"/>
      <c r="D241" s="230" t="s">
        <v>207</v>
      </c>
      <c r="E241" s="235" t="s">
        <v>21</v>
      </c>
      <c r="F241" s="236" t="s">
        <v>2982</v>
      </c>
      <c r="G241" s="234"/>
      <c r="H241" s="237">
        <v>5</v>
      </c>
      <c r="I241" s="238"/>
      <c r="J241" s="234"/>
      <c r="K241" s="234"/>
      <c r="L241" s="239"/>
      <c r="M241" s="240"/>
      <c r="N241" s="241"/>
      <c r="O241" s="241"/>
      <c r="P241" s="241"/>
      <c r="Q241" s="241"/>
      <c r="R241" s="241"/>
      <c r="S241" s="241"/>
      <c r="T241" s="242"/>
      <c r="AT241" s="243" t="s">
        <v>207</v>
      </c>
      <c r="AU241" s="243" t="s">
        <v>82</v>
      </c>
      <c r="AV241" s="12" t="s">
        <v>82</v>
      </c>
      <c r="AW241" s="12" t="s">
        <v>34</v>
      </c>
      <c r="AX241" s="12" t="s">
        <v>73</v>
      </c>
      <c r="AY241" s="243" t="s">
        <v>197</v>
      </c>
    </row>
    <row r="242" spans="2:51" s="14" customFormat="1" ht="12">
      <c r="B242" s="255"/>
      <c r="C242" s="256"/>
      <c r="D242" s="230" t="s">
        <v>207</v>
      </c>
      <c r="E242" s="257" t="s">
        <v>21</v>
      </c>
      <c r="F242" s="258" t="s">
        <v>221</v>
      </c>
      <c r="G242" s="256"/>
      <c r="H242" s="259">
        <v>5</v>
      </c>
      <c r="I242" s="260"/>
      <c r="J242" s="256"/>
      <c r="K242" s="256"/>
      <c r="L242" s="261"/>
      <c r="M242" s="262"/>
      <c r="N242" s="263"/>
      <c r="O242" s="263"/>
      <c r="P242" s="263"/>
      <c r="Q242" s="263"/>
      <c r="R242" s="263"/>
      <c r="S242" s="263"/>
      <c r="T242" s="264"/>
      <c r="AT242" s="265" t="s">
        <v>207</v>
      </c>
      <c r="AU242" s="265" t="s">
        <v>82</v>
      </c>
      <c r="AV242" s="14" t="s">
        <v>97</v>
      </c>
      <c r="AW242" s="14" t="s">
        <v>34</v>
      </c>
      <c r="AX242" s="14" t="s">
        <v>80</v>
      </c>
      <c r="AY242" s="265" t="s">
        <v>197</v>
      </c>
    </row>
    <row r="243" spans="2:65" s="1" customFormat="1" ht="16.5" customHeight="1">
      <c r="B243" s="39"/>
      <c r="C243" s="218" t="s">
        <v>513</v>
      </c>
      <c r="D243" s="218" t="s">
        <v>199</v>
      </c>
      <c r="E243" s="219" t="s">
        <v>2983</v>
      </c>
      <c r="F243" s="220" t="s">
        <v>2984</v>
      </c>
      <c r="G243" s="221" t="s">
        <v>707</v>
      </c>
      <c r="H243" s="222">
        <v>4</v>
      </c>
      <c r="I243" s="223"/>
      <c r="J243" s="224">
        <f>ROUND(I243*H243,2)</f>
        <v>0</v>
      </c>
      <c r="K243" s="220" t="s">
        <v>21</v>
      </c>
      <c r="L243" s="44"/>
      <c r="M243" s="225" t="s">
        <v>21</v>
      </c>
      <c r="N243" s="226" t="s">
        <v>44</v>
      </c>
      <c r="O243" s="80"/>
      <c r="P243" s="227">
        <f>O243*H243</f>
        <v>0</v>
      </c>
      <c r="Q243" s="227">
        <v>0</v>
      </c>
      <c r="R243" s="227">
        <f>Q243*H243</f>
        <v>0</v>
      </c>
      <c r="S243" s="227">
        <v>0</v>
      </c>
      <c r="T243" s="228">
        <f>S243*H243</f>
        <v>0</v>
      </c>
      <c r="AR243" s="18" t="s">
        <v>298</v>
      </c>
      <c r="AT243" s="18" t="s">
        <v>199</v>
      </c>
      <c r="AU243" s="18" t="s">
        <v>82</v>
      </c>
      <c r="AY243" s="18" t="s">
        <v>197</v>
      </c>
      <c r="BE243" s="229">
        <f>IF(N243="základní",J243,0)</f>
        <v>0</v>
      </c>
      <c r="BF243" s="229">
        <f>IF(N243="snížená",J243,0)</f>
        <v>0</v>
      </c>
      <c r="BG243" s="229">
        <f>IF(N243="zákl. přenesená",J243,0)</f>
        <v>0</v>
      </c>
      <c r="BH243" s="229">
        <f>IF(N243="sníž. přenesená",J243,0)</f>
        <v>0</v>
      </c>
      <c r="BI243" s="229">
        <f>IF(N243="nulová",J243,0)</f>
        <v>0</v>
      </c>
      <c r="BJ243" s="18" t="s">
        <v>80</v>
      </c>
      <c r="BK243" s="229">
        <f>ROUND(I243*H243,2)</f>
        <v>0</v>
      </c>
      <c r="BL243" s="18" t="s">
        <v>298</v>
      </c>
      <c r="BM243" s="18" t="s">
        <v>766</v>
      </c>
    </row>
    <row r="244" spans="2:47" s="1" customFormat="1" ht="12">
      <c r="B244" s="39"/>
      <c r="C244" s="40"/>
      <c r="D244" s="230" t="s">
        <v>262</v>
      </c>
      <c r="E244" s="40"/>
      <c r="F244" s="231" t="s">
        <v>2985</v>
      </c>
      <c r="G244" s="40"/>
      <c r="H244" s="40"/>
      <c r="I244" s="145"/>
      <c r="J244" s="40"/>
      <c r="K244" s="40"/>
      <c r="L244" s="44"/>
      <c r="M244" s="232"/>
      <c r="N244" s="80"/>
      <c r="O244" s="80"/>
      <c r="P244" s="80"/>
      <c r="Q244" s="80"/>
      <c r="R244" s="80"/>
      <c r="S244" s="80"/>
      <c r="T244" s="81"/>
      <c r="AT244" s="18" t="s">
        <v>262</v>
      </c>
      <c r="AU244" s="18" t="s">
        <v>82</v>
      </c>
    </row>
    <row r="245" spans="2:51" s="12" customFormat="1" ht="12">
      <c r="B245" s="233"/>
      <c r="C245" s="234"/>
      <c r="D245" s="230" t="s">
        <v>207</v>
      </c>
      <c r="E245" s="235" t="s">
        <v>21</v>
      </c>
      <c r="F245" s="236" t="s">
        <v>2986</v>
      </c>
      <c r="G245" s="234"/>
      <c r="H245" s="237">
        <v>4</v>
      </c>
      <c r="I245" s="238"/>
      <c r="J245" s="234"/>
      <c r="K245" s="234"/>
      <c r="L245" s="239"/>
      <c r="M245" s="240"/>
      <c r="N245" s="241"/>
      <c r="O245" s="241"/>
      <c r="P245" s="241"/>
      <c r="Q245" s="241"/>
      <c r="R245" s="241"/>
      <c r="S245" s="241"/>
      <c r="T245" s="242"/>
      <c r="AT245" s="243" t="s">
        <v>207</v>
      </c>
      <c r="AU245" s="243" t="s">
        <v>82</v>
      </c>
      <c r="AV245" s="12" t="s">
        <v>82</v>
      </c>
      <c r="AW245" s="12" t="s">
        <v>34</v>
      </c>
      <c r="AX245" s="12" t="s">
        <v>73</v>
      </c>
      <c r="AY245" s="243" t="s">
        <v>197</v>
      </c>
    </row>
    <row r="246" spans="2:51" s="14" customFormat="1" ht="12">
      <c r="B246" s="255"/>
      <c r="C246" s="256"/>
      <c r="D246" s="230" t="s">
        <v>207</v>
      </c>
      <c r="E246" s="257" t="s">
        <v>21</v>
      </c>
      <c r="F246" s="258" t="s">
        <v>221</v>
      </c>
      <c r="G246" s="256"/>
      <c r="H246" s="259">
        <v>4</v>
      </c>
      <c r="I246" s="260"/>
      <c r="J246" s="256"/>
      <c r="K246" s="256"/>
      <c r="L246" s="261"/>
      <c r="M246" s="262"/>
      <c r="N246" s="263"/>
      <c r="O246" s="263"/>
      <c r="P246" s="263"/>
      <c r="Q246" s="263"/>
      <c r="R246" s="263"/>
      <c r="S246" s="263"/>
      <c r="T246" s="264"/>
      <c r="AT246" s="265" t="s">
        <v>207</v>
      </c>
      <c r="AU246" s="265" t="s">
        <v>82</v>
      </c>
      <c r="AV246" s="14" t="s">
        <v>97</v>
      </c>
      <c r="AW246" s="14" t="s">
        <v>34</v>
      </c>
      <c r="AX246" s="14" t="s">
        <v>80</v>
      </c>
      <c r="AY246" s="265" t="s">
        <v>197</v>
      </c>
    </row>
    <row r="247" spans="2:65" s="1" customFormat="1" ht="16.5" customHeight="1">
      <c r="B247" s="39"/>
      <c r="C247" s="218" t="s">
        <v>524</v>
      </c>
      <c r="D247" s="218" t="s">
        <v>199</v>
      </c>
      <c r="E247" s="219" t="s">
        <v>2987</v>
      </c>
      <c r="F247" s="220" t="s">
        <v>2912</v>
      </c>
      <c r="G247" s="221" t="s">
        <v>707</v>
      </c>
      <c r="H247" s="222">
        <v>2</v>
      </c>
      <c r="I247" s="223"/>
      <c r="J247" s="224">
        <f>ROUND(I247*H247,2)</f>
        <v>0</v>
      </c>
      <c r="K247" s="220" t="s">
        <v>21</v>
      </c>
      <c r="L247" s="44"/>
      <c r="M247" s="225" t="s">
        <v>21</v>
      </c>
      <c r="N247" s="226" t="s">
        <v>44</v>
      </c>
      <c r="O247" s="80"/>
      <c r="P247" s="227">
        <f>O247*H247</f>
        <v>0</v>
      </c>
      <c r="Q247" s="227">
        <v>0</v>
      </c>
      <c r="R247" s="227">
        <f>Q247*H247</f>
        <v>0</v>
      </c>
      <c r="S247" s="227">
        <v>0</v>
      </c>
      <c r="T247" s="228">
        <f>S247*H247</f>
        <v>0</v>
      </c>
      <c r="AR247" s="18" t="s">
        <v>298</v>
      </c>
      <c r="AT247" s="18" t="s">
        <v>199</v>
      </c>
      <c r="AU247" s="18" t="s">
        <v>82</v>
      </c>
      <c r="AY247" s="18" t="s">
        <v>197</v>
      </c>
      <c r="BE247" s="229">
        <f>IF(N247="základní",J247,0)</f>
        <v>0</v>
      </c>
      <c r="BF247" s="229">
        <f>IF(N247="snížená",J247,0)</f>
        <v>0</v>
      </c>
      <c r="BG247" s="229">
        <f>IF(N247="zákl. přenesená",J247,0)</f>
        <v>0</v>
      </c>
      <c r="BH247" s="229">
        <f>IF(N247="sníž. přenesená",J247,0)</f>
        <v>0</v>
      </c>
      <c r="BI247" s="229">
        <f>IF(N247="nulová",J247,0)</f>
        <v>0</v>
      </c>
      <c r="BJ247" s="18" t="s">
        <v>80</v>
      </c>
      <c r="BK247" s="229">
        <f>ROUND(I247*H247,2)</f>
        <v>0</v>
      </c>
      <c r="BL247" s="18" t="s">
        <v>298</v>
      </c>
      <c r="BM247" s="18" t="s">
        <v>778</v>
      </c>
    </row>
    <row r="248" spans="2:51" s="12" customFormat="1" ht="12">
      <c r="B248" s="233"/>
      <c r="C248" s="234"/>
      <c r="D248" s="230" t="s">
        <v>207</v>
      </c>
      <c r="E248" s="235" t="s">
        <v>21</v>
      </c>
      <c r="F248" s="236" t="s">
        <v>2988</v>
      </c>
      <c r="G248" s="234"/>
      <c r="H248" s="237">
        <v>2</v>
      </c>
      <c r="I248" s="238"/>
      <c r="J248" s="234"/>
      <c r="K248" s="234"/>
      <c r="L248" s="239"/>
      <c r="M248" s="240"/>
      <c r="N248" s="241"/>
      <c r="O248" s="241"/>
      <c r="P248" s="241"/>
      <c r="Q248" s="241"/>
      <c r="R248" s="241"/>
      <c r="S248" s="241"/>
      <c r="T248" s="242"/>
      <c r="AT248" s="243" t="s">
        <v>207</v>
      </c>
      <c r="AU248" s="243" t="s">
        <v>82</v>
      </c>
      <c r="AV248" s="12" t="s">
        <v>82</v>
      </c>
      <c r="AW248" s="12" t="s">
        <v>34</v>
      </c>
      <c r="AX248" s="12" t="s">
        <v>73</v>
      </c>
      <c r="AY248" s="243" t="s">
        <v>197</v>
      </c>
    </row>
    <row r="249" spans="2:51" s="14" customFormat="1" ht="12">
      <c r="B249" s="255"/>
      <c r="C249" s="256"/>
      <c r="D249" s="230" t="s">
        <v>207</v>
      </c>
      <c r="E249" s="257" t="s">
        <v>21</v>
      </c>
      <c r="F249" s="258" t="s">
        <v>221</v>
      </c>
      <c r="G249" s="256"/>
      <c r="H249" s="259">
        <v>2</v>
      </c>
      <c r="I249" s="260"/>
      <c r="J249" s="256"/>
      <c r="K249" s="256"/>
      <c r="L249" s="261"/>
      <c r="M249" s="262"/>
      <c r="N249" s="263"/>
      <c r="O249" s="263"/>
      <c r="P249" s="263"/>
      <c r="Q249" s="263"/>
      <c r="R249" s="263"/>
      <c r="S249" s="263"/>
      <c r="T249" s="264"/>
      <c r="AT249" s="265" t="s">
        <v>207</v>
      </c>
      <c r="AU249" s="265" t="s">
        <v>82</v>
      </c>
      <c r="AV249" s="14" t="s">
        <v>97</v>
      </c>
      <c r="AW249" s="14" t="s">
        <v>34</v>
      </c>
      <c r="AX249" s="14" t="s">
        <v>80</v>
      </c>
      <c r="AY249" s="265" t="s">
        <v>197</v>
      </c>
    </row>
    <row r="250" spans="2:65" s="1" customFormat="1" ht="16.5" customHeight="1">
      <c r="B250" s="39"/>
      <c r="C250" s="218" t="s">
        <v>533</v>
      </c>
      <c r="D250" s="218" t="s">
        <v>199</v>
      </c>
      <c r="E250" s="219" t="s">
        <v>2913</v>
      </c>
      <c r="F250" s="220" t="s">
        <v>2914</v>
      </c>
      <c r="G250" s="221" t="s">
        <v>132</v>
      </c>
      <c r="H250" s="222">
        <v>20</v>
      </c>
      <c r="I250" s="223"/>
      <c r="J250" s="224">
        <f>ROUND(I250*H250,2)</f>
        <v>0</v>
      </c>
      <c r="K250" s="220" t="s">
        <v>21</v>
      </c>
      <c r="L250" s="44"/>
      <c r="M250" s="225" t="s">
        <v>21</v>
      </c>
      <c r="N250" s="226" t="s">
        <v>44</v>
      </c>
      <c r="O250" s="80"/>
      <c r="P250" s="227">
        <f>O250*H250</f>
        <v>0</v>
      </c>
      <c r="Q250" s="227">
        <v>0</v>
      </c>
      <c r="R250" s="227">
        <f>Q250*H250</f>
        <v>0</v>
      </c>
      <c r="S250" s="227">
        <v>0</v>
      </c>
      <c r="T250" s="228">
        <f>S250*H250</f>
        <v>0</v>
      </c>
      <c r="AR250" s="18" t="s">
        <v>298</v>
      </c>
      <c r="AT250" s="18" t="s">
        <v>199</v>
      </c>
      <c r="AU250" s="18" t="s">
        <v>82</v>
      </c>
      <c r="AY250" s="18" t="s">
        <v>197</v>
      </c>
      <c r="BE250" s="229">
        <f>IF(N250="základní",J250,0)</f>
        <v>0</v>
      </c>
      <c r="BF250" s="229">
        <f>IF(N250="snížená",J250,0)</f>
        <v>0</v>
      </c>
      <c r="BG250" s="229">
        <f>IF(N250="zákl. přenesená",J250,0)</f>
        <v>0</v>
      </c>
      <c r="BH250" s="229">
        <f>IF(N250="sníž. přenesená",J250,0)</f>
        <v>0</v>
      </c>
      <c r="BI250" s="229">
        <f>IF(N250="nulová",J250,0)</f>
        <v>0</v>
      </c>
      <c r="BJ250" s="18" t="s">
        <v>80</v>
      </c>
      <c r="BK250" s="229">
        <f>ROUND(I250*H250,2)</f>
        <v>0</v>
      </c>
      <c r="BL250" s="18" t="s">
        <v>298</v>
      </c>
      <c r="BM250" s="18" t="s">
        <v>788</v>
      </c>
    </row>
    <row r="251" spans="2:51" s="12" customFormat="1" ht="12">
      <c r="B251" s="233"/>
      <c r="C251" s="234"/>
      <c r="D251" s="230" t="s">
        <v>207</v>
      </c>
      <c r="E251" s="235" t="s">
        <v>21</v>
      </c>
      <c r="F251" s="236" t="s">
        <v>2989</v>
      </c>
      <c r="G251" s="234"/>
      <c r="H251" s="237">
        <v>20</v>
      </c>
      <c r="I251" s="238"/>
      <c r="J251" s="234"/>
      <c r="K251" s="234"/>
      <c r="L251" s="239"/>
      <c r="M251" s="240"/>
      <c r="N251" s="241"/>
      <c r="O251" s="241"/>
      <c r="P251" s="241"/>
      <c r="Q251" s="241"/>
      <c r="R251" s="241"/>
      <c r="S251" s="241"/>
      <c r="T251" s="242"/>
      <c r="AT251" s="243" t="s">
        <v>207</v>
      </c>
      <c r="AU251" s="243" t="s">
        <v>82</v>
      </c>
      <c r="AV251" s="12" t="s">
        <v>82</v>
      </c>
      <c r="AW251" s="12" t="s">
        <v>34</v>
      </c>
      <c r="AX251" s="12" t="s">
        <v>73</v>
      </c>
      <c r="AY251" s="243" t="s">
        <v>197</v>
      </c>
    </row>
    <row r="252" spans="2:51" s="14" customFormat="1" ht="12">
      <c r="B252" s="255"/>
      <c r="C252" s="256"/>
      <c r="D252" s="230" t="s">
        <v>207</v>
      </c>
      <c r="E252" s="257" t="s">
        <v>21</v>
      </c>
      <c r="F252" s="258" t="s">
        <v>221</v>
      </c>
      <c r="G252" s="256"/>
      <c r="H252" s="259">
        <v>20</v>
      </c>
      <c r="I252" s="260"/>
      <c r="J252" s="256"/>
      <c r="K252" s="256"/>
      <c r="L252" s="261"/>
      <c r="M252" s="262"/>
      <c r="N252" s="263"/>
      <c r="O252" s="263"/>
      <c r="P252" s="263"/>
      <c r="Q252" s="263"/>
      <c r="R252" s="263"/>
      <c r="S252" s="263"/>
      <c r="T252" s="264"/>
      <c r="AT252" s="265" t="s">
        <v>207</v>
      </c>
      <c r="AU252" s="265" t="s">
        <v>82</v>
      </c>
      <c r="AV252" s="14" t="s">
        <v>97</v>
      </c>
      <c r="AW252" s="14" t="s">
        <v>34</v>
      </c>
      <c r="AX252" s="14" t="s">
        <v>80</v>
      </c>
      <c r="AY252" s="265" t="s">
        <v>197</v>
      </c>
    </row>
    <row r="253" spans="2:65" s="1" customFormat="1" ht="16.5" customHeight="1">
      <c r="B253" s="39"/>
      <c r="C253" s="218" t="s">
        <v>539</v>
      </c>
      <c r="D253" s="218" t="s">
        <v>199</v>
      </c>
      <c r="E253" s="219" t="s">
        <v>2916</v>
      </c>
      <c r="F253" s="220" t="s">
        <v>2917</v>
      </c>
      <c r="G253" s="221" t="s">
        <v>132</v>
      </c>
      <c r="H253" s="222">
        <v>1</v>
      </c>
      <c r="I253" s="223"/>
      <c r="J253" s="224">
        <f>ROUND(I253*H253,2)</f>
        <v>0</v>
      </c>
      <c r="K253" s="220" t="s">
        <v>21</v>
      </c>
      <c r="L253" s="44"/>
      <c r="M253" s="225" t="s">
        <v>21</v>
      </c>
      <c r="N253" s="226" t="s">
        <v>44</v>
      </c>
      <c r="O253" s="80"/>
      <c r="P253" s="227">
        <f>O253*H253</f>
        <v>0</v>
      </c>
      <c r="Q253" s="227">
        <v>0</v>
      </c>
      <c r="R253" s="227">
        <f>Q253*H253</f>
        <v>0</v>
      </c>
      <c r="S253" s="227">
        <v>0</v>
      </c>
      <c r="T253" s="228">
        <f>S253*H253</f>
        <v>0</v>
      </c>
      <c r="AR253" s="18" t="s">
        <v>298</v>
      </c>
      <c r="AT253" s="18" t="s">
        <v>199</v>
      </c>
      <c r="AU253" s="18" t="s">
        <v>82</v>
      </c>
      <c r="AY253" s="18" t="s">
        <v>197</v>
      </c>
      <c r="BE253" s="229">
        <f>IF(N253="základní",J253,0)</f>
        <v>0</v>
      </c>
      <c r="BF253" s="229">
        <f>IF(N253="snížená",J253,0)</f>
        <v>0</v>
      </c>
      <c r="BG253" s="229">
        <f>IF(N253="zákl. přenesená",J253,0)</f>
        <v>0</v>
      </c>
      <c r="BH253" s="229">
        <f>IF(N253="sníž. přenesená",J253,0)</f>
        <v>0</v>
      </c>
      <c r="BI253" s="229">
        <f>IF(N253="nulová",J253,0)</f>
        <v>0</v>
      </c>
      <c r="BJ253" s="18" t="s">
        <v>80</v>
      </c>
      <c r="BK253" s="229">
        <f>ROUND(I253*H253,2)</f>
        <v>0</v>
      </c>
      <c r="BL253" s="18" t="s">
        <v>298</v>
      </c>
      <c r="BM253" s="18" t="s">
        <v>799</v>
      </c>
    </row>
    <row r="254" spans="2:51" s="12" customFormat="1" ht="12">
      <c r="B254" s="233"/>
      <c r="C254" s="234"/>
      <c r="D254" s="230" t="s">
        <v>207</v>
      </c>
      <c r="E254" s="235" t="s">
        <v>21</v>
      </c>
      <c r="F254" s="236" t="s">
        <v>80</v>
      </c>
      <c r="G254" s="234"/>
      <c r="H254" s="237">
        <v>1</v>
      </c>
      <c r="I254" s="238"/>
      <c r="J254" s="234"/>
      <c r="K254" s="234"/>
      <c r="L254" s="239"/>
      <c r="M254" s="240"/>
      <c r="N254" s="241"/>
      <c r="O254" s="241"/>
      <c r="P254" s="241"/>
      <c r="Q254" s="241"/>
      <c r="R254" s="241"/>
      <c r="S254" s="241"/>
      <c r="T254" s="242"/>
      <c r="AT254" s="243" t="s">
        <v>207</v>
      </c>
      <c r="AU254" s="243" t="s">
        <v>82</v>
      </c>
      <c r="AV254" s="12" t="s">
        <v>82</v>
      </c>
      <c r="AW254" s="12" t="s">
        <v>34</v>
      </c>
      <c r="AX254" s="12" t="s">
        <v>73</v>
      </c>
      <c r="AY254" s="243" t="s">
        <v>197</v>
      </c>
    </row>
    <row r="255" spans="2:51" s="14" customFormat="1" ht="12">
      <c r="B255" s="255"/>
      <c r="C255" s="256"/>
      <c r="D255" s="230" t="s">
        <v>207</v>
      </c>
      <c r="E255" s="257" t="s">
        <v>21</v>
      </c>
      <c r="F255" s="258" t="s">
        <v>221</v>
      </c>
      <c r="G255" s="256"/>
      <c r="H255" s="259">
        <v>1</v>
      </c>
      <c r="I255" s="260"/>
      <c r="J255" s="256"/>
      <c r="K255" s="256"/>
      <c r="L255" s="261"/>
      <c r="M255" s="262"/>
      <c r="N255" s="263"/>
      <c r="O255" s="263"/>
      <c r="P255" s="263"/>
      <c r="Q255" s="263"/>
      <c r="R255" s="263"/>
      <c r="S255" s="263"/>
      <c r="T255" s="264"/>
      <c r="AT255" s="265" t="s">
        <v>207</v>
      </c>
      <c r="AU255" s="265" t="s">
        <v>82</v>
      </c>
      <c r="AV255" s="14" t="s">
        <v>97</v>
      </c>
      <c r="AW255" s="14" t="s">
        <v>34</v>
      </c>
      <c r="AX255" s="14" t="s">
        <v>80</v>
      </c>
      <c r="AY255" s="265" t="s">
        <v>197</v>
      </c>
    </row>
    <row r="256" spans="2:65" s="1" customFormat="1" ht="16.5" customHeight="1">
      <c r="B256" s="39"/>
      <c r="C256" s="218" t="s">
        <v>545</v>
      </c>
      <c r="D256" s="218" t="s">
        <v>199</v>
      </c>
      <c r="E256" s="219" t="s">
        <v>2918</v>
      </c>
      <c r="F256" s="220" t="s">
        <v>2919</v>
      </c>
      <c r="G256" s="221" t="s">
        <v>116</v>
      </c>
      <c r="H256" s="222">
        <v>118</v>
      </c>
      <c r="I256" s="223"/>
      <c r="J256" s="224">
        <f>ROUND(I256*H256,2)</f>
        <v>0</v>
      </c>
      <c r="K256" s="220" t="s">
        <v>21</v>
      </c>
      <c r="L256" s="44"/>
      <c r="M256" s="225" t="s">
        <v>21</v>
      </c>
      <c r="N256" s="226" t="s">
        <v>44</v>
      </c>
      <c r="O256" s="80"/>
      <c r="P256" s="227">
        <f>O256*H256</f>
        <v>0</v>
      </c>
      <c r="Q256" s="227">
        <v>0</v>
      </c>
      <c r="R256" s="227">
        <f>Q256*H256</f>
        <v>0</v>
      </c>
      <c r="S256" s="227">
        <v>0</v>
      </c>
      <c r="T256" s="228">
        <f>S256*H256</f>
        <v>0</v>
      </c>
      <c r="AR256" s="18" t="s">
        <v>298</v>
      </c>
      <c r="AT256" s="18" t="s">
        <v>199</v>
      </c>
      <c r="AU256" s="18" t="s">
        <v>82</v>
      </c>
      <c r="AY256" s="18" t="s">
        <v>197</v>
      </c>
      <c r="BE256" s="229">
        <f>IF(N256="základní",J256,0)</f>
        <v>0</v>
      </c>
      <c r="BF256" s="229">
        <f>IF(N256="snížená",J256,0)</f>
        <v>0</v>
      </c>
      <c r="BG256" s="229">
        <f>IF(N256="zákl. přenesená",J256,0)</f>
        <v>0</v>
      </c>
      <c r="BH256" s="229">
        <f>IF(N256="sníž. přenesená",J256,0)</f>
        <v>0</v>
      </c>
      <c r="BI256" s="229">
        <f>IF(N256="nulová",J256,0)</f>
        <v>0</v>
      </c>
      <c r="BJ256" s="18" t="s">
        <v>80</v>
      </c>
      <c r="BK256" s="229">
        <f>ROUND(I256*H256,2)</f>
        <v>0</v>
      </c>
      <c r="BL256" s="18" t="s">
        <v>298</v>
      </c>
      <c r="BM256" s="18" t="s">
        <v>810</v>
      </c>
    </row>
    <row r="257" spans="2:51" s="12" customFormat="1" ht="12">
      <c r="B257" s="233"/>
      <c r="C257" s="234"/>
      <c r="D257" s="230" t="s">
        <v>207</v>
      </c>
      <c r="E257" s="235" t="s">
        <v>21</v>
      </c>
      <c r="F257" s="236" t="s">
        <v>2990</v>
      </c>
      <c r="G257" s="234"/>
      <c r="H257" s="237">
        <v>118</v>
      </c>
      <c r="I257" s="238"/>
      <c r="J257" s="234"/>
      <c r="K257" s="234"/>
      <c r="L257" s="239"/>
      <c r="M257" s="240"/>
      <c r="N257" s="241"/>
      <c r="O257" s="241"/>
      <c r="P257" s="241"/>
      <c r="Q257" s="241"/>
      <c r="R257" s="241"/>
      <c r="S257" s="241"/>
      <c r="T257" s="242"/>
      <c r="AT257" s="243" t="s">
        <v>207</v>
      </c>
      <c r="AU257" s="243" t="s">
        <v>82</v>
      </c>
      <c r="AV257" s="12" t="s">
        <v>82</v>
      </c>
      <c r="AW257" s="12" t="s">
        <v>34</v>
      </c>
      <c r="AX257" s="12" t="s">
        <v>73</v>
      </c>
      <c r="AY257" s="243" t="s">
        <v>197</v>
      </c>
    </row>
    <row r="258" spans="2:51" s="14" customFormat="1" ht="12">
      <c r="B258" s="255"/>
      <c r="C258" s="256"/>
      <c r="D258" s="230" t="s">
        <v>207</v>
      </c>
      <c r="E258" s="257" t="s">
        <v>21</v>
      </c>
      <c r="F258" s="258" t="s">
        <v>221</v>
      </c>
      <c r="G258" s="256"/>
      <c r="H258" s="259">
        <v>118</v>
      </c>
      <c r="I258" s="260"/>
      <c r="J258" s="256"/>
      <c r="K258" s="256"/>
      <c r="L258" s="261"/>
      <c r="M258" s="262"/>
      <c r="N258" s="263"/>
      <c r="O258" s="263"/>
      <c r="P258" s="263"/>
      <c r="Q258" s="263"/>
      <c r="R258" s="263"/>
      <c r="S258" s="263"/>
      <c r="T258" s="264"/>
      <c r="AT258" s="265" t="s">
        <v>207</v>
      </c>
      <c r="AU258" s="265" t="s">
        <v>82</v>
      </c>
      <c r="AV258" s="14" t="s">
        <v>97</v>
      </c>
      <c r="AW258" s="14" t="s">
        <v>34</v>
      </c>
      <c r="AX258" s="14" t="s">
        <v>80</v>
      </c>
      <c r="AY258" s="265" t="s">
        <v>197</v>
      </c>
    </row>
    <row r="259" spans="2:65" s="1" customFormat="1" ht="16.5" customHeight="1">
      <c r="B259" s="39"/>
      <c r="C259" s="218" t="s">
        <v>551</v>
      </c>
      <c r="D259" s="218" t="s">
        <v>199</v>
      </c>
      <c r="E259" s="219" t="s">
        <v>2991</v>
      </c>
      <c r="F259" s="220" t="s">
        <v>2992</v>
      </c>
      <c r="G259" s="221" t="s">
        <v>132</v>
      </c>
      <c r="H259" s="222">
        <v>2</v>
      </c>
      <c r="I259" s="223"/>
      <c r="J259" s="224">
        <f>ROUND(I259*H259,2)</f>
        <v>0</v>
      </c>
      <c r="K259" s="220" t="s">
        <v>21</v>
      </c>
      <c r="L259" s="44"/>
      <c r="M259" s="225" t="s">
        <v>21</v>
      </c>
      <c r="N259" s="226" t="s">
        <v>44</v>
      </c>
      <c r="O259" s="80"/>
      <c r="P259" s="227">
        <f>O259*H259</f>
        <v>0</v>
      </c>
      <c r="Q259" s="227">
        <v>0</v>
      </c>
      <c r="R259" s="227">
        <f>Q259*H259</f>
        <v>0</v>
      </c>
      <c r="S259" s="227">
        <v>0</v>
      </c>
      <c r="T259" s="228">
        <f>S259*H259</f>
        <v>0</v>
      </c>
      <c r="AR259" s="18" t="s">
        <v>298</v>
      </c>
      <c r="AT259" s="18" t="s">
        <v>199</v>
      </c>
      <c r="AU259" s="18" t="s">
        <v>82</v>
      </c>
      <c r="AY259" s="18" t="s">
        <v>197</v>
      </c>
      <c r="BE259" s="229">
        <f>IF(N259="základní",J259,0)</f>
        <v>0</v>
      </c>
      <c r="BF259" s="229">
        <f>IF(N259="snížená",J259,0)</f>
        <v>0</v>
      </c>
      <c r="BG259" s="229">
        <f>IF(N259="zákl. přenesená",J259,0)</f>
        <v>0</v>
      </c>
      <c r="BH259" s="229">
        <f>IF(N259="sníž. přenesená",J259,0)</f>
        <v>0</v>
      </c>
      <c r="BI259" s="229">
        <f>IF(N259="nulová",J259,0)</f>
        <v>0</v>
      </c>
      <c r="BJ259" s="18" t="s">
        <v>80</v>
      </c>
      <c r="BK259" s="229">
        <f>ROUND(I259*H259,2)</f>
        <v>0</v>
      </c>
      <c r="BL259" s="18" t="s">
        <v>298</v>
      </c>
      <c r="BM259" s="18" t="s">
        <v>822</v>
      </c>
    </row>
    <row r="260" spans="2:51" s="12" customFormat="1" ht="12">
      <c r="B260" s="233"/>
      <c r="C260" s="234"/>
      <c r="D260" s="230" t="s">
        <v>207</v>
      </c>
      <c r="E260" s="235" t="s">
        <v>21</v>
      </c>
      <c r="F260" s="236" t="s">
        <v>2901</v>
      </c>
      <c r="G260" s="234"/>
      <c r="H260" s="237">
        <v>2</v>
      </c>
      <c r="I260" s="238"/>
      <c r="J260" s="234"/>
      <c r="K260" s="234"/>
      <c r="L260" s="239"/>
      <c r="M260" s="240"/>
      <c r="N260" s="241"/>
      <c r="O260" s="241"/>
      <c r="P260" s="241"/>
      <c r="Q260" s="241"/>
      <c r="R260" s="241"/>
      <c r="S260" s="241"/>
      <c r="T260" s="242"/>
      <c r="AT260" s="243" t="s">
        <v>207</v>
      </c>
      <c r="AU260" s="243" t="s">
        <v>82</v>
      </c>
      <c r="AV260" s="12" t="s">
        <v>82</v>
      </c>
      <c r="AW260" s="12" t="s">
        <v>34</v>
      </c>
      <c r="AX260" s="12" t="s">
        <v>73</v>
      </c>
      <c r="AY260" s="243" t="s">
        <v>197</v>
      </c>
    </row>
    <row r="261" spans="2:51" s="14" customFormat="1" ht="12">
      <c r="B261" s="255"/>
      <c r="C261" s="256"/>
      <c r="D261" s="230" t="s">
        <v>207</v>
      </c>
      <c r="E261" s="257" t="s">
        <v>21</v>
      </c>
      <c r="F261" s="258" t="s">
        <v>221</v>
      </c>
      <c r="G261" s="256"/>
      <c r="H261" s="259">
        <v>2</v>
      </c>
      <c r="I261" s="260"/>
      <c r="J261" s="256"/>
      <c r="K261" s="256"/>
      <c r="L261" s="261"/>
      <c r="M261" s="262"/>
      <c r="N261" s="263"/>
      <c r="O261" s="263"/>
      <c r="P261" s="263"/>
      <c r="Q261" s="263"/>
      <c r="R261" s="263"/>
      <c r="S261" s="263"/>
      <c r="T261" s="264"/>
      <c r="AT261" s="265" t="s">
        <v>207</v>
      </c>
      <c r="AU261" s="265" t="s">
        <v>82</v>
      </c>
      <c r="AV261" s="14" t="s">
        <v>97</v>
      </c>
      <c r="AW261" s="14" t="s">
        <v>34</v>
      </c>
      <c r="AX261" s="14" t="s">
        <v>80</v>
      </c>
      <c r="AY261" s="265" t="s">
        <v>197</v>
      </c>
    </row>
    <row r="262" spans="2:65" s="1" customFormat="1" ht="16.5" customHeight="1">
      <c r="B262" s="39"/>
      <c r="C262" s="218" t="s">
        <v>555</v>
      </c>
      <c r="D262" s="218" t="s">
        <v>199</v>
      </c>
      <c r="E262" s="219" t="s">
        <v>2923</v>
      </c>
      <c r="F262" s="220" t="s">
        <v>2924</v>
      </c>
      <c r="G262" s="221" t="s">
        <v>116</v>
      </c>
      <c r="H262" s="222">
        <v>35</v>
      </c>
      <c r="I262" s="223"/>
      <c r="J262" s="224">
        <f>ROUND(I262*H262,2)</f>
        <v>0</v>
      </c>
      <c r="K262" s="220" t="s">
        <v>21</v>
      </c>
      <c r="L262" s="44"/>
      <c r="M262" s="225" t="s">
        <v>21</v>
      </c>
      <c r="N262" s="226" t="s">
        <v>44</v>
      </c>
      <c r="O262" s="80"/>
      <c r="P262" s="227">
        <f>O262*H262</f>
        <v>0</v>
      </c>
      <c r="Q262" s="227">
        <v>0</v>
      </c>
      <c r="R262" s="227">
        <f>Q262*H262</f>
        <v>0</v>
      </c>
      <c r="S262" s="227">
        <v>0</v>
      </c>
      <c r="T262" s="228">
        <f>S262*H262</f>
        <v>0</v>
      </c>
      <c r="AR262" s="18" t="s">
        <v>298</v>
      </c>
      <c r="AT262" s="18" t="s">
        <v>199</v>
      </c>
      <c r="AU262" s="18" t="s">
        <v>82</v>
      </c>
      <c r="AY262" s="18" t="s">
        <v>197</v>
      </c>
      <c r="BE262" s="229">
        <f>IF(N262="základní",J262,0)</f>
        <v>0</v>
      </c>
      <c r="BF262" s="229">
        <f>IF(N262="snížená",J262,0)</f>
        <v>0</v>
      </c>
      <c r="BG262" s="229">
        <f>IF(N262="zákl. přenesená",J262,0)</f>
        <v>0</v>
      </c>
      <c r="BH262" s="229">
        <f>IF(N262="sníž. přenesená",J262,0)</f>
        <v>0</v>
      </c>
      <c r="BI262" s="229">
        <f>IF(N262="nulová",J262,0)</f>
        <v>0</v>
      </c>
      <c r="BJ262" s="18" t="s">
        <v>80</v>
      </c>
      <c r="BK262" s="229">
        <f>ROUND(I262*H262,2)</f>
        <v>0</v>
      </c>
      <c r="BL262" s="18" t="s">
        <v>298</v>
      </c>
      <c r="BM262" s="18" t="s">
        <v>832</v>
      </c>
    </row>
    <row r="263" spans="2:51" s="12" customFormat="1" ht="12">
      <c r="B263" s="233"/>
      <c r="C263" s="234"/>
      <c r="D263" s="230" t="s">
        <v>207</v>
      </c>
      <c r="E263" s="235" t="s">
        <v>21</v>
      </c>
      <c r="F263" s="236" t="s">
        <v>2993</v>
      </c>
      <c r="G263" s="234"/>
      <c r="H263" s="237">
        <v>35</v>
      </c>
      <c r="I263" s="238"/>
      <c r="J263" s="234"/>
      <c r="K263" s="234"/>
      <c r="L263" s="239"/>
      <c r="M263" s="240"/>
      <c r="N263" s="241"/>
      <c r="O263" s="241"/>
      <c r="P263" s="241"/>
      <c r="Q263" s="241"/>
      <c r="R263" s="241"/>
      <c r="S263" s="241"/>
      <c r="T263" s="242"/>
      <c r="AT263" s="243" t="s">
        <v>207</v>
      </c>
      <c r="AU263" s="243" t="s">
        <v>82</v>
      </c>
      <c r="AV263" s="12" t="s">
        <v>82</v>
      </c>
      <c r="AW263" s="12" t="s">
        <v>34</v>
      </c>
      <c r="AX263" s="12" t="s">
        <v>73</v>
      </c>
      <c r="AY263" s="243" t="s">
        <v>197</v>
      </c>
    </row>
    <row r="264" spans="2:51" s="14" customFormat="1" ht="12">
      <c r="B264" s="255"/>
      <c r="C264" s="256"/>
      <c r="D264" s="230" t="s">
        <v>207</v>
      </c>
      <c r="E264" s="257" t="s">
        <v>21</v>
      </c>
      <c r="F264" s="258" t="s">
        <v>221</v>
      </c>
      <c r="G264" s="256"/>
      <c r="H264" s="259">
        <v>35</v>
      </c>
      <c r="I264" s="260"/>
      <c r="J264" s="256"/>
      <c r="K264" s="256"/>
      <c r="L264" s="261"/>
      <c r="M264" s="262"/>
      <c r="N264" s="263"/>
      <c r="O264" s="263"/>
      <c r="P264" s="263"/>
      <c r="Q264" s="263"/>
      <c r="R264" s="263"/>
      <c r="S264" s="263"/>
      <c r="T264" s="264"/>
      <c r="AT264" s="265" t="s">
        <v>207</v>
      </c>
      <c r="AU264" s="265" t="s">
        <v>82</v>
      </c>
      <c r="AV264" s="14" t="s">
        <v>97</v>
      </c>
      <c r="AW264" s="14" t="s">
        <v>34</v>
      </c>
      <c r="AX264" s="14" t="s">
        <v>80</v>
      </c>
      <c r="AY264" s="265" t="s">
        <v>197</v>
      </c>
    </row>
    <row r="265" spans="2:65" s="1" customFormat="1" ht="16.5" customHeight="1">
      <c r="B265" s="39"/>
      <c r="C265" s="218" t="s">
        <v>562</v>
      </c>
      <c r="D265" s="218" t="s">
        <v>199</v>
      </c>
      <c r="E265" s="219" t="s">
        <v>2925</v>
      </c>
      <c r="F265" s="220" t="s">
        <v>2926</v>
      </c>
      <c r="G265" s="221" t="s">
        <v>116</v>
      </c>
      <c r="H265" s="222">
        <v>56</v>
      </c>
      <c r="I265" s="223"/>
      <c r="J265" s="224">
        <f>ROUND(I265*H265,2)</f>
        <v>0</v>
      </c>
      <c r="K265" s="220" t="s">
        <v>21</v>
      </c>
      <c r="L265" s="44"/>
      <c r="M265" s="225" t="s">
        <v>21</v>
      </c>
      <c r="N265" s="226" t="s">
        <v>44</v>
      </c>
      <c r="O265" s="80"/>
      <c r="P265" s="227">
        <f>O265*H265</f>
        <v>0</v>
      </c>
      <c r="Q265" s="227">
        <v>0</v>
      </c>
      <c r="R265" s="227">
        <f>Q265*H265</f>
        <v>0</v>
      </c>
      <c r="S265" s="227">
        <v>0</v>
      </c>
      <c r="T265" s="228">
        <f>S265*H265</f>
        <v>0</v>
      </c>
      <c r="AR265" s="18" t="s">
        <v>298</v>
      </c>
      <c r="AT265" s="18" t="s">
        <v>199</v>
      </c>
      <c r="AU265" s="18" t="s">
        <v>82</v>
      </c>
      <c r="AY265" s="18" t="s">
        <v>197</v>
      </c>
      <c r="BE265" s="229">
        <f>IF(N265="základní",J265,0)</f>
        <v>0</v>
      </c>
      <c r="BF265" s="229">
        <f>IF(N265="snížená",J265,0)</f>
        <v>0</v>
      </c>
      <c r="BG265" s="229">
        <f>IF(N265="zákl. přenesená",J265,0)</f>
        <v>0</v>
      </c>
      <c r="BH265" s="229">
        <f>IF(N265="sníž. přenesená",J265,0)</f>
        <v>0</v>
      </c>
      <c r="BI265" s="229">
        <f>IF(N265="nulová",J265,0)</f>
        <v>0</v>
      </c>
      <c r="BJ265" s="18" t="s">
        <v>80</v>
      </c>
      <c r="BK265" s="229">
        <f>ROUND(I265*H265,2)</f>
        <v>0</v>
      </c>
      <c r="BL265" s="18" t="s">
        <v>298</v>
      </c>
      <c r="BM265" s="18" t="s">
        <v>844</v>
      </c>
    </row>
    <row r="266" spans="2:51" s="12" customFormat="1" ht="12">
      <c r="B266" s="233"/>
      <c r="C266" s="234"/>
      <c r="D266" s="230" t="s">
        <v>207</v>
      </c>
      <c r="E266" s="235" t="s">
        <v>21</v>
      </c>
      <c r="F266" s="236" t="s">
        <v>2994</v>
      </c>
      <c r="G266" s="234"/>
      <c r="H266" s="237">
        <v>56</v>
      </c>
      <c r="I266" s="238"/>
      <c r="J266" s="234"/>
      <c r="K266" s="234"/>
      <c r="L266" s="239"/>
      <c r="M266" s="240"/>
      <c r="N266" s="241"/>
      <c r="O266" s="241"/>
      <c r="P266" s="241"/>
      <c r="Q266" s="241"/>
      <c r="R266" s="241"/>
      <c r="S266" s="241"/>
      <c r="T266" s="242"/>
      <c r="AT266" s="243" t="s">
        <v>207</v>
      </c>
      <c r="AU266" s="243" t="s">
        <v>82</v>
      </c>
      <c r="AV266" s="12" t="s">
        <v>82</v>
      </c>
      <c r="AW266" s="12" t="s">
        <v>34</v>
      </c>
      <c r="AX266" s="12" t="s">
        <v>73</v>
      </c>
      <c r="AY266" s="243" t="s">
        <v>197</v>
      </c>
    </row>
    <row r="267" spans="2:51" s="14" customFormat="1" ht="12">
      <c r="B267" s="255"/>
      <c r="C267" s="256"/>
      <c r="D267" s="230" t="s">
        <v>207</v>
      </c>
      <c r="E267" s="257" t="s">
        <v>21</v>
      </c>
      <c r="F267" s="258" t="s">
        <v>221</v>
      </c>
      <c r="G267" s="256"/>
      <c r="H267" s="259">
        <v>56</v>
      </c>
      <c r="I267" s="260"/>
      <c r="J267" s="256"/>
      <c r="K267" s="256"/>
      <c r="L267" s="261"/>
      <c r="M267" s="262"/>
      <c r="N267" s="263"/>
      <c r="O267" s="263"/>
      <c r="P267" s="263"/>
      <c r="Q267" s="263"/>
      <c r="R267" s="263"/>
      <c r="S267" s="263"/>
      <c r="T267" s="264"/>
      <c r="AT267" s="265" t="s">
        <v>207</v>
      </c>
      <c r="AU267" s="265" t="s">
        <v>82</v>
      </c>
      <c r="AV267" s="14" t="s">
        <v>97</v>
      </c>
      <c r="AW267" s="14" t="s">
        <v>34</v>
      </c>
      <c r="AX267" s="14" t="s">
        <v>80</v>
      </c>
      <c r="AY267" s="265" t="s">
        <v>197</v>
      </c>
    </row>
    <row r="268" spans="2:65" s="1" customFormat="1" ht="16.5" customHeight="1">
      <c r="B268" s="39"/>
      <c r="C268" s="218" t="s">
        <v>350</v>
      </c>
      <c r="D268" s="218" t="s">
        <v>199</v>
      </c>
      <c r="E268" s="219" t="s">
        <v>2995</v>
      </c>
      <c r="F268" s="220" t="s">
        <v>2996</v>
      </c>
      <c r="G268" s="221" t="s">
        <v>116</v>
      </c>
      <c r="H268" s="222">
        <v>32</v>
      </c>
      <c r="I268" s="223"/>
      <c r="J268" s="224">
        <f>ROUND(I268*H268,2)</f>
        <v>0</v>
      </c>
      <c r="K268" s="220" t="s">
        <v>21</v>
      </c>
      <c r="L268" s="44"/>
      <c r="M268" s="225" t="s">
        <v>21</v>
      </c>
      <c r="N268" s="226" t="s">
        <v>44</v>
      </c>
      <c r="O268" s="80"/>
      <c r="P268" s="227">
        <f>O268*H268</f>
        <v>0</v>
      </c>
      <c r="Q268" s="227">
        <v>0</v>
      </c>
      <c r="R268" s="227">
        <f>Q268*H268</f>
        <v>0</v>
      </c>
      <c r="S268" s="227">
        <v>0</v>
      </c>
      <c r="T268" s="228">
        <f>S268*H268</f>
        <v>0</v>
      </c>
      <c r="AR268" s="18" t="s">
        <v>298</v>
      </c>
      <c r="AT268" s="18" t="s">
        <v>199</v>
      </c>
      <c r="AU268" s="18" t="s">
        <v>82</v>
      </c>
      <c r="AY268" s="18" t="s">
        <v>197</v>
      </c>
      <c r="BE268" s="229">
        <f>IF(N268="základní",J268,0)</f>
        <v>0</v>
      </c>
      <c r="BF268" s="229">
        <f>IF(N268="snížená",J268,0)</f>
        <v>0</v>
      </c>
      <c r="BG268" s="229">
        <f>IF(N268="zákl. přenesená",J268,0)</f>
        <v>0</v>
      </c>
      <c r="BH268" s="229">
        <f>IF(N268="sníž. přenesená",J268,0)</f>
        <v>0</v>
      </c>
      <c r="BI268" s="229">
        <f>IF(N268="nulová",J268,0)</f>
        <v>0</v>
      </c>
      <c r="BJ268" s="18" t="s">
        <v>80</v>
      </c>
      <c r="BK268" s="229">
        <f>ROUND(I268*H268,2)</f>
        <v>0</v>
      </c>
      <c r="BL268" s="18" t="s">
        <v>298</v>
      </c>
      <c r="BM268" s="18" t="s">
        <v>855</v>
      </c>
    </row>
    <row r="269" spans="2:51" s="12" customFormat="1" ht="12">
      <c r="B269" s="233"/>
      <c r="C269" s="234"/>
      <c r="D269" s="230" t="s">
        <v>207</v>
      </c>
      <c r="E269" s="235" t="s">
        <v>21</v>
      </c>
      <c r="F269" s="236" t="s">
        <v>2997</v>
      </c>
      <c r="G269" s="234"/>
      <c r="H269" s="237">
        <v>32</v>
      </c>
      <c r="I269" s="238"/>
      <c r="J269" s="234"/>
      <c r="K269" s="234"/>
      <c r="L269" s="239"/>
      <c r="M269" s="240"/>
      <c r="N269" s="241"/>
      <c r="O269" s="241"/>
      <c r="P269" s="241"/>
      <c r="Q269" s="241"/>
      <c r="R269" s="241"/>
      <c r="S269" s="241"/>
      <c r="T269" s="242"/>
      <c r="AT269" s="243" t="s">
        <v>207</v>
      </c>
      <c r="AU269" s="243" t="s">
        <v>82</v>
      </c>
      <c r="AV269" s="12" t="s">
        <v>82</v>
      </c>
      <c r="AW269" s="12" t="s">
        <v>34</v>
      </c>
      <c r="AX269" s="12" t="s">
        <v>73</v>
      </c>
      <c r="AY269" s="243" t="s">
        <v>197</v>
      </c>
    </row>
    <row r="270" spans="2:51" s="14" customFormat="1" ht="12">
      <c r="B270" s="255"/>
      <c r="C270" s="256"/>
      <c r="D270" s="230" t="s">
        <v>207</v>
      </c>
      <c r="E270" s="257" t="s">
        <v>21</v>
      </c>
      <c r="F270" s="258" t="s">
        <v>221</v>
      </c>
      <c r="G270" s="256"/>
      <c r="H270" s="259">
        <v>32</v>
      </c>
      <c r="I270" s="260"/>
      <c r="J270" s="256"/>
      <c r="K270" s="256"/>
      <c r="L270" s="261"/>
      <c r="M270" s="262"/>
      <c r="N270" s="263"/>
      <c r="O270" s="263"/>
      <c r="P270" s="263"/>
      <c r="Q270" s="263"/>
      <c r="R270" s="263"/>
      <c r="S270" s="263"/>
      <c r="T270" s="264"/>
      <c r="AT270" s="265" t="s">
        <v>207</v>
      </c>
      <c r="AU270" s="265" t="s">
        <v>82</v>
      </c>
      <c r="AV270" s="14" t="s">
        <v>97</v>
      </c>
      <c r="AW270" s="14" t="s">
        <v>34</v>
      </c>
      <c r="AX270" s="14" t="s">
        <v>80</v>
      </c>
      <c r="AY270" s="265" t="s">
        <v>197</v>
      </c>
    </row>
    <row r="271" spans="2:65" s="1" customFormat="1" ht="16.5" customHeight="1">
      <c r="B271" s="39"/>
      <c r="C271" s="218" t="s">
        <v>576</v>
      </c>
      <c r="D271" s="218" t="s">
        <v>199</v>
      </c>
      <c r="E271" s="219" t="s">
        <v>2928</v>
      </c>
      <c r="F271" s="220" t="s">
        <v>2929</v>
      </c>
      <c r="G271" s="221" t="s">
        <v>132</v>
      </c>
      <c r="H271" s="222">
        <v>25</v>
      </c>
      <c r="I271" s="223"/>
      <c r="J271" s="224">
        <f>ROUND(I271*H271,2)</f>
        <v>0</v>
      </c>
      <c r="K271" s="220" t="s">
        <v>21</v>
      </c>
      <c r="L271" s="44"/>
      <c r="M271" s="225" t="s">
        <v>21</v>
      </c>
      <c r="N271" s="226" t="s">
        <v>44</v>
      </c>
      <c r="O271" s="80"/>
      <c r="P271" s="227">
        <f>O271*H271</f>
        <v>0</v>
      </c>
      <c r="Q271" s="227">
        <v>0</v>
      </c>
      <c r="R271" s="227">
        <f>Q271*H271</f>
        <v>0</v>
      </c>
      <c r="S271" s="227">
        <v>0</v>
      </c>
      <c r="T271" s="228">
        <f>S271*H271</f>
        <v>0</v>
      </c>
      <c r="AR271" s="18" t="s">
        <v>298</v>
      </c>
      <c r="AT271" s="18" t="s">
        <v>199</v>
      </c>
      <c r="AU271" s="18" t="s">
        <v>82</v>
      </c>
      <c r="AY271" s="18" t="s">
        <v>197</v>
      </c>
      <c r="BE271" s="229">
        <f>IF(N271="základní",J271,0)</f>
        <v>0</v>
      </c>
      <c r="BF271" s="229">
        <f>IF(N271="snížená",J271,0)</f>
        <v>0</v>
      </c>
      <c r="BG271" s="229">
        <f>IF(N271="zákl. přenesená",J271,0)</f>
        <v>0</v>
      </c>
      <c r="BH271" s="229">
        <f>IF(N271="sníž. přenesená",J271,0)</f>
        <v>0</v>
      </c>
      <c r="BI271" s="229">
        <f>IF(N271="nulová",J271,0)</f>
        <v>0</v>
      </c>
      <c r="BJ271" s="18" t="s">
        <v>80</v>
      </c>
      <c r="BK271" s="229">
        <f>ROUND(I271*H271,2)</f>
        <v>0</v>
      </c>
      <c r="BL271" s="18" t="s">
        <v>298</v>
      </c>
      <c r="BM271" s="18" t="s">
        <v>865</v>
      </c>
    </row>
    <row r="272" spans="2:51" s="12" customFormat="1" ht="12">
      <c r="B272" s="233"/>
      <c r="C272" s="234"/>
      <c r="D272" s="230" t="s">
        <v>207</v>
      </c>
      <c r="E272" s="235" t="s">
        <v>21</v>
      </c>
      <c r="F272" s="236" t="s">
        <v>2998</v>
      </c>
      <c r="G272" s="234"/>
      <c r="H272" s="237">
        <v>25</v>
      </c>
      <c r="I272" s="238"/>
      <c r="J272" s="234"/>
      <c r="K272" s="234"/>
      <c r="L272" s="239"/>
      <c r="M272" s="240"/>
      <c r="N272" s="241"/>
      <c r="O272" s="241"/>
      <c r="P272" s="241"/>
      <c r="Q272" s="241"/>
      <c r="R272" s="241"/>
      <c r="S272" s="241"/>
      <c r="T272" s="242"/>
      <c r="AT272" s="243" t="s">
        <v>207</v>
      </c>
      <c r="AU272" s="243" t="s">
        <v>82</v>
      </c>
      <c r="AV272" s="12" t="s">
        <v>82</v>
      </c>
      <c r="AW272" s="12" t="s">
        <v>34</v>
      </c>
      <c r="AX272" s="12" t="s">
        <v>73</v>
      </c>
      <c r="AY272" s="243" t="s">
        <v>197</v>
      </c>
    </row>
    <row r="273" spans="2:51" s="14" customFormat="1" ht="12">
      <c r="B273" s="255"/>
      <c r="C273" s="256"/>
      <c r="D273" s="230" t="s">
        <v>207</v>
      </c>
      <c r="E273" s="257" t="s">
        <v>21</v>
      </c>
      <c r="F273" s="258" t="s">
        <v>221</v>
      </c>
      <c r="G273" s="256"/>
      <c r="H273" s="259">
        <v>25</v>
      </c>
      <c r="I273" s="260"/>
      <c r="J273" s="256"/>
      <c r="K273" s="256"/>
      <c r="L273" s="261"/>
      <c r="M273" s="262"/>
      <c r="N273" s="263"/>
      <c r="O273" s="263"/>
      <c r="P273" s="263"/>
      <c r="Q273" s="263"/>
      <c r="R273" s="263"/>
      <c r="S273" s="263"/>
      <c r="T273" s="264"/>
      <c r="AT273" s="265" t="s">
        <v>207</v>
      </c>
      <c r="AU273" s="265" t="s">
        <v>82</v>
      </c>
      <c r="AV273" s="14" t="s">
        <v>97</v>
      </c>
      <c r="AW273" s="14" t="s">
        <v>34</v>
      </c>
      <c r="AX273" s="14" t="s">
        <v>80</v>
      </c>
      <c r="AY273" s="265" t="s">
        <v>197</v>
      </c>
    </row>
    <row r="274" spans="2:65" s="1" customFormat="1" ht="16.5" customHeight="1">
      <c r="B274" s="39"/>
      <c r="C274" s="218" t="s">
        <v>581</v>
      </c>
      <c r="D274" s="218" t="s">
        <v>199</v>
      </c>
      <c r="E274" s="219" t="s">
        <v>2931</v>
      </c>
      <c r="F274" s="220" t="s">
        <v>2932</v>
      </c>
      <c r="G274" s="221" t="s">
        <v>132</v>
      </c>
      <c r="H274" s="222">
        <v>25</v>
      </c>
      <c r="I274" s="223"/>
      <c r="J274" s="224">
        <f>ROUND(I274*H274,2)</f>
        <v>0</v>
      </c>
      <c r="K274" s="220" t="s">
        <v>21</v>
      </c>
      <c r="L274" s="44"/>
      <c r="M274" s="225" t="s">
        <v>21</v>
      </c>
      <c r="N274" s="226" t="s">
        <v>44</v>
      </c>
      <c r="O274" s="80"/>
      <c r="P274" s="227">
        <f>O274*H274</f>
        <v>0</v>
      </c>
      <c r="Q274" s="227">
        <v>0</v>
      </c>
      <c r="R274" s="227">
        <f>Q274*H274</f>
        <v>0</v>
      </c>
      <c r="S274" s="227">
        <v>0</v>
      </c>
      <c r="T274" s="228">
        <f>S274*H274</f>
        <v>0</v>
      </c>
      <c r="AR274" s="18" t="s">
        <v>298</v>
      </c>
      <c r="AT274" s="18" t="s">
        <v>199</v>
      </c>
      <c r="AU274" s="18" t="s">
        <v>82</v>
      </c>
      <c r="AY274" s="18" t="s">
        <v>197</v>
      </c>
      <c r="BE274" s="229">
        <f>IF(N274="základní",J274,0)</f>
        <v>0</v>
      </c>
      <c r="BF274" s="229">
        <f>IF(N274="snížená",J274,0)</f>
        <v>0</v>
      </c>
      <c r="BG274" s="229">
        <f>IF(N274="zákl. přenesená",J274,0)</f>
        <v>0</v>
      </c>
      <c r="BH274" s="229">
        <f>IF(N274="sníž. přenesená",J274,0)</f>
        <v>0</v>
      </c>
      <c r="BI274" s="229">
        <f>IF(N274="nulová",J274,0)</f>
        <v>0</v>
      </c>
      <c r="BJ274" s="18" t="s">
        <v>80</v>
      </c>
      <c r="BK274" s="229">
        <f>ROUND(I274*H274,2)</f>
        <v>0</v>
      </c>
      <c r="BL274" s="18" t="s">
        <v>298</v>
      </c>
      <c r="BM274" s="18" t="s">
        <v>492</v>
      </c>
    </row>
    <row r="275" spans="2:51" s="12" customFormat="1" ht="12">
      <c r="B275" s="233"/>
      <c r="C275" s="234"/>
      <c r="D275" s="230" t="s">
        <v>207</v>
      </c>
      <c r="E275" s="235" t="s">
        <v>21</v>
      </c>
      <c r="F275" s="236" t="s">
        <v>2998</v>
      </c>
      <c r="G275" s="234"/>
      <c r="H275" s="237">
        <v>25</v>
      </c>
      <c r="I275" s="238"/>
      <c r="J275" s="234"/>
      <c r="K275" s="234"/>
      <c r="L275" s="239"/>
      <c r="M275" s="240"/>
      <c r="N275" s="241"/>
      <c r="O275" s="241"/>
      <c r="P275" s="241"/>
      <c r="Q275" s="241"/>
      <c r="R275" s="241"/>
      <c r="S275" s="241"/>
      <c r="T275" s="242"/>
      <c r="AT275" s="243" t="s">
        <v>207</v>
      </c>
      <c r="AU275" s="243" t="s">
        <v>82</v>
      </c>
      <c r="AV275" s="12" t="s">
        <v>82</v>
      </c>
      <c r="AW275" s="12" t="s">
        <v>34</v>
      </c>
      <c r="AX275" s="12" t="s">
        <v>73</v>
      </c>
      <c r="AY275" s="243" t="s">
        <v>197</v>
      </c>
    </row>
    <row r="276" spans="2:51" s="14" customFormat="1" ht="12">
      <c r="B276" s="255"/>
      <c r="C276" s="256"/>
      <c r="D276" s="230" t="s">
        <v>207</v>
      </c>
      <c r="E276" s="257" t="s">
        <v>21</v>
      </c>
      <c r="F276" s="258" t="s">
        <v>221</v>
      </c>
      <c r="G276" s="256"/>
      <c r="H276" s="259">
        <v>25</v>
      </c>
      <c r="I276" s="260"/>
      <c r="J276" s="256"/>
      <c r="K276" s="256"/>
      <c r="L276" s="261"/>
      <c r="M276" s="262"/>
      <c r="N276" s="263"/>
      <c r="O276" s="263"/>
      <c r="P276" s="263"/>
      <c r="Q276" s="263"/>
      <c r="R276" s="263"/>
      <c r="S276" s="263"/>
      <c r="T276" s="264"/>
      <c r="AT276" s="265" t="s">
        <v>207</v>
      </c>
      <c r="AU276" s="265" t="s">
        <v>82</v>
      </c>
      <c r="AV276" s="14" t="s">
        <v>97</v>
      </c>
      <c r="AW276" s="14" t="s">
        <v>34</v>
      </c>
      <c r="AX276" s="14" t="s">
        <v>80</v>
      </c>
      <c r="AY276" s="265" t="s">
        <v>197</v>
      </c>
    </row>
    <row r="277" spans="2:65" s="1" customFormat="1" ht="16.5" customHeight="1">
      <c r="B277" s="39"/>
      <c r="C277" s="218" t="s">
        <v>586</v>
      </c>
      <c r="D277" s="218" t="s">
        <v>199</v>
      </c>
      <c r="E277" s="219" t="s">
        <v>2999</v>
      </c>
      <c r="F277" s="220" t="s">
        <v>3000</v>
      </c>
      <c r="G277" s="221" t="s">
        <v>707</v>
      </c>
      <c r="H277" s="222">
        <v>4</v>
      </c>
      <c r="I277" s="223"/>
      <c r="J277" s="224">
        <f>ROUND(I277*H277,2)</f>
        <v>0</v>
      </c>
      <c r="K277" s="220" t="s">
        <v>21</v>
      </c>
      <c r="L277" s="44"/>
      <c r="M277" s="225" t="s">
        <v>21</v>
      </c>
      <c r="N277" s="226" t="s">
        <v>44</v>
      </c>
      <c r="O277" s="80"/>
      <c r="P277" s="227">
        <f>O277*H277</f>
        <v>0</v>
      </c>
      <c r="Q277" s="227">
        <v>0</v>
      </c>
      <c r="R277" s="227">
        <f>Q277*H277</f>
        <v>0</v>
      </c>
      <c r="S277" s="227">
        <v>0</v>
      </c>
      <c r="T277" s="228">
        <f>S277*H277</f>
        <v>0</v>
      </c>
      <c r="AR277" s="18" t="s">
        <v>298</v>
      </c>
      <c r="AT277" s="18" t="s">
        <v>199</v>
      </c>
      <c r="AU277" s="18" t="s">
        <v>82</v>
      </c>
      <c r="AY277" s="18" t="s">
        <v>197</v>
      </c>
      <c r="BE277" s="229">
        <f>IF(N277="základní",J277,0)</f>
        <v>0</v>
      </c>
      <c r="BF277" s="229">
        <f>IF(N277="snížená",J277,0)</f>
        <v>0</v>
      </c>
      <c r="BG277" s="229">
        <f>IF(N277="zákl. přenesená",J277,0)</f>
        <v>0</v>
      </c>
      <c r="BH277" s="229">
        <f>IF(N277="sníž. přenesená",J277,0)</f>
        <v>0</v>
      </c>
      <c r="BI277" s="229">
        <f>IF(N277="nulová",J277,0)</f>
        <v>0</v>
      </c>
      <c r="BJ277" s="18" t="s">
        <v>80</v>
      </c>
      <c r="BK277" s="229">
        <f>ROUND(I277*H277,2)</f>
        <v>0</v>
      </c>
      <c r="BL277" s="18" t="s">
        <v>298</v>
      </c>
      <c r="BM277" s="18" t="s">
        <v>883</v>
      </c>
    </row>
    <row r="278" spans="2:51" s="12" customFormat="1" ht="12">
      <c r="B278" s="233"/>
      <c r="C278" s="234"/>
      <c r="D278" s="230" t="s">
        <v>207</v>
      </c>
      <c r="E278" s="235" t="s">
        <v>21</v>
      </c>
      <c r="F278" s="236" t="s">
        <v>2986</v>
      </c>
      <c r="G278" s="234"/>
      <c r="H278" s="237">
        <v>4</v>
      </c>
      <c r="I278" s="238"/>
      <c r="J278" s="234"/>
      <c r="K278" s="234"/>
      <c r="L278" s="239"/>
      <c r="M278" s="240"/>
      <c r="N278" s="241"/>
      <c r="O278" s="241"/>
      <c r="P278" s="241"/>
      <c r="Q278" s="241"/>
      <c r="R278" s="241"/>
      <c r="S278" s="241"/>
      <c r="T278" s="242"/>
      <c r="AT278" s="243" t="s">
        <v>207</v>
      </c>
      <c r="AU278" s="243" t="s">
        <v>82</v>
      </c>
      <c r="AV278" s="12" t="s">
        <v>82</v>
      </c>
      <c r="AW278" s="12" t="s">
        <v>34</v>
      </c>
      <c r="AX278" s="12" t="s">
        <v>73</v>
      </c>
      <c r="AY278" s="243" t="s">
        <v>197</v>
      </c>
    </row>
    <row r="279" spans="2:51" s="14" customFormat="1" ht="12">
      <c r="B279" s="255"/>
      <c r="C279" s="256"/>
      <c r="D279" s="230" t="s">
        <v>207</v>
      </c>
      <c r="E279" s="257" t="s">
        <v>21</v>
      </c>
      <c r="F279" s="258" t="s">
        <v>221</v>
      </c>
      <c r="G279" s="256"/>
      <c r="H279" s="259">
        <v>4</v>
      </c>
      <c r="I279" s="260"/>
      <c r="J279" s="256"/>
      <c r="K279" s="256"/>
      <c r="L279" s="261"/>
      <c r="M279" s="262"/>
      <c r="N279" s="263"/>
      <c r="O279" s="263"/>
      <c r="P279" s="263"/>
      <c r="Q279" s="263"/>
      <c r="R279" s="263"/>
      <c r="S279" s="263"/>
      <c r="T279" s="264"/>
      <c r="AT279" s="265" t="s">
        <v>207</v>
      </c>
      <c r="AU279" s="265" t="s">
        <v>82</v>
      </c>
      <c r="AV279" s="14" t="s">
        <v>97</v>
      </c>
      <c r="AW279" s="14" t="s">
        <v>34</v>
      </c>
      <c r="AX279" s="14" t="s">
        <v>80</v>
      </c>
      <c r="AY279" s="265" t="s">
        <v>197</v>
      </c>
    </row>
    <row r="280" spans="2:65" s="1" customFormat="1" ht="16.5" customHeight="1">
      <c r="B280" s="39"/>
      <c r="C280" s="218" t="s">
        <v>595</v>
      </c>
      <c r="D280" s="218" t="s">
        <v>199</v>
      </c>
      <c r="E280" s="219" t="s">
        <v>2933</v>
      </c>
      <c r="F280" s="220" t="s">
        <v>2934</v>
      </c>
      <c r="G280" s="221" t="s">
        <v>1352</v>
      </c>
      <c r="H280" s="222">
        <v>170</v>
      </c>
      <c r="I280" s="223"/>
      <c r="J280" s="224">
        <f>ROUND(I280*H280,2)</f>
        <v>0</v>
      </c>
      <c r="K280" s="220" t="s">
        <v>21</v>
      </c>
      <c r="L280" s="44"/>
      <c r="M280" s="225" t="s">
        <v>21</v>
      </c>
      <c r="N280" s="226" t="s">
        <v>44</v>
      </c>
      <c r="O280" s="80"/>
      <c r="P280" s="227">
        <f>O280*H280</f>
        <v>0</v>
      </c>
      <c r="Q280" s="227">
        <v>0</v>
      </c>
      <c r="R280" s="227">
        <f>Q280*H280</f>
        <v>0</v>
      </c>
      <c r="S280" s="227">
        <v>0</v>
      </c>
      <c r="T280" s="228">
        <f>S280*H280</f>
        <v>0</v>
      </c>
      <c r="AR280" s="18" t="s">
        <v>298</v>
      </c>
      <c r="AT280" s="18" t="s">
        <v>199</v>
      </c>
      <c r="AU280" s="18" t="s">
        <v>82</v>
      </c>
      <c r="AY280" s="18" t="s">
        <v>197</v>
      </c>
      <c r="BE280" s="229">
        <f>IF(N280="základní",J280,0)</f>
        <v>0</v>
      </c>
      <c r="BF280" s="229">
        <f>IF(N280="snížená",J280,0)</f>
        <v>0</v>
      </c>
      <c r="BG280" s="229">
        <f>IF(N280="zákl. přenesená",J280,0)</f>
        <v>0</v>
      </c>
      <c r="BH280" s="229">
        <f>IF(N280="sníž. přenesená",J280,0)</f>
        <v>0</v>
      </c>
      <c r="BI280" s="229">
        <f>IF(N280="nulová",J280,0)</f>
        <v>0</v>
      </c>
      <c r="BJ280" s="18" t="s">
        <v>80</v>
      </c>
      <c r="BK280" s="229">
        <f>ROUND(I280*H280,2)</f>
        <v>0</v>
      </c>
      <c r="BL280" s="18" t="s">
        <v>298</v>
      </c>
      <c r="BM280" s="18" t="s">
        <v>899</v>
      </c>
    </row>
    <row r="281" spans="2:51" s="12" customFormat="1" ht="12">
      <c r="B281" s="233"/>
      <c r="C281" s="234"/>
      <c r="D281" s="230" t="s">
        <v>207</v>
      </c>
      <c r="E281" s="235" t="s">
        <v>21</v>
      </c>
      <c r="F281" s="236" t="s">
        <v>3001</v>
      </c>
      <c r="G281" s="234"/>
      <c r="H281" s="237">
        <v>170</v>
      </c>
      <c r="I281" s="238"/>
      <c r="J281" s="234"/>
      <c r="K281" s="234"/>
      <c r="L281" s="239"/>
      <c r="M281" s="240"/>
      <c r="N281" s="241"/>
      <c r="O281" s="241"/>
      <c r="P281" s="241"/>
      <c r="Q281" s="241"/>
      <c r="R281" s="241"/>
      <c r="S281" s="241"/>
      <c r="T281" s="242"/>
      <c r="AT281" s="243" t="s">
        <v>207</v>
      </c>
      <c r="AU281" s="243" t="s">
        <v>82</v>
      </c>
      <c r="AV281" s="12" t="s">
        <v>82</v>
      </c>
      <c r="AW281" s="12" t="s">
        <v>34</v>
      </c>
      <c r="AX281" s="12" t="s">
        <v>73</v>
      </c>
      <c r="AY281" s="243" t="s">
        <v>197</v>
      </c>
    </row>
    <row r="282" spans="2:51" s="14" customFormat="1" ht="12">
      <c r="B282" s="255"/>
      <c r="C282" s="256"/>
      <c r="D282" s="230" t="s">
        <v>207</v>
      </c>
      <c r="E282" s="257" t="s">
        <v>21</v>
      </c>
      <c r="F282" s="258" t="s">
        <v>221</v>
      </c>
      <c r="G282" s="256"/>
      <c r="H282" s="259">
        <v>170</v>
      </c>
      <c r="I282" s="260"/>
      <c r="J282" s="256"/>
      <c r="K282" s="256"/>
      <c r="L282" s="261"/>
      <c r="M282" s="262"/>
      <c r="N282" s="263"/>
      <c r="O282" s="263"/>
      <c r="P282" s="263"/>
      <c r="Q282" s="263"/>
      <c r="R282" s="263"/>
      <c r="S282" s="263"/>
      <c r="T282" s="264"/>
      <c r="AT282" s="265" t="s">
        <v>207</v>
      </c>
      <c r="AU282" s="265" t="s">
        <v>82</v>
      </c>
      <c r="AV282" s="14" t="s">
        <v>97</v>
      </c>
      <c r="AW282" s="14" t="s">
        <v>34</v>
      </c>
      <c r="AX282" s="14" t="s">
        <v>80</v>
      </c>
      <c r="AY282" s="265" t="s">
        <v>197</v>
      </c>
    </row>
    <row r="283" spans="2:65" s="1" customFormat="1" ht="16.5" customHeight="1">
      <c r="B283" s="39"/>
      <c r="C283" s="218" t="s">
        <v>601</v>
      </c>
      <c r="D283" s="218" t="s">
        <v>199</v>
      </c>
      <c r="E283" s="219" t="s">
        <v>3002</v>
      </c>
      <c r="F283" s="220" t="s">
        <v>3003</v>
      </c>
      <c r="G283" s="221" t="s">
        <v>707</v>
      </c>
      <c r="H283" s="222">
        <v>1</v>
      </c>
      <c r="I283" s="223"/>
      <c r="J283" s="224">
        <f>ROUND(I283*H283,2)</f>
        <v>0</v>
      </c>
      <c r="K283" s="220" t="s">
        <v>21</v>
      </c>
      <c r="L283" s="44"/>
      <c r="M283" s="225" t="s">
        <v>21</v>
      </c>
      <c r="N283" s="226" t="s">
        <v>44</v>
      </c>
      <c r="O283" s="80"/>
      <c r="P283" s="227">
        <f>O283*H283</f>
        <v>0</v>
      </c>
      <c r="Q283" s="227">
        <v>0</v>
      </c>
      <c r="R283" s="227">
        <f>Q283*H283</f>
        <v>0</v>
      </c>
      <c r="S283" s="227">
        <v>0</v>
      </c>
      <c r="T283" s="228">
        <f>S283*H283</f>
        <v>0</v>
      </c>
      <c r="AR283" s="18" t="s">
        <v>298</v>
      </c>
      <c r="AT283" s="18" t="s">
        <v>199</v>
      </c>
      <c r="AU283" s="18" t="s">
        <v>82</v>
      </c>
      <c r="AY283" s="18" t="s">
        <v>197</v>
      </c>
      <c r="BE283" s="229">
        <f>IF(N283="základní",J283,0)</f>
        <v>0</v>
      </c>
      <c r="BF283" s="229">
        <f>IF(N283="snížená",J283,0)</f>
        <v>0</v>
      </c>
      <c r="BG283" s="229">
        <f>IF(N283="zákl. přenesená",J283,0)</f>
        <v>0</v>
      </c>
      <c r="BH283" s="229">
        <f>IF(N283="sníž. přenesená",J283,0)</f>
        <v>0</v>
      </c>
      <c r="BI283" s="229">
        <f>IF(N283="nulová",J283,0)</f>
        <v>0</v>
      </c>
      <c r="BJ283" s="18" t="s">
        <v>80</v>
      </c>
      <c r="BK283" s="229">
        <f>ROUND(I283*H283,2)</f>
        <v>0</v>
      </c>
      <c r="BL283" s="18" t="s">
        <v>298</v>
      </c>
      <c r="BM283" s="18" t="s">
        <v>3004</v>
      </c>
    </row>
    <row r="284" spans="2:63" s="11" customFormat="1" ht="22.8" customHeight="1">
      <c r="B284" s="202"/>
      <c r="C284" s="203"/>
      <c r="D284" s="204" t="s">
        <v>72</v>
      </c>
      <c r="E284" s="216" t="s">
        <v>2408</v>
      </c>
      <c r="F284" s="216" t="s">
        <v>3005</v>
      </c>
      <c r="G284" s="203"/>
      <c r="H284" s="203"/>
      <c r="I284" s="206"/>
      <c r="J284" s="217">
        <f>BK284</f>
        <v>0</v>
      </c>
      <c r="K284" s="203"/>
      <c r="L284" s="208"/>
      <c r="M284" s="209"/>
      <c r="N284" s="210"/>
      <c r="O284" s="210"/>
      <c r="P284" s="211">
        <f>SUM(P285:P344)</f>
        <v>0</v>
      </c>
      <c r="Q284" s="210"/>
      <c r="R284" s="211">
        <f>SUM(R285:R344)</f>
        <v>0</v>
      </c>
      <c r="S284" s="210"/>
      <c r="T284" s="212">
        <f>SUM(T285:T344)</f>
        <v>0</v>
      </c>
      <c r="AR284" s="213" t="s">
        <v>82</v>
      </c>
      <c r="AT284" s="214" t="s">
        <v>72</v>
      </c>
      <c r="AU284" s="214" t="s">
        <v>80</v>
      </c>
      <c r="AY284" s="213" t="s">
        <v>197</v>
      </c>
      <c r="BK284" s="215">
        <f>SUM(BK285:BK344)</f>
        <v>0</v>
      </c>
    </row>
    <row r="285" spans="2:65" s="1" customFormat="1" ht="16.5" customHeight="1">
      <c r="B285" s="39"/>
      <c r="C285" s="218" t="s">
        <v>608</v>
      </c>
      <c r="D285" s="218" t="s">
        <v>199</v>
      </c>
      <c r="E285" s="219" t="s">
        <v>2675</v>
      </c>
      <c r="F285" s="220" t="s">
        <v>3006</v>
      </c>
      <c r="G285" s="221" t="s">
        <v>707</v>
      </c>
      <c r="H285" s="222">
        <v>1</v>
      </c>
      <c r="I285" s="223"/>
      <c r="J285" s="224">
        <f>ROUND(I285*H285,2)</f>
        <v>0</v>
      </c>
      <c r="K285" s="220" t="s">
        <v>21</v>
      </c>
      <c r="L285" s="44"/>
      <c r="M285" s="225" t="s">
        <v>21</v>
      </c>
      <c r="N285" s="226" t="s">
        <v>44</v>
      </c>
      <c r="O285" s="80"/>
      <c r="P285" s="227">
        <f>O285*H285</f>
        <v>0</v>
      </c>
      <c r="Q285" s="227">
        <v>0</v>
      </c>
      <c r="R285" s="227">
        <f>Q285*H285</f>
        <v>0</v>
      </c>
      <c r="S285" s="227">
        <v>0</v>
      </c>
      <c r="T285" s="228">
        <f>S285*H285</f>
        <v>0</v>
      </c>
      <c r="AR285" s="18" t="s">
        <v>298</v>
      </c>
      <c r="AT285" s="18" t="s">
        <v>199</v>
      </c>
      <c r="AU285" s="18" t="s">
        <v>82</v>
      </c>
      <c r="AY285" s="18" t="s">
        <v>197</v>
      </c>
      <c r="BE285" s="229">
        <f>IF(N285="základní",J285,0)</f>
        <v>0</v>
      </c>
      <c r="BF285" s="229">
        <f>IF(N285="snížená",J285,0)</f>
        <v>0</v>
      </c>
      <c r="BG285" s="229">
        <f>IF(N285="zákl. přenesená",J285,0)</f>
        <v>0</v>
      </c>
      <c r="BH285" s="229">
        <f>IF(N285="sníž. přenesená",J285,0)</f>
        <v>0</v>
      </c>
      <c r="BI285" s="229">
        <f>IF(N285="nulová",J285,0)</f>
        <v>0</v>
      </c>
      <c r="BJ285" s="18" t="s">
        <v>80</v>
      </c>
      <c r="BK285" s="229">
        <f>ROUND(I285*H285,2)</f>
        <v>0</v>
      </c>
      <c r="BL285" s="18" t="s">
        <v>298</v>
      </c>
      <c r="BM285" s="18" t="s">
        <v>909</v>
      </c>
    </row>
    <row r="286" spans="2:47" s="1" customFormat="1" ht="12">
      <c r="B286" s="39"/>
      <c r="C286" s="40"/>
      <c r="D286" s="230" t="s">
        <v>262</v>
      </c>
      <c r="E286" s="40"/>
      <c r="F286" s="231" t="s">
        <v>3007</v>
      </c>
      <c r="G286" s="40"/>
      <c r="H286" s="40"/>
      <c r="I286" s="145"/>
      <c r="J286" s="40"/>
      <c r="K286" s="40"/>
      <c r="L286" s="44"/>
      <c r="M286" s="232"/>
      <c r="N286" s="80"/>
      <c r="O286" s="80"/>
      <c r="P286" s="80"/>
      <c r="Q286" s="80"/>
      <c r="R286" s="80"/>
      <c r="S286" s="80"/>
      <c r="T286" s="81"/>
      <c r="AT286" s="18" t="s">
        <v>262</v>
      </c>
      <c r="AU286" s="18" t="s">
        <v>82</v>
      </c>
    </row>
    <row r="287" spans="2:51" s="12" customFormat="1" ht="12">
      <c r="B287" s="233"/>
      <c r="C287" s="234"/>
      <c r="D287" s="230" t="s">
        <v>207</v>
      </c>
      <c r="E287" s="235" t="s">
        <v>21</v>
      </c>
      <c r="F287" s="236" t="s">
        <v>80</v>
      </c>
      <c r="G287" s="234"/>
      <c r="H287" s="237">
        <v>1</v>
      </c>
      <c r="I287" s="238"/>
      <c r="J287" s="234"/>
      <c r="K287" s="234"/>
      <c r="L287" s="239"/>
      <c r="M287" s="240"/>
      <c r="N287" s="241"/>
      <c r="O287" s="241"/>
      <c r="P287" s="241"/>
      <c r="Q287" s="241"/>
      <c r="R287" s="241"/>
      <c r="S287" s="241"/>
      <c r="T287" s="242"/>
      <c r="AT287" s="243" t="s">
        <v>207</v>
      </c>
      <c r="AU287" s="243" t="s">
        <v>82</v>
      </c>
      <c r="AV287" s="12" t="s">
        <v>82</v>
      </c>
      <c r="AW287" s="12" t="s">
        <v>34</v>
      </c>
      <c r="AX287" s="12" t="s">
        <v>73</v>
      </c>
      <c r="AY287" s="243" t="s">
        <v>197</v>
      </c>
    </row>
    <row r="288" spans="2:51" s="14" customFormat="1" ht="12">
      <c r="B288" s="255"/>
      <c r="C288" s="256"/>
      <c r="D288" s="230" t="s">
        <v>207</v>
      </c>
      <c r="E288" s="257" t="s">
        <v>21</v>
      </c>
      <c r="F288" s="258" t="s">
        <v>221</v>
      </c>
      <c r="G288" s="256"/>
      <c r="H288" s="259">
        <v>1</v>
      </c>
      <c r="I288" s="260"/>
      <c r="J288" s="256"/>
      <c r="K288" s="256"/>
      <c r="L288" s="261"/>
      <c r="M288" s="262"/>
      <c r="N288" s="263"/>
      <c r="O288" s="263"/>
      <c r="P288" s="263"/>
      <c r="Q288" s="263"/>
      <c r="R288" s="263"/>
      <c r="S288" s="263"/>
      <c r="T288" s="264"/>
      <c r="AT288" s="265" t="s">
        <v>207</v>
      </c>
      <c r="AU288" s="265" t="s">
        <v>82</v>
      </c>
      <c r="AV288" s="14" t="s">
        <v>97</v>
      </c>
      <c r="AW288" s="14" t="s">
        <v>34</v>
      </c>
      <c r="AX288" s="14" t="s">
        <v>80</v>
      </c>
      <c r="AY288" s="265" t="s">
        <v>197</v>
      </c>
    </row>
    <row r="289" spans="2:65" s="1" customFormat="1" ht="16.5" customHeight="1">
      <c r="B289" s="39"/>
      <c r="C289" s="218" t="s">
        <v>613</v>
      </c>
      <c r="D289" s="218" t="s">
        <v>199</v>
      </c>
      <c r="E289" s="219" t="s">
        <v>2732</v>
      </c>
      <c r="F289" s="220" t="s">
        <v>3008</v>
      </c>
      <c r="G289" s="221" t="s">
        <v>707</v>
      </c>
      <c r="H289" s="222">
        <v>1</v>
      </c>
      <c r="I289" s="223"/>
      <c r="J289" s="224">
        <f>ROUND(I289*H289,2)</f>
        <v>0</v>
      </c>
      <c r="K289" s="220" t="s">
        <v>21</v>
      </c>
      <c r="L289" s="44"/>
      <c r="M289" s="225" t="s">
        <v>21</v>
      </c>
      <c r="N289" s="226" t="s">
        <v>44</v>
      </c>
      <c r="O289" s="80"/>
      <c r="P289" s="227">
        <f>O289*H289</f>
        <v>0</v>
      </c>
      <c r="Q289" s="227">
        <v>0</v>
      </c>
      <c r="R289" s="227">
        <f>Q289*H289</f>
        <v>0</v>
      </c>
      <c r="S289" s="227">
        <v>0</v>
      </c>
      <c r="T289" s="228">
        <f>S289*H289</f>
        <v>0</v>
      </c>
      <c r="AR289" s="18" t="s">
        <v>298</v>
      </c>
      <c r="AT289" s="18" t="s">
        <v>199</v>
      </c>
      <c r="AU289" s="18" t="s">
        <v>82</v>
      </c>
      <c r="AY289" s="18" t="s">
        <v>197</v>
      </c>
      <c r="BE289" s="229">
        <f>IF(N289="základní",J289,0)</f>
        <v>0</v>
      </c>
      <c r="BF289" s="229">
        <f>IF(N289="snížená",J289,0)</f>
        <v>0</v>
      </c>
      <c r="BG289" s="229">
        <f>IF(N289="zákl. přenesená",J289,0)</f>
        <v>0</v>
      </c>
      <c r="BH289" s="229">
        <f>IF(N289="sníž. přenesená",J289,0)</f>
        <v>0</v>
      </c>
      <c r="BI289" s="229">
        <f>IF(N289="nulová",J289,0)</f>
        <v>0</v>
      </c>
      <c r="BJ289" s="18" t="s">
        <v>80</v>
      </c>
      <c r="BK289" s="229">
        <f>ROUND(I289*H289,2)</f>
        <v>0</v>
      </c>
      <c r="BL289" s="18" t="s">
        <v>298</v>
      </c>
      <c r="BM289" s="18" t="s">
        <v>925</v>
      </c>
    </row>
    <row r="290" spans="2:47" s="1" customFormat="1" ht="12">
      <c r="B290" s="39"/>
      <c r="C290" s="40"/>
      <c r="D290" s="230" t="s">
        <v>262</v>
      </c>
      <c r="E290" s="40"/>
      <c r="F290" s="231" t="s">
        <v>3009</v>
      </c>
      <c r="G290" s="40"/>
      <c r="H290" s="40"/>
      <c r="I290" s="145"/>
      <c r="J290" s="40"/>
      <c r="K290" s="40"/>
      <c r="L290" s="44"/>
      <c r="M290" s="232"/>
      <c r="N290" s="80"/>
      <c r="O290" s="80"/>
      <c r="P290" s="80"/>
      <c r="Q290" s="80"/>
      <c r="R290" s="80"/>
      <c r="S290" s="80"/>
      <c r="T290" s="81"/>
      <c r="AT290" s="18" t="s">
        <v>262</v>
      </c>
      <c r="AU290" s="18" t="s">
        <v>82</v>
      </c>
    </row>
    <row r="291" spans="2:51" s="12" customFormat="1" ht="12">
      <c r="B291" s="233"/>
      <c r="C291" s="234"/>
      <c r="D291" s="230" t="s">
        <v>207</v>
      </c>
      <c r="E291" s="235" t="s">
        <v>21</v>
      </c>
      <c r="F291" s="236" t="s">
        <v>80</v>
      </c>
      <c r="G291" s="234"/>
      <c r="H291" s="237">
        <v>1</v>
      </c>
      <c r="I291" s="238"/>
      <c r="J291" s="234"/>
      <c r="K291" s="234"/>
      <c r="L291" s="239"/>
      <c r="M291" s="240"/>
      <c r="N291" s="241"/>
      <c r="O291" s="241"/>
      <c r="P291" s="241"/>
      <c r="Q291" s="241"/>
      <c r="R291" s="241"/>
      <c r="S291" s="241"/>
      <c r="T291" s="242"/>
      <c r="AT291" s="243" t="s">
        <v>207</v>
      </c>
      <c r="AU291" s="243" t="s">
        <v>82</v>
      </c>
      <c r="AV291" s="12" t="s">
        <v>82</v>
      </c>
      <c r="AW291" s="12" t="s">
        <v>34</v>
      </c>
      <c r="AX291" s="12" t="s">
        <v>73</v>
      </c>
      <c r="AY291" s="243" t="s">
        <v>197</v>
      </c>
    </row>
    <row r="292" spans="2:51" s="14" customFormat="1" ht="12">
      <c r="B292" s="255"/>
      <c r="C292" s="256"/>
      <c r="D292" s="230" t="s">
        <v>207</v>
      </c>
      <c r="E292" s="257" t="s">
        <v>21</v>
      </c>
      <c r="F292" s="258" t="s">
        <v>221</v>
      </c>
      <c r="G292" s="256"/>
      <c r="H292" s="259">
        <v>1</v>
      </c>
      <c r="I292" s="260"/>
      <c r="J292" s="256"/>
      <c r="K292" s="256"/>
      <c r="L292" s="261"/>
      <c r="M292" s="262"/>
      <c r="N292" s="263"/>
      <c r="O292" s="263"/>
      <c r="P292" s="263"/>
      <c r="Q292" s="263"/>
      <c r="R292" s="263"/>
      <c r="S292" s="263"/>
      <c r="T292" s="264"/>
      <c r="AT292" s="265" t="s">
        <v>207</v>
      </c>
      <c r="AU292" s="265" t="s">
        <v>82</v>
      </c>
      <c r="AV292" s="14" t="s">
        <v>97</v>
      </c>
      <c r="AW292" s="14" t="s">
        <v>34</v>
      </c>
      <c r="AX292" s="14" t="s">
        <v>80</v>
      </c>
      <c r="AY292" s="265" t="s">
        <v>197</v>
      </c>
    </row>
    <row r="293" spans="2:65" s="1" customFormat="1" ht="16.5" customHeight="1">
      <c r="B293" s="39"/>
      <c r="C293" s="218" t="s">
        <v>619</v>
      </c>
      <c r="D293" s="218" t="s">
        <v>199</v>
      </c>
      <c r="E293" s="219" t="s">
        <v>2808</v>
      </c>
      <c r="F293" s="220" t="s">
        <v>2942</v>
      </c>
      <c r="G293" s="221" t="s">
        <v>707</v>
      </c>
      <c r="H293" s="222">
        <v>5</v>
      </c>
      <c r="I293" s="223"/>
      <c r="J293" s="224">
        <f>ROUND(I293*H293,2)</f>
        <v>0</v>
      </c>
      <c r="K293" s="220" t="s">
        <v>21</v>
      </c>
      <c r="L293" s="44"/>
      <c r="M293" s="225" t="s">
        <v>21</v>
      </c>
      <c r="N293" s="226" t="s">
        <v>44</v>
      </c>
      <c r="O293" s="80"/>
      <c r="P293" s="227">
        <f>O293*H293</f>
        <v>0</v>
      </c>
      <c r="Q293" s="227">
        <v>0</v>
      </c>
      <c r="R293" s="227">
        <f>Q293*H293</f>
        <v>0</v>
      </c>
      <c r="S293" s="227">
        <v>0</v>
      </c>
      <c r="T293" s="228">
        <f>S293*H293</f>
        <v>0</v>
      </c>
      <c r="AR293" s="18" t="s">
        <v>298</v>
      </c>
      <c r="AT293" s="18" t="s">
        <v>199</v>
      </c>
      <c r="AU293" s="18" t="s">
        <v>82</v>
      </c>
      <c r="AY293" s="18" t="s">
        <v>197</v>
      </c>
      <c r="BE293" s="229">
        <f>IF(N293="základní",J293,0)</f>
        <v>0</v>
      </c>
      <c r="BF293" s="229">
        <f>IF(N293="snížená",J293,0)</f>
        <v>0</v>
      </c>
      <c r="BG293" s="229">
        <f>IF(N293="zákl. přenesená",J293,0)</f>
        <v>0</v>
      </c>
      <c r="BH293" s="229">
        <f>IF(N293="sníž. přenesená",J293,0)</f>
        <v>0</v>
      </c>
      <c r="BI293" s="229">
        <f>IF(N293="nulová",J293,0)</f>
        <v>0</v>
      </c>
      <c r="BJ293" s="18" t="s">
        <v>80</v>
      </c>
      <c r="BK293" s="229">
        <f>ROUND(I293*H293,2)</f>
        <v>0</v>
      </c>
      <c r="BL293" s="18" t="s">
        <v>298</v>
      </c>
      <c r="BM293" s="18" t="s">
        <v>936</v>
      </c>
    </row>
    <row r="294" spans="2:47" s="1" customFormat="1" ht="12">
      <c r="B294" s="39"/>
      <c r="C294" s="40"/>
      <c r="D294" s="230" t="s">
        <v>262</v>
      </c>
      <c r="E294" s="40"/>
      <c r="F294" s="231" t="s">
        <v>2943</v>
      </c>
      <c r="G294" s="40"/>
      <c r="H294" s="40"/>
      <c r="I294" s="145"/>
      <c r="J294" s="40"/>
      <c r="K294" s="40"/>
      <c r="L294" s="44"/>
      <c r="M294" s="232"/>
      <c r="N294" s="80"/>
      <c r="O294" s="80"/>
      <c r="P294" s="80"/>
      <c r="Q294" s="80"/>
      <c r="R294" s="80"/>
      <c r="S294" s="80"/>
      <c r="T294" s="81"/>
      <c r="AT294" s="18" t="s">
        <v>262</v>
      </c>
      <c r="AU294" s="18" t="s">
        <v>82</v>
      </c>
    </row>
    <row r="295" spans="2:51" s="12" customFormat="1" ht="12">
      <c r="B295" s="233"/>
      <c r="C295" s="234"/>
      <c r="D295" s="230" t="s">
        <v>207</v>
      </c>
      <c r="E295" s="235" t="s">
        <v>21</v>
      </c>
      <c r="F295" s="236" t="s">
        <v>3010</v>
      </c>
      <c r="G295" s="234"/>
      <c r="H295" s="237">
        <v>5</v>
      </c>
      <c r="I295" s="238"/>
      <c r="J295" s="234"/>
      <c r="K295" s="234"/>
      <c r="L295" s="239"/>
      <c r="M295" s="240"/>
      <c r="N295" s="241"/>
      <c r="O295" s="241"/>
      <c r="P295" s="241"/>
      <c r="Q295" s="241"/>
      <c r="R295" s="241"/>
      <c r="S295" s="241"/>
      <c r="T295" s="242"/>
      <c r="AT295" s="243" t="s">
        <v>207</v>
      </c>
      <c r="AU295" s="243" t="s">
        <v>82</v>
      </c>
      <c r="AV295" s="12" t="s">
        <v>82</v>
      </c>
      <c r="AW295" s="12" t="s">
        <v>34</v>
      </c>
      <c r="AX295" s="12" t="s">
        <v>73</v>
      </c>
      <c r="AY295" s="243" t="s">
        <v>197</v>
      </c>
    </row>
    <row r="296" spans="2:51" s="14" customFormat="1" ht="12">
      <c r="B296" s="255"/>
      <c r="C296" s="256"/>
      <c r="D296" s="230" t="s">
        <v>207</v>
      </c>
      <c r="E296" s="257" t="s">
        <v>21</v>
      </c>
      <c r="F296" s="258" t="s">
        <v>221</v>
      </c>
      <c r="G296" s="256"/>
      <c r="H296" s="259">
        <v>5</v>
      </c>
      <c r="I296" s="260"/>
      <c r="J296" s="256"/>
      <c r="K296" s="256"/>
      <c r="L296" s="261"/>
      <c r="M296" s="262"/>
      <c r="N296" s="263"/>
      <c r="O296" s="263"/>
      <c r="P296" s="263"/>
      <c r="Q296" s="263"/>
      <c r="R296" s="263"/>
      <c r="S296" s="263"/>
      <c r="T296" s="264"/>
      <c r="AT296" s="265" t="s">
        <v>207</v>
      </c>
      <c r="AU296" s="265" t="s">
        <v>82</v>
      </c>
      <c r="AV296" s="14" t="s">
        <v>97</v>
      </c>
      <c r="AW296" s="14" t="s">
        <v>34</v>
      </c>
      <c r="AX296" s="14" t="s">
        <v>80</v>
      </c>
      <c r="AY296" s="265" t="s">
        <v>197</v>
      </c>
    </row>
    <row r="297" spans="2:65" s="1" customFormat="1" ht="16.5" customHeight="1">
      <c r="B297" s="39"/>
      <c r="C297" s="218" t="s">
        <v>626</v>
      </c>
      <c r="D297" s="218" t="s">
        <v>199</v>
      </c>
      <c r="E297" s="219" t="s">
        <v>2832</v>
      </c>
      <c r="F297" s="220" t="s">
        <v>3011</v>
      </c>
      <c r="G297" s="221" t="s">
        <v>707</v>
      </c>
      <c r="H297" s="222">
        <v>1</v>
      </c>
      <c r="I297" s="223"/>
      <c r="J297" s="224">
        <f>ROUND(I297*H297,2)</f>
        <v>0</v>
      </c>
      <c r="K297" s="220" t="s">
        <v>21</v>
      </c>
      <c r="L297" s="44"/>
      <c r="M297" s="225" t="s">
        <v>21</v>
      </c>
      <c r="N297" s="226" t="s">
        <v>44</v>
      </c>
      <c r="O297" s="80"/>
      <c r="P297" s="227">
        <f>O297*H297</f>
        <v>0</v>
      </c>
      <c r="Q297" s="227">
        <v>0</v>
      </c>
      <c r="R297" s="227">
        <f>Q297*H297</f>
        <v>0</v>
      </c>
      <c r="S297" s="227">
        <v>0</v>
      </c>
      <c r="T297" s="228">
        <f>S297*H297</f>
        <v>0</v>
      </c>
      <c r="AR297" s="18" t="s">
        <v>298</v>
      </c>
      <c r="AT297" s="18" t="s">
        <v>199</v>
      </c>
      <c r="AU297" s="18" t="s">
        <v>82</v>
      </c>
      <c r="AY297" s="18" t="s">
        <v>197</v>
      </c>
      <c r="BE297" s="229">
        <f>IF(N297="základní",J297,0)</f>
        <v>0</v>
      </c>
      <c r="BF297" s="229">
        <f>IF(N297="snížená",J297,0)</f>
        <v>0</v>
      </c>
      <c r="BG297" s="229">
        <f>IF(N297="zákl. přenesená",J297,0)</f>
        <v>0</v>
      </c>
      <c r="BH297" s="229">
        <f>IF(N297="sníž. přenesená",J297,0)</f>
        <v>0</v>
      </c>
      <c r="BI297" s="229">
        <f>IF(N297="nulová",J297,0)</f>
        <v>0</v>
      </c>
      <c r="BJ297" s="18" t="s">
        <v>80</v>
      </c>
      <c r="BK297" s="229">
        <f>ROUND(I297*H297,2)</f>
        <v>0</v>
      </c>
      <c r="BL297" s="18" t="s">
        <v>298</v>
      </c>
      <c r="BM297" s="18" t="s">
        <v>944</v>
      </c>
    </row>
    <row r="298" spans="2:47" s="1" customFormat="1" ht="12">
      <c r="B298" s="39"/>
      <c r="C298" s="40"/>
      <c r="D298" s="230" t="s">
        <v>262</v>
      </c>
      <c r="E298" s="40"/>
      <c r="F298" s="231" t="s">
        <v>3012</v>
      </c>
      <c r="G298" s="40"/>
      <c r="H298" s="40"/>
      <c r="I298" s="145"/>
      <c r="J298" s="40"/>
      <c r="K298" s="40"/>
      <c r="L298" s="44"/>
      <c r="M298" s="232"/>
      <c r="N298" s="80"/>
      <c r="O298" s="80"/>
      <c r="P298" s="80"/>
      <c r="Q298" s="80"/>
      <c r="R298" s="80"/>
      <c r="S298" s="80"/>
      <c r="T298" s="81"/>
      <c r="AT298" s="18" t="s">
        <v>262</v>
      </c>
      <c r="AU298" s="18" t="s">
        <v>82</v>
      </c>
    </row>
    <row r="299" spans="2:51" s="12" customFormat="1" ht="12">
      <c r="B299" s="233"/>
      <c r="C299" s="234"/>
      <c r="D299" s="230" t="s">
        <v>207</v>
      </c>
      <c r="E299" s="235" t="s">
        <v>21</v>
      </c>
      <c r="F299" s="236" t="s">
        <v>80</v>
      </c>
      <c r="G299" s="234"/>
      <c r="H299" s="237">
        <v>1</v>
      </c>
      <c r="I299" s="238"/>
      <c r="J299" s="234"/>
      <c r="K299" s="234"/>
      <c r="L299" s="239"/>
      <c r="M299" s="240"/>
      <c r="N299" s="241"/>
      <c r="O299" s="241"/>
      <c r="P299" s="241"/>
      <c r="Q299" s="241"/>
      <c r="R299" s="241"/>
      <c r="S299" s="241"/>
      <c r="T299" s="242"/>
      <c r="AT299" s="243" t="s">
        <v>207</v>
      </c>
      <c r="AU299" s="243" t="s">
        <v>82</v>
      </c>
      <c r="AV299" s="12" t="s">
        <v>82</v>
      </c>
      <c r="AW299" s="12" t="s">
        <v>34</v>
      </c>
      <c r="AX299" s="12" t="s">
        <v>73</v>
      </c>
      <c r="AY299" s="243" t="s">
        <v>197</v>
      </c>
    </row>
    <row r="300" spans="2:51" s="14" customFormat="1" ht="12">
      <c r="B300" s="255"/>
      <c r="C300" s="256"/>
      <c r="D300" s="230" t="s">
        <v>207</v>
      </c>
      <c r="E300" s="257" t="s">
        <v>21</v>
      </c>
      <c r="F300" s="258" t="s">
        <v>221</v>
      </c>
      <c r="G300" s="256"/>
      <c r="H300" s="259">
        <v>1</v>
      </c>
      <c r="I300" s="260"/>
      <c r="J300" s="256"/>
      <c r="K300" s="256"/>
      <c r="L300" s="261"/>
      <c r="M300" s="262"/>
      <c r="N300" s="263"/>
      <c r="O300" s="263"/>
      <c r="P300" s="263"/>
      <c r="Q300" s="263"/>
      <c r="R300" s="263"/>
      <c r="S300" s="263"/>
      <c r="T300" s="264"/>
      <c r="AT300" s="265" t="s">
        <v>207</v>
      </c>
      <c r="AU300" s="265" t="s">
        <v>82</v>
      </c>
      <c r="AV300" s="14" t="s">
        <v>97</v>
      </c>
      <c r="AW300" s="14" t="s">
        <v>34</v>
      </c>
      <c r="AX300" s="14" t="s">
        <v>80</v>
      </c>
      <c r="AY300" s="265" t="s">
        <v>197</v>
      </c>
    </row>
    <row r="301" spans="2:65" s="1" customFormat="1" ht="16.5" customHeight="1">
      <c r="B301" s="39"/>
      <c r="C301" s="218" t="s">
        <v>635</v>
      </c>
      <c r="D301" s="218" t="s">
        <v>199</v>
      </c>
      <c r="E301" s="219" t="s">
        <v>3013</v>
      </c>
      <c r="F301" s="220" t="s">
        <v>3014</v>
      </c>
      <c r="G301" s="221" t="s">
        <v>707</v>
      </c>
      <c r="H301" s="222">
        <v>3</v>
      </c>
      <c r="I301" s="223"/>
      <c r="J301" s="224">
        <f>ROUND(I301*H301,2)</f>
        <v>0</v>
      </c>
      <c r="K301" s="220" t="s">
        <v>21</v>
      </c>
      <c r="L301" s="44"/>
      <c r="M301" s="225" t="s">
        <v>21</v>
      </c>
      <c r="N301" s="226" t="s">
        <v>44</v>
      </c>
      <c r="O301" s="80"/>
      <c r="P301" s="227">
        <f>O301*H301</f>
        <v>0</v>
      </c>
      <c r="Q301" s="227">
        <v>0</v>
      </c>
      <c r="R301" s="227">
        <f>Q301*H301</f>
        <v>0</v>
      </c>
      <c r="S301" s="227">
        <v>0</v>
      </c>
      <c r="T301" s="228">
        <f>S301*H301</f>
        <v>0</v>
      </c>
      <c r="AR301" s="18" t="s">
        <v>298</v>
      </c>
      <c r="AT301" s="18" t="s">
        <v>199</v>
      </c>
      <c r="AU301" s="18" t="s">
        <v>82</v>
      </c>
      <c r="AY301" s="18" t="s">
        <v>197</v>
      </c>
      <c r="BE301" s="229">
        <f>IF(N301="základní",J301,0)</f>
        <v>0</v>
      </c>
      <c r="BF301" s="229">
        <f>IF(N301="snížená",J301,0)</f>
        <v>0</v>
      </c>
      <c r="BG301" s="229">
        <f>IF(N301="zákl. přenesená",J301,0)</f>
        <v>0</v>
      </c>
      <c r="BH301" s="229">
        <f>IF(N301="sníž. přenesená",J301,0)</f>
        <v>0</v>
      </c>
      <c r="BI301" s="229">
        <f>IF(N301="nulová",J301,0)</f>
        <v>0</v>
      </c>
      <c r="BJ301" s="18" t="s">
        <v>80</v>
      </c>
      <c r="BK301" s="229">
        <f>ROUND(I301*H301,2)</f>
        <v>0</v>
      </c>
      <c r="BL301" s="18" t="s">
        <v>298</v>
      </c>
      <c r="BM301" s="18" t="s">
        <v>954</v>
      </c>
    </row>
    <row r="302" spans="2:47" s="1" customFormat="1" ht="12">
      <c r="B302" s="39"/>
      <c r="C302" s="40"/>
      <c r="D302" s="230" t="s">
        <v>262</v>
      </c>
      <c r="E302" s="40"/>
      <c r="F302" s="231" t="s">
        <v>3015</v>
      </c>
      <c r="G302" s="40"/>
      <c r="H302" s="40"/>
      <c r="I302" s="145"/>
      <c r="J302" s="40"/>
      <c r="K302" s="40"/>
      <c r="L302" s="44"/>
      <c r="M302" s="232"/>
      <c r="N302" s="80"/>
      <c r="O302" s="80"/>
      <c r="P302" s="80"/>
      <c r="Q302" s="80"/>
      <c r="R302" s="80"/>
      <c r="S302" s="80"/>
      <c r="T302" s="81"/>
      <c r="AT302" s="18" t="s">
        <v>262</v>
      </c>
      <c r="AU302" s="18" t="s">
        <v>82</v>
      </c>
    </row>
    <row r="303" spans="2:51" s="12" customFormat="1" ht="12">
      <c r="B303" s="233"/>
      <c r="C303" s="234"/>
      <c r="D303" s="230" t="s">
        <v>207</v>
      </c>
      <c r="E303" s="235" t="s">
        <v>21</v>
      </c>
      <c r="F303" s="236" t="s">
        <v>3016</v>
      </c>
      <c r="G303" s="234"/>
      <c r="H303" s="237">
        <v>3</v>
      </c>
      <c r="I303" s="238"/>
      <c r="J303" s="234"/>
      <c r="K303" s="234"/>
      <c r="L303" s="239"/>
      <c r="M303" s="240"/>
      <c r="N303" s="241"/>
      <c r="O303" s="241"/>
      <c r="P303" s="241"/>
      <c r="Q303" s="241"/>
      <c r="R303" s="241"/>
      <c r="S303" s="241"/>
      <c r="T303" s="242"/>
      <c r="AT303" s="243" t="s">
        <v>207</v>
      </c>
      <c r="AU303" s="243" t="s">
        <v>82</v>
      </c>
      <c r="AV303" s="12" t="s">
        <v>82</v>
      </c>
      <c r="AW303" s="12" t="s">
        <v>34</v>
      </c>
      <c r="AX303" s="12" t="s">
        <v>73</v>
      </c>
      <c r="AY303" s="243" t="s">
        <v>197</v>
      </c>
    </row>
    <row r="304" spans="2:51" s="14" customFormat="1" ht="12">
      <c r="B304" s="255"/>
      <c r="C304" s="256"/>
      <c r="D304" s="230" t="s">
        <v>207</v>
      </c>
      <c r="E304" s="257" t="s">
        <v>21</v>
      </c>
      <c r="F304" s="258" t="s">
        <v>221</v>
      </c>
      <c r="G304" s="256"/>
      <c r="H304" s="259">
        <v>3</v>
      </c>
      <c r="I304" s="260"/>
      <c r="J304" s="256"/>
      <c r="K304" s="256"/>
      <c r="L304" s="261"/>
      <c r="M304" s="262"/>
      <c r="N304" s="263"/>
      <c r="O304" s="263"/>
      <c r="P304" s="263"/>
      <c r="Q304" s="263"/>
      <c r="R304" s="263"/>
      <c r="S304" s="263"/>
      <c r="T304" s="264"/>
      <c r="AT304" s="265" t="s">
        <v>207</v>
      </c>
      <c r="AU304" s="265" t="s">
        <v>82</v>
      </c>
      <c r="AV304" s="14" t="s">
        <v>97</v>
      </c>
      <c r="AW304" s="14" t="s">
        <v>34</v>
      </c>
      <c r="AX304" s="14" t="s">
        <v>80</v>
      </c>
      <c r="AY304" s="265" t="s">
        <v>197</v>
      </c>
    </row>
    <row r="305" spans="2:65" s="1" customFormat="1" ht="16.5" customHeight="1">
      <c r="B305" s="39"/>
      <c r="C305" s="218" t="s">
        <v>645</v>
      </c>
      <c r="D305" s="218" t="s">
        <v>199</v>
      </c>
      <c r="E305" s="219" t="s">
        <v>2948</v>
      </c>
      <c r="F305" s="220" t="s">
        <v>2949</v>
      </c>
      <c r="G305" s="221" t="s">
        <v>707</v>
      </c>
      <c r="H305" s="222">
        <v>10</v>
      </c>
      <c r="I305" s="223"/>
      <c r="J305" s="224">
        <f>ROUND(I305*H305,2)</f>
        <v>0</v>
      </c>
      <c r="K305" s="220" t="s">
        <v>21</v>
      </c>
      <c r="L305" s="44"/>
      <c r="M305" s="225" t="s">
        <v>21</v>
      </c>
      <c r="N305" s="226" t="s">
        <v>44</v>
      </c>
      <c r="O305" s="80"/>
      <c r="P305" s="227">
        <f>O305*H305</f>
        <v>0</v>
      </c>
      <c r="Q305" s="227">
        <v>0</v>
      </c>
      <c r="R305" s="227">
        <f>Q305*H305</f>
        <v>0</v>
      </c>
      <c r="S305" s="227">
        <v>0</v>
      </c>
      <c r="T305" s="228">
        <f>S305*H305</f>
        <v>0</v>
      </c>
      <c r="AR305" s="18" t="s">
        <v>298</v>
      </c>
      <c r="AT305" s="18" t="s">
        <v>199</v>
      </c>
      <c r="AU305" s="18" t="s">
        <v>82</v>
      </c>
      <c r="AY305" s="18" t="s">
        <v>197</v>
      </c>
      <c r="BE305" s="229">
        <f>IF(N305="základní",J305,0)</f>
        <v>0</v>
      </c>
      <c r="BF305" s="229">
        <f>IF(N305="snížená",J305,0)</f>
        <v>0</v>
      </c>
      <c r="BG305" s="229">
        <f>IF(N305="zákl. přenesená",J305,0)</f>
        <v>0</v>
      </c>
      <c r="BH305" s="229">
        <f>IF(N305="sníž. přenesená",J305,0)</f>
        <v>0</v>
      </c>
      <c r="BI305" s="229">
        <f>IF(N305="nulová",J305,0)</f>
        <v>0</v>
      </c>
      <c r="BJ305" s="18" t="s">
        <v>80</v>
      </c>
      <c r="BK305" s="229">
        <f>ROUND(I305*H305,2)</f>
        <v>0</v>
      </c>
      <c r="BL305" s="18" t="s">
        <v>298</v>
      </c>
      <c r="BM305" s="18" t="s">
        <v>961</v>
      </c>
    </row>
    <row r="306" spans="2:51" s="12" customFormat="1" ht="12">
      <c r="B306" s="233"/>
      <c r="C306" s="234"/>
      <c r="D306" s="230" t="s">
        <v>207</v>
      </c>
      <c r="E306" s="235" t="s">
        <v>21</v>
      </c>
      <c r="F306" s="236" t="s">
        <v>3017</v>
      </c>
      <c r="G306" s="234"/>
      <c r="H306" s="237">
        <v>10</v>
      </c>
      <c r="I306" s="238"/>
      <c r="J306" s="234"/>
      <c r="K306" s="234"/>
      <c r="L306" s="239"/>
      <c r="M306" s="240"/>
      <c r="N306" s="241"/>
      <c r="O306" s="241"/>
      <c r="P306" s="241"/>
      <c r="Q306" s="241"/>
      <c r="R306" s="241"/>
      <c r="S306" s="241"/>
      <c r="T306" s="242"/>
      <c r="AT306" s="243" t="s">
        <v>207</v>
      </c>
      <c r="AU306" s="243" t="s">
        <v>82</v>
      </c>
      <c r="AV306" s="12" t="s">
        <v>82</v>
      </c>
      <c r="AW306" s="12" t="s">
        <v>34</v>
      </c>
      <c r="AX306" s="12" t="s">
        <v>73</v>
      </c>
      <c r="AY306" s="243" t="s">
        <v>197</v>
      </c>
    </row>
    <row r="307" spans="2:51" s="14" customFormat="1" ht="12">
      <c r="B307" s="255"/>
      <c r="C307" s="256"/>
      <c r="D307" s="230" t="s">
        <v>207</v>
      </c>
      <c r="E307" s="257" t="s">
        <v>21</v>
      </c>
      <c r="F307" s="258" t="s">
        <v>221</v>
      </c>
      <c r="G307" s="256"/>
      <c r="H307" s="259">
        <v>10</v>
      </c>
      <c r="I307" s="260"/>
      <c r="J307" s="256"/>
      <c r="K307" s="256"/>
      <c r="L307" s="261"/>
      <c r="M307" s="262"/>
      <c r="N307" s="263"/>
      <c r="O307" s="263"/>
      <c r="P307" s="263"/>
      <c r="Q307" s="263"/>
      <c r="R307" s="263"/>
      <c r="S307" s="263"/>
      <c r="T307" s="264"/>
      <c r="AT307" s="265" t="s">
        <v>207</v>
      </c>
      <c r="AU307" s="265" t="s">
        <v>82</v>
      </c>
      <c r="AV307" s="14" t="s">
        <v>97</v>
      </c>
      <c r="AW307" s="14" t="s">
        <v>34</v>
      </c>
      <c r="AX307" s="14" t="s">
        <v>80</v>
      </c>
      <c r="AY307" s="265" t="s">
        <v>197</v>
      </c>
    </row>
    <row r="308" spans="2:65" s="1" customFormat="1" ht="16.5" customHeight="1">
      <c r="B308" s="39"/>
      <c r="C308" s="218" t="s">
        <v>651</v>
      </c>
      <c r="D308" s="218" t="s">
        <v>199</v>
      </c>
      <c r="E308" s="219" t="s">
        <v>2951</v>
      </c>
      <c r="F308" s="220" t="s">
        <v>2952</v>
      </c>
      <c r="G308" s="221" t="s">
        <v>707</v>
      </c>
      <c r="H308" s="222">
        <v>3</v>
      </c>
      <c r="I308" s="223"/>
      <c r="J308" s="224">
        <f>ROUND(I308*H308,2)</f>
        <v>0</v>
      </c>
      <c r="K308" s="220" t="s">
        <v>21</v>
      </c>
      <c r="L308" s="44"/>
      <c r="M308" s="225" t="s">
        <v>21</v>
      </c>
      <c r="N308" s="226" t="s">
        <v>44</v>
      </c>
      <c r="O308" s="80"/>
      <c r="P308" s="227">
        <f>O308*H308</f>
        <v>0</v>
      </c>
      <c r="Q308" s="227">
        <v>0</v>
      </c>
      <c r="R308" s="227">
        <f>Q308*H308</f>
        <v>0</v>
      </c>
      <c r="S308" s="227">
        <v>0</v>
      </c>
      <c r="T308" s="228">
        <f>S308*H308</f>
        <v>0</v>
      </c>
      <c r="AR308" s="18" t="s">
        <v>298</v>
      </c>
      <c r="AT308" s="18" t="s">
        <v>199</v>
      </c>
      <c r="AU308" s="18" t="s">
        <v>82</v>
      </c>
      <c r="AY308" s="18" t="s">
        <v>197</v>
      </c>
      <c r="BE308" s="229">
        <f>IF(N308="základní",J308,0)</f>
        <v>0</v>
      </c>
      <c r="BF308" s="229">
        <f>IF(N308="snížená",J308,0)</f>
        <v>0</v>
      </c>
      <c r="BG308" s="229">
        <f>IF(N308="zákl. přenesená",J308,0)</f>
        <v>0</v>
      </c>
      <c r="BH308" s="229">
        <f>IF(N308="sníž. přenesená",J308,0)</f>
        <v>0</v>
      </c>
      <c r="BI308" s="229">
        <f>IF(N308="nulová",J308,0)</f>
        <v>0</v>
      </c>
      <c r="BJ308" s="18" t="s">
        <v>80</v>
      </c>
      <c r="BK308" s="229">
        <f>ROUND(I308*H308,2)</f>
        <v>0</v>
      </c>
      <c r="BL308" s="18" t="s">
        <v>298</v>
      </c>
      <c r="BM308" s="18" t="s">
        <v>978</v>
      </c>
    </row>
    <row r="309" spans="2:65" s="1" customFormat="1" ht="16.5" customHeight="1">
      <c r="B309" s="39"/>
      <c r="C309" s="218" t="s">
        <v>657</v>
      </c>
      <c r="D309" s="218" t="s">
        <v>199</v>
      </c>
      <c r="E309" s="219" t="s">
        <v>2953</v>
      </c>
      <c r="F309" s="220" t="s">
        <v>2954</v>
      </c>
      <c r="G309" s="221" t="s">
        <v>707</v>
      </c>
      <c r="H309" s="222">
        <v>3</v>
      </c>
      <c r="I309" s="223"/>
      <c r="J309" s="224">
        <f>ROUND(I309*H309,2)</f>
        <v>0</v>
      </c>
      <c r="K309" s="220" t="s">
        <v>21</v>
      </c>
      <c r="L309" s="44"/>
      <c r="M309" s="225" t="s">
        <v>21</v>
      </c>
      <c r="N309" s="226" t="s">
        <v>44</v>
      </c>
      <c r="O309" s="80"/>
      <c r="P309" s="227">
        <f>O309*H309</f>
        <v>0</v>
      </c>
      <c r="Q309" s="227">
        <v>0</v>
      </c>
      <c r="R309" s="227">
        <f>Q309*H309</f>
        <v>0</v>
      </c>
      <c r="S309" s="227">
        <v>0</v>
      </c>
      <c r="T309" s="228">
        <f>S309*H309</f>
        <v>0</v>
      </c>
      <c r="AR309" s="18" t="s">
        <v>298</v>
      </c>
      <c r="AT309" s="18" t="s">
        <v>199</v>
      </c>
      <c r="AU309" s="18" t="s">
        <v>82</v>
      </c>
      <c r="AY309" s="18" t="s">
        <v>197</v>
      </c>
      <c r="BE309" s="229">
        <f>IF(N309="základní",J309,0)</f>
        <v>0</v>
      </c>
      <c r="BF309" s="229">
        <f>IF(N309="snížená",J309,0)</f>
        <v>0</v>
      </c>
      <c r="BG309" s="229">
        <f>IF(N309="zákl. přenesená",J309,0)</f>
        <v>0</v>
      </c>
      <c r="BH309" s="229">
        <f>IF(N309="sníž. přenesená",J309,0)</f>
        <v>0</v>
      </c>
      <c r="BI309" s="229">
        <f>IF(N309="nulová",J309,0)</f>
        <v>0</v>
      </c>
      <c r="BJ309" s="18" t="s">
        <v>80</v>
      </c>
      <c r="BK309" s="229">
        <f>ROUND(I309*H309,2)</f>
        <v>0</v>
      </c>
      <c r="BL309" s="18" t="s">
        <v>298</v>
      </c>
      <c r="BM309" s="18" t="s">
        <v>989</v>
      </c>
    </row>
    <row r="310" spans="2:65" s="1" customFormat="1" ht="16.5" customHeight="1">
      <c r="B310" s="39"/>
      <c r="C310" s="218" t="s">
        <v>664</v>
      </c>
      <c r="D310" s="218" t="s">
        <v>199</v>
      </c>
      <c r="E310" s="219" t="s">
        <v>3018</v>
      </c>
      <c r="F310" s="220" t="s">
        <v>3019</v>
      </c>
      <c r="G310" s="221" t="s">
        <v>707</v>
      </c>
      <c r="H310" s="222">
        <v>3</v>
      </c>
      <c r="I310" s="223"/>
      <c r="J310" s="224">
        <f>ROUND(I310*H310,2)</f>
        <v>0</v>
      </c>
      <c r="K310" s="220" t="s">
        <v>21</v>
      </c>
      <c r="L310" s="44"/>
      <c r="M310" s="225" t="s">
        <v>21</v>
      </c>
      <c r="N310" s="226" t="s">
        <v>44</v>
      </c>
      <c r="O310" s="80"/>
      <c r="P310" s="227">
        <f>O310*H310</f>
        <v>0</v>
      </c>
      <c r="Q310" s="227">
        <v>0</v>
      </c>
      <c r="R310" s="227">
        <f>Q310*H310</f>
        <v>0</v>
      </c>
      <c r="S310" s="227">
        <v>0</v>
      </c>
      <c r="T310" s="228">
        <f>S310*H310</f>
        <v>0</v>
      </c>
      <c r="AR310" s="18" t="s">
        <v>298</v>
      </c>
      <c r="AT310" s="18" t="s">
        <v>199</v>
      </c>
      <c r="AU310" s="18" t="s">
        <v>82</v>
      </c>
      <c r="AY310" s="18" t="s">
        <v>197</v>
      </c>
      <c r="BE310" s="229">
        <f>IF(N310="základní",J310,0)</f>
        <v>0</v>
      </c>
      <c r="BF310" s="229">
        <f>IF(N310="snížená",J310,0)</f>
        <v>0</v>
      </c>
      <c r="BG310" s="229">
        <f>IF(N310="zákl. přenesená",J310,0)</f>
        <v>0</v>
      </c>
      <c r="BH310" s="229">
        <f>IF(N310="sníž. přenesená",J310,0)</f>
        <v>0</v>
      </c>
      <c r="BI310" s="229">
        <f>IF(N310="nulová",J310,0)</f>
        <v>0</v>
      </c>
      <c r="BJ310" s="18" t="s">
        <v>80</v>
      </c>
      <c r="BK310" s="229">
        <f>ROUND(I310*H310,2)</f>
        <v>0</v>
      </c>
      <c r="BL310" s="18" t="s">
        <v>298</v>
      </c>
      <c r="BM310" s="18" t="s">
        <v>1003</v>
      </c>
    </row>
    <row r="311" spans="2:65" s="1" customFormat="1" ht="16.5" customHeight="1">
      <c r="B311" s="39"/>
      <c r="C311" s="218" t="s">
        <v>672</v>
      </c>
      <c r="D311" s="218" t="s">
        <v>199</v>
      </c>
      <c r="E311" s="219" t="s">
        <v>2955</v>
      </c>
      <c r="F311" s="220" t="s">
        <v>2956</v>
      </c>
      <c r="G311" s="221" t="s">
        <v>132</v>
      </c>
      <c r="H311" s="222">
        <v>29</v>
      </c>
      <c r="I311" s="223"/>
      <c r="J311" s="224">
        <f>ROUND(I311*H311,2)</f>
        <v>0</v>
      </c>
      <c r="K311" s="220" t="s">
        <v>21</v>
      </c>
      <c r="L311" s="44"/>
      <c r="M311" s="225" t="s">
        <v>21</v>
      </c>
      <c r="N311" s="226" t="s">
        <v>44</v>
      </c>
      <c r="O311" s="80"/>
      <c r="P311" s="227">
        <f>O311*H311</f>
        <v>0</v>
      </c>
      <c r="Q311" s="227">
        <v>0</v>
      </c>
      <c r="R311" s="227">
        <f>Q311*H311</f>
        <v>0</v>
      </c>
      <c r="S311" s="227">
        <v>0</v>
      </c>
      <c r="T311" s="228">
        <f>S311*H311</f>
        <v>0</v>
      </c>
      <c r="AR311" s="18" t="s">
        <v>298</v>
      </c>
      <c r="AT311" s="18" t="s">
        <v>199</v>
      </c>
      <c r="AU311" s="18" t="s">
        <v>82</v>
      </c>
      <c r="AY311" s="18" t="s">
        <v>197</v>
      </c>
      <c r="BE311" s="229">
        <f>IF(N311="základní",J311,0)</f>
        <v>0</v>
      </c>
      <c r="BF311" s="229">
        <f>IF(N311="snížená",J311,0)</f>
        <v>0</v>
      </c>
      <c r="BG311" s="229">
        <f>IF(N311="zákl. přenesená",J311,0)</f>
        <v>0</v>
      </c>
      <c r="BH311" s="229">
        <f>IF(N311="sníž. přenesená",J311,0)</f>
        <v>0</v>
      </c>
      <c r="BI311" s="229">
        <f>IF(N311="nulová",J311,0)</f>
        <v>0</v>
      </c>
      <c r="BJ311" s="18" t="s">
        <v>80</v>
      </c>
      <c r="BK311" s="229">
        <f>ROUND(I311*H311,2)</f>
        <v>0</v>
      </c>
      <c r="BL311" s="18" t="s">
        <v>298</v>
      </c>
      <c r="BM311" s="18" t="s">
        <v>1013</v>
      </c>
    </row>
    <row r="312" spans="2:51" s="12" customFormat="1" ht="12">
      <c r="B312" s="233"/>
      <c r="C312" s="234"/>
      <c r="D312" s="230" t="s">
        <v>207</v>
      </c>
      <c r="E312" s="235" t="s">
        <v>21</v>
      </c>
      <c r="F312" s="236" t="s">
        <v>3020</v>
      </c>
      <c r="G312" s="234"/>
      <c r="H312" s="237">
        <v>29</v>
      </c>
      <c r="I312" s="238"/>
      <c r="J312" s="234"/>
      <c r="K312" s="234"/>
      <c r="L312" s="239"/>
      <c r="M312" s="240"/>
      <c r="N312" s="241"/>
      <c r="O312" s="241"/>
      <c r="P312" s="241"/>
      <c r="Q312" s="241"/>
      <c r="R312" s="241"/>
      <c r="S312" s="241"/>
      <c r="T312" s="242"/>
      <c r="AT312" s="243" t="s">
        <v>207</v>
      </c>
      <c r="AU312" s="243" t="s">
        <v>82</v>
      </c>
      <c r="AV312" s="12" t="s">
        <v>82</v>
      </c>
      <c r="AW312" s="12" t="s">
        <v>34</v>
      </c>
      <c r="AX312" s="12" t="s">
        <v>73</v>
      </c>
      <c r="AY312" s="243" t="s">
        <v>197</v>
      </c>
    </row>
    <row r="313" spans="2:51" s="14" customFormat="1" ht="12">
      <c r="B313" s="255"/>
      <c r="C313" s="256"/>
      <c r="D313" s="230" t="s">
        <v>207</v>
      </c>
      <c r="E313" s="257" t="s">
        <v>21</v>
      </c>
      <c r="F313" s="258" t="s">
        <v>221</v>
      </c>
      <c r="G313" s="256"/>
      <c r="H313" s="259">
        <v>29</v>
      </c>
      <c r="I313" s="260"/>
      <c r="J313" s="256"/>
      <c r="K313" s="256"/>
      <c r="L313" s="261"/>
      <c r="M313" s="262"/>
      <c r="N313" s="263"/>
      <c r="O313" s="263"/>
      <c r="P313" s="263"/>
      <c r="Q313" s="263"/>
      <c r="R313" s="263"/>
      <c r="S313" s="263"/>
      <c r="T313" s="264"/>
      <c r="AT313" s="265" t="s">
        <v>207</v>
      </c>
      <c r="AU313" s="265" t="s">
        <v>82</v>
      </c>
      <c r="AV313" s="14" t="s">
        <v>97</v>
      </c>
      <c r="AW313" s="14" t="s">
        <v>34</v>
      </c>
      <c r="AX313" s="14" t="s">
        <v>80</v>
      </c>
      <c r="AY313" s="265" t="s">
        <v>197</v>
      </c>
    </row>
    <row r="314" spans="2:65" s="1" customFormat="1" ht="16.5" customHeight="1">
      <c r="B314" s="39"/>
      <c r="C314" s="218" t="s">
        <v>682</v>
      </c>
      <c r="D314" s="218" t="s">
        <v>199</v>
      </c>
      <c r="E314" s="219" t="s">
        <v>2928</v>
      </c>
      <c r="F314" s="220" t="s">
        <v>2929</v>
      </c>
      <c r="G314" s="221" t="s">
        <v>132</v>
      </c>
      <c r="H314" s="222">
        <v>26</v>
      </c>
      <c r="I314" s="223"/>
      <c r="J314" s="224">
        <f>ROUND(I314*H314,2)</f>
        <v>0</v>
      </c>
      <c r="K314" s="220" t="s">
        <v>21</v>
      </c>
      <c r="L314" s="44"/>
      <c r="M314" s="225" t="s">
        <v>21</v>
      </c>
      <c r="N314" s="226" t="s">
        <v>44</v>
      </c>
      <c r="O314" s="80"/>
      <c r="P314" s="227">
        <f>O314*H314</f>
        <v>0</v>
      </c>
      <c r="Q314" s="227">
        <v>0</v>
      </c>
      <c r="R314" s="227">
        <f>Q314*H314</f>
        <v>0</v>
      </c>
      <c r="S314" s="227">
        <v>0</v>
      </c>
      <c r="T314" s="228">
        <f>S314*H314</f>
        <v>0</v>
      </c>
      <c r="AR314" s="18" t="s">
        <v>298</v>
      </c>
      <c r="AT314" s="18" t="s">
        <v>199</v>
      </c>
      <c r="AU314" s="18" t="s">
        <v>82</v>
      </c>
      <c r="AY314" s="18" t="s">
        <v>197</v>
      </c>
      <c r="BE314" s="229">
        <f>IF(N314="základní",J314,0)</f>
        <v>0</v>
      </c>
      <c r="BF314" s="229">
        <f>IF(N314="snížená",J314,0)</f>
        <v>0</v>
      </c>
      <c r="BG314" s="229">
        <f>IF(N314="zákl. přenesená",J314,0)</f>
        <v>0</v>
      </c>
      <c r="BH314" s="229">
        <f>IF(N314="sníž. přenesená",J314,0)</f>
        <v>0</v>
      </c>
      <c r="BI314" s="229">
        <f>IF(N314="nulová",J314,0)</f>
        <v>0</v>
      </c>
      <c r="BJ314" s="18" t="s">
        <v>80</v>
      </c>
      <c r="BK314" s="229">
        <f>ROUND(I314*H314,2)</f>
        <v>0</v>
      </c>
      <c r="BL314" s="18" t="s">
        <v>298</v>
      </c>
      <c r="BM314" s="18" t="s">
        <v>1038</v>
      </c>
    </row>
    <row r="315" spans="2:51" s="12" customFormat="1" ht="12">
      <c r="B315" s="233"/>
      <c r="C315" s="234"/>
      <c r="D315" s="230" t="s">
        <v>207</v>
      </c>
      <c r="E315" s="235" t="s">
        <v>21</v>
      </c>
      <c r="F315" s="236" t="s">
        <v>3021</v>
      </c>
      <c r="G315" s="234"/>
      <c r="H315" s="237">
        <v>26</v>
      </c>
      <c r="I315" s="238"/>
      <c r="J315" s="234"/>
      <c r="K315" s="234"/>
      <c r="L315" s="239"/>
      <c r="M315" s="240"/>
      <c r="N315" s="241"/>
      <c r="O315" s="241"/>
      <c r="P315" s="241"/>
      <c r="Q315" s="241"/>
      <c r="R315" s="241"/>
      <c r="S315" s="241"/>
      <c r="T315" s="242"/>
      <c r="AT315" s="243" t="s">
        <v>207</v>
      </c>
      <c r="AU315" s="243" t="s">
        <v>82</v>
      </c>
      <c r="AV315" s="12" t="s">
        <v>82</v>
      </c>
      <c r="AW315" s="12" t="s">
        <v>34</v>
      </c>
      <c r="AX315" s="12" t="s">
        <v>73</v>
      </c>
      <c r="AY315" s="243" t="s">
        <v>197</v>
      </c>
    </row>
    <row r="316" spans="2:51" s="14" customFormat="1" ht="12">
      <c r="B316" s="255"/>
      <c r="C316" s="256"/>
      <c r="D316" s="230" t="s">
        <v>207</v>
      </c>
      <c r="E316" s="257" t="s">
        <v>21</v>
      </c>
      <c r="F316" s="258" t="s">
        <v>221</v>
      </c>
      <c r="G316" s="256"/>
      <c r="H316" s="259">
        <v>26</v>
      </c>
      <c r="I316" s="260"/>
      <c r="J316" s="256"/>
      <c r="K316" s="256"/>
      <c r="L316" s="261"/>
      <c r="M316" s="262"/>
      <c r="N316" s="263"/>
      <c r="O316" s="263"/>
      <c r="P316" s="263"/>
      <c r="Q316" s="263"/>
      <c r="R316" s="263"/>
      <c r="S316" s="263"/>
      <c r="T316" s="264"/>
      <c r="AT316" s="265" t="s">
        <v>207</v>
      </c>
      <c r="AU316" s="265" t="s">
        <v>82</v>
      </c>
      <c r="AV316" s="14" t="s">
        <v>97</v>
      </c>
      <c r="AW316" s="14" t="s">
        <v>34</v>
      </c>
      <c r="AX316" s="14" t="s">
        <v>80</v>
      </c>
      <c r="AY316" s="265" t="s">
        <v>197</v>
      </c>
    </row>
    <row r="317" spans="2:65" s="1" customFormat="1" ht="16.5" customHeight="1">
      <c r="B317" s="39"/>
      <c r="C317" s="218" t="s">
        <v>689</v>
      </c>
      <c r="D317" s="218" t="s">
        <v>199</v>
      </c>
      <c r="E317" s="219" t="s">
        <v>2959</v>
      </c>
      <c r="F317" s="220" t="s">
        <v>2960</v>
      </c>
      <c r="G317" s="221" t="s">
        <v>132</v>
      </c>
      <c r="H317" s="222">
        <v>60</v>
      </c>
      <c r="I317" s="223"/>
      <c r="J317" s="224">
        <f>ROUND(I317*H317,2)</f>
        <v>0</v>
      </c>
      <c r="K317" s="220" t="s">
        <v>21</v>
      </c>
      <c r="L317" s="44"/>
      <c r="M317" s="225" t="s">
        <v>21</v>
      </c>
      <c r="N317" s="226" t="s">
        <v>44</v>
      </c>
      <c r="O317" s="80"/>
      <c r="P317" s="227">
        <f>O317*H317</f>
        <v>0</v>
      </c>
      <c r="Q317" s="227">
        <v>0</v>
      </c>
      <c r="R317" s="227">
        <f>Q317*H317</f>
        <v>0</v>
      </c>
      <c r="S317" s="227">
        <v>0</v>
      </c>
      <c r="T317" s="228">
        <f>S317*H317</f>
        <v>0</v>
      </c>
      <c r="AR317" s="18" t="s">
        <v>298</v>
      </c>
      <c r="AT317" s="18" t="s">
        <v>199</v>
      </c>
      <c r="AU317" s="18" t="s">
        <v>82</v>
      </c>
      <c r="AY317" s="18" t="s">
        <v>197</v>
      </c>
      <c r="BE317" s="229">
        <f>IF(N317="základní",J317,0)</f>
        <v>0</v>
      </c>
      <c r="BF317" s="229">
        <f>IF(N317="snížená",J317,0)</f>
        <v>0</v>
      </c>
      <c r="BG317" s="229">
        <f>IF(N317="zákl. přenesená",J317,0)</f>
        <v>0</v>
      </c>
      <c r="BH317" s="229">
        <f>IF(N317="sníž. přenesená",J317,0)</f>
        <v>0</v>
      </c>
      <c r="BI317" s="229">
        <f>IF(N317="nulová",J317,0)</f>
        <v>0</v>
      </c>
      <c r="BJ317" s="18" t="s">
        <v>80</v>
      </c>
      <c r="BK317" s="229">
        <f>ROUND(I317*H317,2)</f>
        <v>0</v>
      </c>
      <c r="BL317" s="18" t="s">
        <v>298</v>
      </c>
      <c r="BM317" s="18" t="s">
        <v>1052</v>
      </c>
    </row>
    <row r="318" spans="2:51" s="12" customFormat="1" ht="12">
      <c r="B318" s="233"/>
      <c r="C318" s="234"/>
      <c r="D318" s="230" t="s">
        <v>207</v>
      </c>
      <c r="E318" s="235" t="s">
        <v>21</v>
      </c>
      <c r="F318" s="236" t="s">
        <v>635</v>
      </c>
      <c r="G318" s="234"/>
      <c r="H318" s="237">
        <v>60</v>
      </c>
      <c r="I318" s="238"/>
      <c r="J318" s="234"/>
      <c r="K318" s="234"/>
      <c r="L318" s="239"/>
      <c r="M318" s="240"/>
      <c r="N318" s="241"/>
      <c r="O318" s="241"/>
      <c r="P318" s="241"/>
      <c r="Q318" s="241"/>
      <c r="R318" s="241"/>
      <c r="S318" s="241"/>
      <c r="T318" s="242"/>
      <c r="AT318" s="243" t="s">
        <v>207</v>
      </c>
      <c r="AU318" s="243" t="s">
        <v>82</v>
      </c>
      <c r="AV318" s="12" t="s">
        <v>82</v>
      </c>
      <c r="AW318" s="12" t="s">
        <v>34</v>
      </c>
      <c r="AX318" s="12" t="s">
        <v>73</v>
      </c>
      <c r="AY318" s="243" t="s">
        <v>197</v>
      </c>
    </row>
    <row r="319" spans="2:51" s="14" customFormat="1" ht="12">
      <c r="B319" s="255"/>
      <c r="C319" s="256"/>
      <c r="D319" s="230" t="s">
        <v>207</v>
      </c>
      <c r="E319" s="257" t="s">
        <v>21</v>
      </c>
      <c r="F319" s="258" t="s">
        <v>221</v>
      </c>
      <c r="G319" s="256"/>
      <c r="H319" s="259">
        <v>60</v>
      </c>
      <c r="I319" s="260"/>
      <c r="J319" s="256"/>
      <c r="K319" s="256"/>
      <c r="L319" s="261"/>
      <c r="M319" s="262"/>
      <c r="N319" s="263"/>
      <c r="O319" s="263"/>
      <c r="P319" s="263"/>
      <c r="Q319" s="263"/>
      <c r="R319" s="263"/>
      <c r="S319" s="263"/>
      <c r="T319" s="264"/>
      <c r="AT319" s="265" t="s">
        <v>207</v>
      </c>
      <c r="AU319" s="265" t="s">
        <v>82</v>
      </c>
      <c r="AV319" s="14" t="s">
        <v>97</v>
      </c>
      <c r="AW319" s="14" t="s">
        <v>34</v>
      </c>
      <c r="AX319" s="14" t="s">
        <v>80</v>
      </c>
      <c r="AY319" s="265" t="s">
        <v>197</v>
      </c>
    </row>
    <row r="320" spans="2:65" s="1" customFormat="1" ht="16.5" customHeight="1">
      <c r="B320" s="39"/>
      <c r="C320" s="218" t="s">
        <v>694</v>
      </c>
      <c r="D320" s="218" t="s">
        <v>199</v>
      </c>
      <c r="E320" s="219" t="s">
        <v>2931</v>
      </c>
      <c r="F320" s="220" t="s">
        <v>2932</v>
      </c>
      <c r="G320" s="221" t="s">
        <v>132</v>
      </c>
      <c r="H320" s="222">
        <v>25</v>
      </c>
      <c r="I320" s="223"/>
      <c r="J320" s="224">
        <f>ROUND(I320*H320,2)</f>
        <v>0</v>
      </c>
      <c r="K320" s="220" t="s">
        <v>21</v>
      </c>
      <c r="L320" s="44"/>
      <c r="M320" s="225" t="s">
        <v>21</v>
      </c>
      <c r="N320" s="226" t="s">
        <v>44</v>
      </c>
      <c r="O320" s="80"/>
      <c r="P320" s="227">
        <f>O320*H320</f>
        <v>0</v>
      </c>
      <c r="Q320" s="227">
        <v>0</v>
      </c>
      <c r="R320" s="227">
        <f>Q320*H320</f>
        <v>0</v>
      </c>
      <c r="S320" s="227">
        <v>0</v>
      </c>
      <c r="T320" s="228">
        <f>S320*H320</f>
        <v>0</v>
      </c>
      <c r="AR320" s="18" t="s">
        <v>298</v>
      </c>
      <c r="AT320" s="18" t="s">
        <v>199</v>
      </c>
      <c r="AU320" s="18" t="s">
        <v>82</v>
      </c>
      <c r="AY320" s="18" t="s">
        <v>197</v>
      </c>
      <c r="BE320" s="229">
        <f>IF(N320="základní",J320,0)</f>
        <v>0</v>
      </c>
      <c r="BF320" s="229">
        <f>IF(N320="snížená",J320,0)</f>
        <v>0</v>
      </c>
      <c r="BG320" s="229">
        <f>IF(N320="zákl. přenesená",J320,0)</f>
        <v>0</v>
      </c>
      <c r="BH320" s="229">
        <f>IF(N320="sníž. přenesená",J320,0)</f>
        <v>0</v>
      </c>
      <c r="BI320" s="229">
        <f>IF(N320="nulová",J320,0)</f>
        <v>0</v>
      </c>
      <c r="BJ320" s="18" t="s">
        <v>80</v>
      </c>
      <c r="BK320" s="229">
        <f>ROUND(I320*H320,2)</f>
        <v>0</v>
      </c>
      <c r="BL320" s="18" t="s">
        <v>298</v>
      </c>
      <c r="BM320" s="18" t="s">
        <v>1068</v>
      </c>
    </row>
    <row r="321" spans="2:51" s="12" customFormat="1" ht="12">
      <c r="B321" s="233"/>
      <c r="C321" s="234"/>
      <c r="D321" s="230" t="s">
        <v>207</v>
      </c>
      <c r="E321" s="235" t="s">
        <v>21</v>
      </c>
      <c r="F321" s="236" t="s">
        <v>2998</v>
      </c>
      <c r="G321" s="234"/>
      <c r="H321" s="237">
        <v>25</v>
      </c>
      <c r="I321" s="238"/>
      <c r="J321" s="234"/>
      <c r="K321" s="234"/>
      <c r="L321" s="239"/>
      <c r="M321" s="240"/>
      <c r="N321" s="241"/>
      <c r="O321" s="241"/>
      <c r="P321" s="241"/>
      <c r="Q321" s="241"/>
      <c r="R321" s="241"/>
      <c r="S321" s="241"/>
      <c r="T321" s="242"/>
      <c r="AT321" s="243" t="s">
        <v>207</v>
      </c>
      <c r="AU321" s="243" t="s">
        <v>82</v>
      </c>
      <c r="AV321" s="12" t="s">
        <v>82</v>
      </c>
      <c r="AW321" s="12" t="s">
        <v>34</v>
      </c>
      <c r="AX321" s="12" t="s">
        <v>73</v>
      </c>
      <c r="AY321" s="243" t="s">
        <v>197</v>
      </c>
    </row>
    <row r="322" spans="2:51" s="14" customFormat="1" ht="12">
      <c r="B322" s="255"/>
      <c r="C322" s="256"/>
      <c r="D322" s="230" t="s">
        <v>207</v>
      </c>
      <c r="E322" s="257" t="s">
        <v>21</v>
      </c>
      <c r="F322" s="258" t="s">
        <v>221</v>
      </c>
      <c r="G322" s="256"/>
      <c r="H322" s="259">
        <v>25</v>
      </c>
      <c r="I322" s="260"/>
      <c r="J322" s="256"/>
      <c r="K322" s="256"/>
      <c r="L322" s="261"/>
      <c r="M322" s="262"/>
      <c r="N322" s="263"/>
      <c r="O322" s="263"/>
      <c r="P322" s="263"/>
      <c r="Q322" s="263"/>
      <c r="R322" s="263"/>
      <c r="S322" s="263"/>
      <c r="T322" s="264"/>
      <c r="AT322" s="265" t="s">
        <v>207</v>
      </c>
      <c r="AU322" s="265" t="s">
        <v>82</v>
      </c>
      <c r="AV322" s="14" t="s">
        <v>97</v>
      </c>
      <c r="AW322" s="14" t="s">
        <v>34</v>
      </c>
      <c r="AX322" s="14" t="s">
        <v>80</v>
      </c>
      <c r="AY322" s="265" t="s">
        <v>197</v>
      </c>
    </row>
    <row r="323" spans="2:65" s="1" customFormat="1" ht="16.5" customHeight="1">
      <c r="B323" s="39"/>
      <c r="C323" s="218" t="s">
        <v>699</v>
      </c>
      <c r="D323" s="218" t="s">
        <v>199</v>
      </c>
      <c r="E323" s="219" t="s">
        <v>2963</v>
      </c>
      <c r="F323" s="220" t="s">
        <v>2964</v>
      </c>
      <c r="G323" s="221" t="s">
        <v>132</v>
      </c>
      <c r="H323" s="222">
        <v>6</v>
      </c>
      <c r="I323" s="223"/>
      <c r="J323" s="224">
        <f>ROUND(I323*H323,2)</f>
        <v>0</v>
      </c>
      <c r="K323" s="220" t="s">
        <v>21</v>
      </c>
      <c r="L323" s="44"/>
      <c r="M323" s="225" t="s">
        <v>21</v>
      </c>
      <c r="N323" s="226" t="s">
        <v>44</v>
      </c>
      <c r="O323" s="80"/>
      <c r="P323" s="227">
        <f>O323*H323</f>
        <v>0</v>
      </c>
      <c r="Q323" s="227">
        <v>0</v>
      </c>
      <c r="R323" s="227">
        <f>Q323*H323</f>
        <v>0</v>
      </c>
      <c r="S323" s="227">
        <v>0</v>
      </c>
      <c r="T323" s="228">
        <f>S323*H323</f>
        <v>0</v>
      </c>
      <c r="AR323" s="18" t="s">
        <v>298</v>
      </c>
      <c r="AT323" s="18" t="s">
        <v>199</v>
      </c>
      <c r="AU323" s="18" t="s">
        <v>82</v>
      </c>
      <c r="AY323" s="18" t="s">
        <v>197</v>
      </c>
      <c r="BE323" s="229">
        <f>IF(N323="základní",J323,0)</f>
        <v>0</v>
      </c>
      <c r="BF323" s="229">
        <f>IF(N323="snížená",J323,0)</f>
        <v>0</v>
      </c>
      <c r="BG323" s="229">
        <f>IF(N323="zákl. přenesená",J323,0)</f>
        <v>0</v>
      </c>
      <c r="BH323" s="229">
        <f>IF(N323="sníž. přenesená",J323,0)</f>
        <v>0</v>
      </c>
      <c r="BI323" s="229">
        <f>IF(N323="nulová",J323,0)</f>
        <v>0</v>
      </c>
      <c r="BJ323" s="18" t="s">
        <v>80</v>
      </c>
      <c r="BK323" s="229">
        <f>ROUND(I323*H323,2)</f>
        <v>0</v>
      </c>
      <c r="BL323" s="18" t="s">
        <v>298</v>
      </c>
      <c r="BM323" s="18" t="s">
        <v>1102</v>
      </c>
    </row>
    <row r="324" spans="2:51" s="12" customFormat="1" ht="12">
      <c r="B324" s="233"/>
      <c r="C324" s="234"/>
      <c r="D324" s="230" t="s">
        <v>207</v>
      </c>
      <c r="E324" s="235" t="s">
        <v>21</v>
      </c>
      <c r="F324" s="236" t="s">
        <v>3022</v>
      </c>
      <c r="G324" s="234"/>
      <c r="H324" s="237">
        <v>6</v>
      </c>
      <c r="I324" s="238"/>
      <c r="J324" s="234"/>
      <c r="K324" s="234"/>
      <c r="L324" s="239"/>
      <c r="M324" s="240"/>
      <c r="N324" s="241"/>
      <c r="O324" s="241"/>
      <c r="P324" s="241"/>
      <c r="Q324" s="241"/>
      <c r="R324" s="241"/>
      <c r="S324" s="241"/>
      <c r="T324" s="242"/>
      <c r="AT324" s="243" t="s">
        <v>207</v>
      </c>
      <c r="AU324" s="243" t="s">
        <v>82</v>
      </c>
      <c r="AV324" s="12" t="s">
        <v>82</v>
      </c>
      <c r="AW324" s="12" t="s">
        <v>34</v>
      </c>
      <c r="AX324" s="12" t="s">
        <v>73</v>
      </c>
      <c r="AY324" s="243" t="s">
        <v>197</v>
      </c>
    </row>
    <row r="325" spans="2:51" s="14" customFormat="1" ht="12">
      <c r="B325" s="255"/>
      <c r="C325" s="256"/>
      <c r="D325" s="230" t="s">
        <v>207</v>
      </c>
      <c r="E325" s="257" t="s">
        <v>21</v>
      </c>
      <c r="F325" s="258" t="s">
        <v>221</v>
      </c>
      <c r="G325" s="256"/>
      <c r="H325" s="259">
        <v>6</v>
      </c>
      <c r="I325" s="260"/>
      <c r="J325" s="256"/>
      <c r="K325" s="256"/>
      <c r="L325" s="261"/>
      <c r="M325" s="262"/>
      <c r="N325" s="263"/>
      <c r="O325" s="263"/>
      <c r="P325" s="263"/>
      <c r="Q325" s="263"/>
      <c r="R325" s="263"/>
      <c r="S325" s="263"/>
      <c r="T325" s="264"/>
      <c r="AT325" s="265" t="s">
        <v>207</v>
      </c>
      <c r="AU325" s="265" t="s">
        <v>82</v>
      </c>
      <c r="AV325" s="14" t="s">
        <v>97</v>
      </c>
      <c r="AW325" s="14" t="s">
        <v>34</v>
      </c>
      <c r="AX325" s="14" t="s">
        <v>80</v>
      </c>
      <c r="AY325" s="265" t="s">
        <v>197</v>
      </c>
    </row>
    <row r="326" spans="2:65" s="1" customFormat="1" ht="16.5" customHeight="1">
      <c r="B326" s="39"/>
      <c r="C326" s="218" t="s">
        <v>704</v>
      </c>
      <c r="D326" s="218" t="s">
        <v>199</v>
      </c>
      <c r="E326" s="219" t="s">
        <v>2966</v>
      </c>
      <c r="F326" s="220" t="s">
        <v>2967</v>
      </c>
      <c r="G326" s="221" t="s">
        <v>132</v>
      </c>
      <c r="H326" s="222">
        <v>7</v>
      </c>
      <c r="I326" s="223"/>
      <c r="J326" s="224">
        <f>ROUND(I326*H326,2)</f>
        <v>0</v>
      </c>
      <c r="K326" s="220" t="s">
        <v>21</v>
      </c>
      <c r="L326" s="44"/>
      <c r="M326" s="225" t="s">
        <v>21</v>
      </c>
      <c r="N326" s="226" t="s">
        <v>44</v>
      </c>
      <c r="O326" s="80"/>
      <c r="P326" s="227">
        <f>O326*H326</f>
        <v>0</v>
      </c>
      <c r="Q326" s="227">
        <v>0</v>
      </c>
      <c r="R326" s="227">
        <f>Q326*H326</f>
        <v>0</v>
      </c>
      <c r="S326" s="227">
        <v>0</v>
      </c>
      <c r="T326" s="228">
        <f>S326*H326</f>
        <v>0</v>
      </c>
      <c r="AR326" s="18" t="s">
        <v>298</v>
      </c>
      <c r="AT326" s="18" t="s">
        <v>199</v>
      </c>
      <c r="AU326" s="18" t="s">
        <v>82</v>
      </c>
      <c r="AY326" s="18" t="s">
        <v>197</v>
      </c>
      <c r="BE326" s="229">
        <f>IF(N326="základní",J326,0)</f>
        <v>0</v>
      </c>
      <c r="BF326" s="229">
        <f>IF(N326="snížená",J326,0)</f>
        <v>0</v>
      </c>
      <c r="BG326" s="229">
        <f>IF(N326="zákl. přenesená",J326,0)</f>
        <v>0</v>
      </c>
      <c r="BH326" s="229">
        <f>IF(N326="sníž. přenesená",J326,0)</f>
        <v>0</v>
      </c>
      <c r="BI326" s="229">
        <f>IF(N326="nulová",J326,0)</f>
        <v>0</v>
      </c>
      <c r="BJ326" s="18" t="s">
        <v>80</v>
      </c>
      <c r="BK326" s="229">
        <f>ROUND(I326*H326,2)</f>
        <v>0</v>
      </c>
      <c r="BL326" s="18" t="s">
        <v>298</v>
      </c>
      <c r="BM326" s="18" t="s">
        <v>1112</v>
      </c>
    </row>
    <row r="327" spans="2:51" s="12" customFormat="1" ht="12">
      <c r="B327" s="233"/>
      <c r="C327" s="234"/>
      <c r="D327" s="230" t="s">
        <v>207</v>
      </c>
      <c r="E327" s="235" t="s">
        <v>21</v>
      </c>
      <c r="F327" s="236" t="s">
        <v>3023</v>
      </c>
      <c r="G327" s="234"/>
      <c r="H327" s="237">
        <v>7</v>
      </c>
      <c r="I327" s="238"/>
      <c r="J327" s="234"/>
      <c r="K327" s="234"/>
      <c r="L327" s="239"/>
      <c r="M327" s="240"/>
      <c r="N327" s="241"/>
      <c r="O327" s="241"/>
      <c r="P327" s="241"/>
      <c r="Q327" s="241"/>
      <c r="R327" s="241"/>
      <c r="S327" s="241"/>
      <c r="T327" s="242"/>
      <c r="AT327" s="243" t="s">
        <v>207</v>
      </c>
      <c r="AU327" s="243" t="s">
        <v>82</v>
      </c>
      <c r="AV327" s="12" t="s">
        <v>82</v>
      </c>
      <c r="AW327" s="12" t="s">
        <v>34</v>
      </c>
      <c r="AX327" s="12" t="s">
        <v>73</v>
      </c>
      <c r="AY327" s="243" t="s">
        <v>197</v>
      </c>
    </row>
    <row r="328" spans="2:51" s="14" customFormat="1" ht="12">
      <c r="B328" s="255"/>
      <c r="C328" s="256"/>
      <c r="D328" s="230" t="s">
        <v>207</v>
      </c>
      <c r="E328" s="257" t="s">
        <v>21</v>
      </c>
      <c r="F328" s="258" t="s">
        <v>221</v>
      </c>
      <c r="G328" s="256"/>
      <c r="H328" s="259">
        <v>7</v>
      </c>
      <c r="I328" s="260"/>
      <c r="J328" s="256"/>
      <c r="K328" s="256"/>
      <c r="L328" s="261"/>
      <c r="M328" s="262"/>
      <c r="N328" s="263"/>
      <c r="O328" s="263"/>
      <c r="P328" s="263"/>
      <c r="Q328" s="263"/>
      <c r="R328" s="263"/>
      <c r="S328" s="263"/>
      <c r="T328" s="264"/>
      <c r="AT328" s="265" t="s">
        <v>207</v>
      </c>
      <c r="AU328" s="265" t="s">
        <v>82</v>
      </c>
      <c r="AV328" s="14" t="s">
        <v>97</v>
      </c>
      <c r="AW328" s="14" t="s">
        <v>34</v>
      </c>
      <c r="AX328" s="14" t="s">
        <v>80</v>
      </c>
      <c r="AY328" s="265" t="s">
        <v>197</v>
      </c>
    </row>
    <row r="329" spans="2:65" s="1" customFormat="1" ht="16.5" customHeight="1">
      <c r="B329" s="39"/>
      <c r="C329" s="218" t="s">
        <v>711</v>
      </c>
      <c r="D329" s="218" t="s">
        <v>199</v>
      </c>
      <c r="E329" s="219" t="s">
        <v>3024</v>
      </c>
      <c r="F329" s="220" t="s">
        <v>3025</v>
      </c>
      <c r="G329" s="221" t="s">
        <v>132</v>
      </c>
      <c r="H329" s="222">
        <v>20</v>
      </c>
      <c r="I329" s="223"/>
      <c r="J329" s="224">
        <f>ROUND(I329*H329,2)</f>
        <v>0</v>
      </c>
      <c r="K329" s="220" t="s">
        <v>21</v>
      </c>
      <c r="L329" s="44"/>
      <c r="M329" s="225" t="s">
        <v>21</v>
      </c>
      <c r="N329" s="226" t="s">
        <v>44</v>
      </c>
      <c r="O329" s="80"/>
      <c r="P329" s="227">
        <f>O329*H329</f>
        <v>0</v>
      </c>
      <c r="Q329" s="227">
        <v>0</v>
      </c>
      <c r="R329" s="227">
        <f>Q329*H329</f>
        <v>0</v>
      </c>
      <c r="S329" s="227">
        <v>0</v>
      </c>
      <c r="T329" s="228">
        <f>S329*H329</f>
        <v>0</v>
      </c>
      <c r="AR329" s="18" t="s">
        <v>298</v>
      </c>
      <c r="AT329" s="18" t="s">
        <v>199</v>
      </c>
      <c r="AU329" s="18" t="s">
        <v>82</v>
      </c>
      <c r="AY329" s="18" t="s">
        <v>197</v>
      </c>
      <c r="BE329" s="229">
        <f>IF(N329="základní",J329,0)</f>
        <v>0</v>
      </c>
      <c r="BF329" s="229">
        <f>IF(N329="snížená",J329,0)</f>
        <v>0</v>
      </c>
      <c r="BG329" s="229">
        <f>IF(N329="zákl. přenesená",J329,0)</f>
        <v>0</v>
      </c>
      <c r="BH329" s="229">
        <f>IF(N329="sníž. přenesená",J329,0)</f>
        <v>0</v>
      </c>
      <c r="BI329" s="229">
        <f>IF(N329="nulová",J329,0)</f>
        <v>0</v>
      </c>
      <c r="BJ329" s="18" t="s">
        <v>80</v>
      </c>
      <c r="BK329" s="229">
        <f>ROUND(I329*H329,2)</f>
        <v>0</v>
      </c>
      <c r="BL329" s="18" t="s">
        <v>298</v>
      </c>
      <c r="BM329" s="18" t="s">
        <v>1127</v>
      </c>
    </row>
    <row r="330" spans="2:51" s="12" customFormat="1" ht="12">
      <c r="B330" s="233"/>
      <c r="C330" s="234"/>
      <c r="D330" s="230" t="s">
        <v>207</v>
      </c>
      <c r="E330" s="235" t="s">
        <v>21</v>
      </c>
      <c r="F330" s="236" t="s">
        <v>2958</v>
      </c>
      <c r="G330" s="234"/>
      <c r="H330" s="237">
        <v>20</v>
      </c>
      <c r="I330" s="238"/>
      <c r="J330" s="234"/>
      <c r="K330" s="234"/>
      <c r="L330" s="239"/>
      <c r="M330" s="240"/>
      <c r="N330" s="241"/>
      <c r="O330" s="241"/>
      <c r="P330" s="241"/>
      <c r="Q330" s="241"/>
      <c r="R330" s="241"/>
      <c r="S330" s="241"/>
      <c r="T330" s="242"/>
      <c r="AT330" s="243" t="s">
        <v>207</v>
      </c>
      <c r="AU330" s="243" t="s">
        <v>82</v>
      </c>
      <c r="AV330" s="12" t="s">
        <v>82</v>
      </c>
      <c r="AW330" s="12" t="s">
        <v>34</v>
      </c>
      <c r="AX330" s="12" t="s">
        <v>73</v>
      </c>
      <c r="AY330" s="243" t="s">
        <v>197</v>
      </c>
    </row>
    <row r="331" spans="2:51" s="14" customFormat="1" ht="12">
      <c r="B331" s="255"/>
      <c r="C331" s="256"/>
      <c r="D331" s="230" t="s">
        <v>207</v>
      </c>
      <c r="E331" s="257" t="s">
        <v>21</v>
      </c>
      <c r="F331" s="258" t="s">
        <v>221</v>
      </c>
      <c r="G331" s="256"/>
      <c r="H331" s="259">
        <v>20</v>
      </c>
      <c r="I331" s="260"/>
      <c r="J331" s="256"/>
      <c r="K331" s="256"/>
      <c r="L331" s="261"/>
      <c r="M331" s="262"/>
      <c r="N331" s="263"/>
      <c r="O331" s="263"/>
      <c r="P331" s="263"/>
      <c r="Q331" s="263"/>
      <c r="R331" s="263"/>
      <c r="S331" s="263"/>
      <c r="T331" s="264"/>
      <c r="AT331" s="265" t="s">
        <v>207</v>
      </c>
      <c r="AU331" s="265" t="s">
        <v>82</v>
      </c>
      <c r="AV331" s="14" t="s">
        <v>97</v>
      </c>
      <c r="AW331" s="14" t="s">
        <v>34</v>
      </c>
      <c r="AX331" s="14" t="s">
        <v>80</v>
      </c>
      <c r="AY331" s="265" t="s">
        <v>197</v>
      </c>
    </row>
    <row r="332" spans="2:65" s="1" customFormat="1" ht="16.5" customHeight="1">
      <c r="B332" s="39"/>
      <c r="C332" s="218" t="s">
        <v>718</v>
      </c>
      <c r="D332" s="218" t="s">
        <v>199</v>
      </c>
      <c r="E332" s="219" t="s">
        <v>2969</v>
      </c>
      <c r="F332" s="220" t="s">
        <v>2970</v>
      </c>
      <c r="G332" s="221" t="s">
        <v>1352</v>
      </c>
      <c r="H332" s="222">
        <v>10</v>
      </c>
      <c r="I332" s="223"/>
      <c r="J332" s="224">
        <f>ROUND(I332*H332,2)</f>
        <v>0</v>
      </c>
      <c r="K332" s="220" t="s">
        <v>21</v>
      </c>
      <c r="L332" s="44"/>
      <c r="M332" s="225" t="s">
        <v>21</v>
      </c>
      <c r="N332" s="226" t="s">
        <v>44</v>
      </c>
      <c r="O332" s="80"/>
      <c r="P332" s="227">
        <f>O332*H332</f>
        <v>0</v>
      </c>
      <c r="Q332" s="227">
        <v>0</v>
      </c>
      <c r="R332" s="227">
        <f>Q332*H332</f>
        <v>0</v>
      </c>
      <c r="S332" s="227">
        <v>0</v>
      </c>
      <c r="T332" s="228">
        <f>S332*H332</f>
        <v>0</v>
      </c>
      <c r="AR332" s="18" t="s">
        <v>298</v>
      </c>
      <c r="AT332" s="18" t="s">
        <v>199</v>
      </c>
      <c r="AU332" s="18" t="s">
        <v>82</v>
      </c>
      <c r="AY332" s="18" t="s">
        <v>197</v>
      </c>
      <c r="BE332" s="229">
        <f>IF(N332="základní",J332,0)</f>
        <v>0</v>
      </c>
      <c r="BF332" s="229">
        <f>IF(N332="snížená",J332,0)</f>
        <v>0</v>
      </c>
      <c r="BG332" s="229">
        <f>IF(N332="zákl. přenesená",J332,0)</f>
        <v>0</v>
      </c>
      <c r="BH332" s="229">
        <f>IF(N332="sníž. přenesená",J332,0)</f>
        <v>0</v>
      </c>
      <c r="BI332" s="229">
        <f>IF(N332="nulová",J332,0)</f>
        <v>0</v>
      </c>
      <c r="BJ332" s="18" t="s">
        <v>80</v>
      </c>
      <c r="BK332" s="229">
        <f>ROUND(I332*H332,2)</f>
        <v>0</v>
      </c>
      <c r="BL332" s="18" t="s">
        <v>298</v>
      </c>
      <c r="BM332" s="18" t="s">
        <v>1139</v>
      </c>
    </row>
    <row r="333" spans="2:51" s="12" customFormat="1" ht="12">
      <c r="B333" s="233"/>
      <c r="C333" s="234"/>
      <c r="D333" s="230" t="s">
        <v>207</v>
      </c>
      <c r="E333" s="235" t="s">
        <v>21</v>
      </c>
      <c r="F333" s="236" t="s">
        <v>2965</v>
      </c>
      <c r="G333" s="234"/>
      <c r="H333" s="237">
        <v>10</v>
      </c>
      <c r="I333" s="238"/>
      <c r="J333" s="234"/>
      <c r="K333" s="234"/>
      <c r="L333" s="239"/>
      <c r="M333" s="240"/>
      <c r="N333" s="241"/>
      <c r="O333" s="241"/>
      <c r="P333" s="241"/>
      <c r="Q333" s="241"/>
      <c r="R333" s="241"/>
      <c r="S333" s="241"/>
      <c r="T333" s="242"/>
      <c r="AT333" s="243" t="s">
        <v>207</v>
      </c>
      <c r="AU333" s="243" t="s">
        <v>82</v>
      </c>
      <c r="AV333" s="12" t="s">
        <v>82</v>
      </c>
      <c r="AW333" s="12" t="s">
        <v>34</v>
      </c>
      <c r="AX333" s="12" t="s">
        <v>73</v>
      </c>
      <c r="AY333" s="243" t="s">
        <v>197</v>
      </c>
    </row>
    <row r="334" spans="2:51" s="14" customFormat="1" ht="12">
      <c r="B334" s="255"/>
      <c r="C334" s="256"/>
      <c r="D334" s="230" t="s">
        <v>207</v>
      </c>
      <c r="E334" s="257" t="s">
        <v>21</v>
      </c>
      <c r="F334" s="258" t="s">
        <v>221</v>
      </c>
      <c r="G334" s="256"/>
      <c r="H334" s="259">
        <v>10</v>
      </c>
      <c r="I334" s="260"/>
      <c r="J334" s="256"/>
      <c r="K334" s="256"/>
      <c r="L334" s="261"/>
      <c r="M334" s="262"/>
      <c r="N334" s="263"/>
      <c r="O334" s="263"/>
      <c r="P334" s="263"/>
      <c r="Q334" s="263"/>
      <c r="R334" s="263"/>
      <c r="S334" s="263"/>
      <c r="T334" s="264"/>
      <c r="AT334" s="265" t="s">
        <v>207</v>
      </c>
      <c r="AU334" s="265" t="s">
        <v>82</v>
      </c>
      <c r="AV334" s="14" t="s">
        <v>97</v>
      </c>
      <c r="AW334" s="14" t="s">
        <v>34</v>
      </c>
      <c r="AX334" s="14" t="s">
        <v>80</v>
      </c>
      <c r="AY334" s="265" t="s">
        <v>197</v>
      </c>
    </row>
    <row r="335" spans="2:65" s="1" customFormat="1" ht="16.5" customHeight="1">
      <c r="B335" s="39"/>
      <c r="C335" s="218" t="s">
        <v>725</v>
      </c>
      <c r="D335" s="218" t="s">
        <v>199</v>
      </c>
      <c r="E335" s="219" t="s">
        <v>2995</v>
      </c>
      <c r="F335" s="220" t="s">
        <v>2996</v>
      </c>
      <c r="G335" s="221" t="s">
        <v>116</v>
      </c>
      <c r="H335" s="222">
        <v>20</v>
      </c>
      <c r="I335" s="223"/>
      <c r="J335" s="224">
        <f>ROUND(I335*H335,2)</f>
        <v>0</v>
      </c>
      <c r="K335" s="220" t="s">
        <v>21</v>
      </c>
      <c r="L335" s="44"/>
      <c r="M335" s="225" t="s">
        <v>21</v>
      </c>
      <c r="N335" s="226" t="s">
        <v>44</v>
      </c>
      <c r="O335" s="80"/>
      <c r="P335" s="227">
        <f>O335*H335</f>
        <v>0</v>
      </c>
      <c r="Q335" s="227">
        <v>0</v>
      </c>
      <c r="R335" s="227">
        <f>Q335*H335</f>
        <v>0</v>
      </c>
      <c r="S335" s="227">
        <v>0</v>
      </c>
      <c r="T335" s="228">
        <f>S335*H335</f>
        <v>0</v>
      </c>
      <c r="AR335" s="18" t="s">
        <v>298</v>
      </c>
      <c r="AT335" s="18" t="s">
        <v>199</v>
      </c>
      <c r="AU335" s="18" t="s">
        <v>82</v>
      </c>
      <c r="AY335" s="18" t="s">
        <v>197</v>
      </c>
      <c r="BE335" s="229">
        <f>IF(N335="základní",J335,0)</f>
        <v>0</v>
      </c>
      <c r="BF335" s="229">
        <f>IF(N335="snížená",J335,0)</f>
        <v>0</v>
      </c>
      <c r="BG335" s="229">
        <f>IF(N335="zákl. přenesená",J335,0)</f>
        <v>0</v>
      </c>
      <c r="BH335" s="229">
        <f>IF(N335="sníž. přenesená",J335,0)</f>
        <v>0</v>
      </c>
      <c r="BI335" s="229">
        <f>IF(N335="nulová",J335,0)</f>
        <v>0</v>
      </c>
      <c r="BJ335" s="18" t="s">
        <v>80</v>
      </c>
      <c r="BK335" s="229">
        <f>ROUND(I335*H335,2)</f>
        <v>0</v>
      </c>
      <c r="BL335" s="18" t="s">
        <v>298</v>
      </c>
      <c r="BM335" s="18" t="s">
        <v>1150</v>
      </c>
    </row>
    <row r="336" spans="2:51" s="12" customFormat="1" ht="12">
      <c r="B336" s="233"/>
      <c r="C336" s="234"/>
      <c r="D336" s="230" t="s">
        <v>207</v>
      </c>
      <c r="E336" s="235" t="s">
        <v>21</v>
      </c>
      <c r="F336" s="236" t="s">
        <v>2958</v>
      </c>
      <c r="G336" s="234"/>
      <c r="H336" s="237">
        <v>20</v>
      </c>
      <c r="I336" s="238"/>
      <c r="J336" s="234"/>
      <c r="K336" s="234"/>
      <c r="L336" s="239"/>
      <c r="M336" s="240"/>
      <c r="N336" s="241"/>
      <c r="O336" s="241"/>
      <c r="P336" s="241"/>
      <c r="Q336" s="241"/>
      <c r="R336" s="241"/>
      <c r="S336" s="241"/>
      <c r="T336" s="242"/>
      <c r="AT336" s="243" t="s">
        <v>207</v>
      </c>
      <c r="AU336" s="243" t="s">
        <v>82</v>
      </c>
      <c r="AV336" s="12" t="s">
        <v>82</v>
      </c>
      <c r="AW336" s="12" t="s">
        <v>34</v>
      </c>
      <c r="AX336" s="12" t="s">
        <v>73</v>
      </c>
      <c r="AY336" s="243" t="s">
        <v>197</v>
      </c>
    </row>
    <row r="337" spans="2:51" s="14" customFormat="1" ht="12">
      <c r="B337" s="255"/>
      <c r="C337" s="256"/>
      <c r="D337" s="230" t="s">
        <v>207</v>
      </c>
      <c r="E337" s="257" t="s">
        <v>21</v>
      </c>
      <c r="F337" s="258" t="s">
        <v>221</v>
      </c>
      <c r="G337" s="256"/>
      <c r="H337" s="259">
        <v>20</v>
      </c>
      <c r="I337" s="260"/>
      <c r="J337" s="256"/>
      <c r="K337" s="256"/>
      <c r="L337" s="261"/>
      <c r="M337" s="262"/>
      <c r="N337" s="263"/>
      <c r="O337" s="263"/>
      <c r="P337" s="263"/>
      <c r="Q337" s="263"/>
      <c r="R337" s="263"/>
      <c r="S337" s="263"/>
      <c r="T337" s="264"/>
      <c r="AT337" s="265" t="s">
        <v>207</v>
      </c>
      <c r="AU337" s="265" t="s">
        <v>82</v>
      </c>
      <c r="AV337" s="14" t="s">
        <v>97</v>
      </c>
      <c r="AW337" s="14" t="s">
        <v>34</v>
      </c>
      <c r="AX337" s="14" t="s">
        <v>80</v>
      </c>
      <c r="AY337" s="265" t="s">
        <v>197</v>
      </c>
    </row>
    <row r="338" spans="2:65" s="1" customFormat="1" ht="16.5" customHeight="1">
      <c r="B338" s="39"/>
      <c r="C338" s="218" t="s">
        <v>734</v>
      </c>
      <c r="D338" s="218" t="s">
        <v>199</v>
      </c>
      <c r="E338" s="219" t="s">
        <v>2999</v>
      </c>
      <c r="F338" s="220" t="s">
        <v>3000</v>
      </c>
      <c r="G338" s="221" t="s">
        <v>707</v>
      </c>
      <c r="H338" s="222">
        <v>4</v>
      </c>
      <c r="I338" s="223"/>
      <c r="J338" s="224">
        <f>ROUND(I338*H338,2)</f>
        <v>0</v>
      </c>
      <c r="K338" s="220" t="s">
        <v>21</v>
      </c>
      <c r="L338" s="44"/>
      <c r="M338" s="225" t="s">
        <v>21</v>
      </c>
      <c r="N338" s="226" t="s">
        <v>44</v>
      </c>
      <c r="O338" s="80"/>
      <c r="P338" s="227">
        <f>O338*H338</f>
        <v>0</v>
      </c>
      <c r="Q338" s="227">
        <v>0</v>
      </c>
      <c r="R338" s="227">
        <f>Q338*H338</f>
        <v>0</v>
      </c>
      <c r="S338" s="227">
        <v>0</v>
      </c>
      <c r="T338" s="228">
        <f>S338*H338</f>
        <v>0</v>
      </c>
      <c r="AR338" s="18" t="s">
        <v>298</v>
      </c>
      <c r="AT338" s="18" t="s">
        <v>199</v>
      </c>
      <c r="AU338" s="18" t="s">
        <v>82</v>
      </c>
      <c r="AY338" s="18" t="s">
        <v>197</v>
      </c>
      <c r="BE338" s="229">
        <f>IF(N338="základní",J338,0)</f>
        <v>0</v>
      </c>
      <c r="BF338" s="229">
        <f>IF(N338="snížená",J338,0)</f>
        <v>0</v>
      </c>
      <c r="BG338" s="229">
        <f>IF(N338="zákl. přenesená",J338,0)</f>
        <v>0</v>
      </c>
      <c r="BH338" s="229">
        <f>IF(N338="sníž. přenesená",J338,0)</f>
        <v>0</v>
      </c>
      <c r="BI338" s="229">
        <f>IF(N338="nulová",J338,0)</f>
        <v>0</v>
      </c>
      <c r="BJ338" s="18" t="s">
        <v>80</v>
      </c>
      <c r="BK338" s="229">
        <f>ROUND(I338*H338,2)</f>
        <v>0</v>
      </c>
      <c r="BL338" s="18" t="s">
        <v>298</v>
      </c>
      <c r="BM338" s="18" t="s">
        <v>1159</v>
      </c>
    </row>
    <row r="339" spans="2:51" s="12" customFormat="1" ht="12">
      <c r="B339" s="233"/>
      <c r="C339" s="234"/>
      <c r="D339" s="230" t="s">
        <v>207</v>
      </c>
      <c r="E339" s="235" t="s">
        <v>21</v>
      </c>
      <c r="F339" s="236" t="s">
        <v>2986</v>
      </c>
      <c r="G339" s="234"/>
      <c r="H339" s="237">
        <v>4</v>
      </c>
      <c r="I339" s="238"/>
      <c r="J339" s="234"/>
      <c r="K339" s="234"/>
      <c r="L339" s="239"/>
      <c r="M339" s="240"/>
      <c r="N339" s="241"/>
      <c r="O339" s="241"/>
      <c r="P339" s="241"/>
      <c r="Q339" s="241"/>
      <c r="R339" s="241"/>
      <c r="S339" s="241"/>
      <c r="T339" s="242"/>
      <c r="AT339" s="243" t="s">
        <v>207</v>
      </c>
      <c r="AU339" s="243" t="s">
        <v>82</v>
      </c>
      <c r="AV339" s="12" t="s">
        <v>82</v>
      </c>
      <c r="AW339" s="12" t="s">
        <v>34</v>
      </c>
      <c r="AX339" s="12" t="s">
        <v>73</v>
      </c>
      <c r="AY339" s="243" t="s">
        <v>197</v>
      </c>
    </row>
    <row r="340" spans="2:51" s="14" customFormat="1" ht="12">
      <c r="B340" s="255"/>
      <c r="C340" s="256"/>
      <c r="D340" s="230" t="s">
        <v>207</v>
      </c>
      <c r="E340" s="257" t="s">
        <v>21</v>
      </c>
      <c r="F340" s="258" t="s">
        <v>221</v>
      </c>
      <c r="G340" s="256"/>
      <c r="H340" s="259">
        <v>4</v>
      </c>
      <c r="I340" s="260"/>
      <c r="J340" s="256"/>
      <c r="K340" s="256"/>
      <c r="L340" s="261"/>
      <c r="M340" s="262"/>
      <c r="N340" s="263"/>
      <c r="O340" s="263"/>
      <c r="P340" s="263"/>
      <c r="Q340" s="263"/>
      <c r="R340" s="263"/>
      <c r="S340" s="263"/>
      <c r="T340" s="264"/>
      <c r="AT340" s="265" t="s">
        <v>207</v>
      </c>
      <c r="AU340" s="265" t="s">
        <v>82</v>
      </c>
      <c r="AV340" s="14" t="s">
        <v>97</v>
      </c>
      <c r="AW340" s="14" t="s">
        <v>34</v>
      </c>
      <c r="AX340" s="14" t="s">
        <v>80</v>
      </c>
      <c r="AY340" s="265" t="s">
        <v>197</v>
      </c>
    </row>
    <row r="341" spans="2:65" s="1" customFormat="1" ht="16.5" customHeight="1">
      <c r="B341" s="39"/>
      <c r="C341" s="218" t="s">
        <v>739</v>
      </c>
      <c r="D341" s="218" t="s">
        <v>199</v>
      </c>
      <c r="E341" s="219" t="s">
        <v>2933</v>
      </c>
      <c r="F341" s="220" t="s">
        <v>2934</v>
      </c>
      <c r="G341" s="221" t="s">
        <v>1352</v>
      </c>
      <c r="H341" s="222">
        <v>214</v>
      </c>
      <c r="I341" s="223"/>
      <c r="J341" s="224">
        <f>ROUND(I341*H341,2)</f>
        <v>0</v>
      </c>
      <c r="K341" s="220" t="s">
        <v>21</v>
      </c>
      <c r="L341" s="44"/>
      <c r="M341" s="225" t="s">
        <v>21</v>
      </c>
      <c r="N341" s="226" t="s">
        <v>44</v>
      </c>
      <c r="O341" s="80"/>
      <c r="P341" s="227">
        <f>O341*H341</f>
        <v>0</v>
      </c>
      <c r="Q341" s="227">
        <v>0</v>
      </c>
      <c r="R341" s="227">
        <f>Q341*H341</f>
        <v>0</v>
      </c>
      <c r="S341" s="227">
        <v>0</v>
      </c>
      <c r="T341" s="228">
        <f>S341*H341</f>
        <v>0</v>
      </c>
      <c r="AR341" s="18" t="s">
        <v>298</v>
      </c>
      <c r="AT341" s="18" t="s">
        <v>199</v>
      </c>
      <c r="AU341" s="18" t="s">
        <v>82</v>
      </c>
      <c r="AY341" s="18" t="s">
        <v>197</v>
      </c>
      <c r="BE341" s="229">
        <f>IF(N341="základní",J341,0)</f>
        <v>0</v>
      </c>
      <c r="BF341" s="229">
        <f>IF(N341="snížená",J341,0)</f>
        <v>0</v>
      </c>
      <c r="BG341" s="229">
        <f>IF(N341="zákl. přenesená",J341,0)</f>
        <v>0</v>
      </c>
      <c r="BH341" s="229">
        <f>IF(N341="sníž. přenesená",J341,0)</f>
        <v>0</v>
      </c>
      <c r="BI341" s="229">
        <f>IF(N341="nulová",J341,0)</f>
        <v>0</v>
      </c>
      <c r="BJ341" s="18" t="s">
        <v>80</v>
      </c>
      <c r="BK341" s="229">
        <f>ROUND(I341*H341,2)</f>
        <v>0</v>
      </c>
      <c r="BL341" s="18" t="s">
        <v>298</v>
      </c>
      <c r="BM341" s="18" t="s">
        <v>1172</v>
      </c>
    </row>
    <row r="342" spans="2:51" s="12" customFormat="1" ht="12">
      <c r="B342" s="233"/>
      <c r="C342" s="234"/>
      <c r="D342" s="230" t="s">
        <v>207</v>
      </c>
      <c r="E342" s="235" t="s">
        <v>21</v>
      </c>
      <c r="F342" s="236" t="s">
        <v>3026</v>
      </c>
      <c r="G342" s="234"/>
      <c r="H342" s="237">
        <v>214</v>
      </c>
      <c r="I342" s="238"/>
      <c r="J342" s="234"/>
      <c r="K342" s="234"/>
      <c r="L342" s="239"/>
      <c r="M342" s="240"/>
      <c r="N342" s="241"/>
      <c r="O342" s="241"/>
      <c r="P342" s="241"/>
      <c r="Q342" s="241"/>
      <c r="R342" s="241"/>
      <c r="S342" s="241"/>
      <c r="T342" s="242"/>
      <c r="AT342" s="243" t="s">
        <v>207</v>
      </c>
      <c r="AU342" s="243" t="s">
        <v>82</v>
      </c>
      <c r="AV342" s="12" t="s">
        <v>82</v>
      </c>
      <c r="AW342" s="12" t="s">
        <v>34</v>
      </c>
      <c r="AX342" s="12" t="s">
        <v>73</v>
      </c>
      <c r="AY342" s="243" t="s">
        <v>197</v>
      </c>
    </row>
    <row r="343" spans="2:51" s="14" customFormat="1" ht="12">
      <c r="B343" s="255"/>
      <c r="C343" s="256"/>
      <c r="D343" s="230" t="s">
        <v>207</v>
      </c>
      <c r="E343" s="257" t="s">
        <v>21</v>
      </c>
      <c r="F343" s="258" t="s">
        <v>221</v>
      </c>
      <c r="G343" s="256"/>
      <c r="H343" s="259">
        <v>214</v>
      </c>
      <c r="I343" s="260"/>
      <c r="J343" s="256"/>
      <c r="K343" s="256"/>
      <c r="L343" s="261"/>
      <c r="M343" s="262"/>
      <c r="N343" s="263"/>
      <c r="O343" s="263"/>
      <c r="P343" s="263"/>
      <c r="Q343" s="263"/>
      <c r="R343" s="263"/>
      <c r="S343" s="263"/>
      <c r="T343" s="264"/>
      <c r="AT343" s="265" t="s">
        <v>207</v>
      </c>
      <c r="AU343" s="265" t="s">
        <v>82</v>
      </c>
      <c r="AV343" s="14" t="s">
        <v>97</v>
      </c>
      <c r="AW343" s="14" t="s">
        <v>34</v>
      </c>
      <c r="AX343" s="14" t="s">
        <v>80</v>
      </c>
      <c r="AY343" s="265" t="s">
        <v>197</v>
      </c>
    </row>
    <row r="344" spans="2:65" s="1" customFormat="1" ht="16.5" customHeight="1">
      <c r="B344" s="39"/>
      <c r="C344" s="218" t="s">
        <v>746</v>
      </c>
      <c r="D344" s="218" t="s">
        <v>199</v>
      </c>
      <c r="E344" s="219" t="s">
        <v>3027</v>
      </c>
      <c r="F344" s="220" t="s">
        <v>3028</v>
      </c>
      <c r="G344" s="221" t="s">
        <v>707</v>
      </c>
      <c r="H344" s="222">
        <v>1</v>
      </c>
      <c r="I344" s="223"/>
      <c r="J344" s="224">
        <f>ROUND(I344*H344,2)</f>
        <v>0</v>
      </c>
      <c r="K344" s="220" t="s">
        <v>21</v>
      </c>
      <c r="L344" s="44"/>
      <c r="M344" s="225" t="s">
        <v>21</v>
      </c>
      <c r="N344" s="226" t="s">
        <v>44</v>
      </c>
      <c r="O344" s="80"/>
      <c r="P344" s="227">
        <f>O344*H344</f>
        <v>0</v>
      </c>
      <c r="Q344" s="227">
        <v>0</v>
      </c>
      <c r="R344" s="227">
        <f>Q344*H344</f>
        <v>0</v>
      </c>
      <c r="S344" s="227">
        <v>0</v>
      </c>
      <c r="T344" s="228">
        <f>S344*H344</f>
        <v>0</v>
      </c>
      <c r="AR344" s="18" t="s">
        <v>298</v>
      </c>
      <c r="AT344" s="18" t="s">
        <v>199</v>
      </c>
      <c r="AU344" s="18" t="s">
        <v>82</v>
      </c>
      <c r="AY344" s="18" t="s">
        <v>197</v>
      </c>
      <c r="BE344" s="229">
        <f>IF(N344="základní",J344,0)</f>
        <v>0</v>
      </c>
      <c r="BF344" s="229">
        <f>IF(N344="snížená",J344,0)</f>
        <v>0</v>
      </c>
      <c r="BG344" s="229">
        <f>IF(N344="zákl. přenesená",J344,0)</f>
        <v>0</v>
      </c>
      <c r="BH344" s="229">
        <f>IF(N344="sníž. přenesená",J344,0)</f>
        <v>0</v>
      </c>
      <c r="BI344" s="229">
        <f>IF(N344="nulová",J344,0)</f>
        <v>0</v>
      </c>
      <c r="BJ344" s="18" t="s">
        <v>80</v>
      </c>
      <c r="BK344" s="229">
        <f>ROUND(I344*H344,2)</f>
        <v>0</v>
      </c>
      <c r="BL344" s="18" t="s">
        <v>298</v>
      </c>
      <c r="BM344" s="18" t="s">
        <v>3029</v>
      </c>
    </row>
    <row r="345" spans="2:63" s="11" customFormat="1" ht="22.8" customHeight="1">
      <c r="B345" s="202"/>
      <c r="C345" s="203"/>
      <c r="D345" s="204" t="s">
        <v>72</v>
      </c>
      <c r="E345" s="216" t="s">
        <v>2452</v>
      </c>
      <c r="F345" s="216" t="s">
        <v>3030</v>
      </c>
      <c r="G345" s="203"/>
      <c r="H345" s="203"/>
      <c r="I345" s="206"/>
      <c r="J345" s="217">
        <f>BK345</f>
        <v>0</v>
      </c>
      <c r="K345" s="203"/>
      <c r="L345" s="208"/>
      <c r="M345" s="209"/>
      <c r="N345" s="210"/>
      <c r="O345" s="210"/>
      <c r="P345" s="211">
        <f>SUM(P346:P371)</f>
        <v>0</v>
      </c>
      <c r="Q345" s="210"/>
      <c r="R345" s="211">
        <f>SUM(R346:R371)</f>
        <v>0</v>
      </c>
      <c r="S345" s="210"/>
      <c r="T345" s="212">
        <f>SUM(T346:T371)</f>
        <v>0</v>
      </c>
      <c r="AR345" s="213" t="s">
        <v>82</v>
      </c>
      <c r="AT345" s="214" t="s">
        <v>72</v>
      </c>
      <c r="AU345" s="214" t="s">
        <v>80</v>
      </c>
      <c r="AY345" s="213" t="s">
        <v>197</v>
      </c>
      <c r="BK345" s="215">
        <f>SUM(BK346:BK371)</f>
        <v>0</v>
      </c>
    </row>
    <row r="346" spans="2:65" s="1" customFormat="1" ht="16.5" customHeight="1">
      <c r="B346" s="39"/>
      <c r="C346" s="218" t="s">
        <v>752</v>
      </c>
      <c r="D346" s="218" t="s">
        <v>199</v>
      </c>
      <c r="E346" s="219" t="s">
        <v>2693</v>
      </c>
      <c r="F346" s="220" t="s">
        <v>3031</v>
      </c>
      <c r="G346" s="221" t="s">
        <v>707</v>
      </c>
      <c r="H346" s="222">
        <v>1</v>
      </c>
      <c r="I346" s="223"/>
      <c r="J346" s="224">
        <f>ROUND(I346*H346,2)</f>
        <v>0</v>
      </c>
      <c r="K346" s="220" t="s">
        <v>21</v>
      </c>
      <c r="L346" s="44"/>
      <c r="M346" s="225" t="s">
        <v>21</v>
      </c>
      <c r="N346" s="226" t="s">
        <v>44</v>
      </c>
      <c r="O346" s="80"/>
      <c r="P346" s="227">
        <f>O346*H346</f>
        <v>0</v>
      </c>
      <c r="Q346" s="227">
        <v>0</v>
      </c>
      <c r="R346" s="227">
        <f>Q346*H346</f>
        <v>0</v>
      </c>
      <c r="S346" s="227">
        <v>0</v>
      </c>
      <c r="T346" s="228">
        <f>S346*H346</f>
        <v>0</v>
      </c>
      <c r="AR346" s="18" t="s">
        <v>298</v>
      </c>
      <c r="AT346" s="18" t="s">
        <v>199</v>
      </c>
      <c r="AU346" s="18" t="s">
        <v>82</v>
      </c>
      <c r="AY346" s="18" t="s">
        <v>197</v>
      </c>
      <c r="BE346" s="229">
        <f>IF(N346="základní",J346,0)</f>
        <v>0</v>
      </c>
      <c r="BF346" s="229">
        <f>IF(N346="snížená",J346,0)</f>
        <v>0</v>
      </c>
      <c r="BG346" s="229">
        <f>IF(N346="zákl. přenesená",J346,0)</f>
        <v>0</v>
      </c>
      <c r="BH346" s="229">
        <f>IF(N346="sníž. přenesená",J346,0)</f>
        <v>0</v>
      </c>
      <c r="BI346" s="229">
        <f>IF(N346="nulová",J346,0)</f>
        <v>0</v>
      </c>
      <c r="BJ346" s="18" t="s">
        <v>80</v>
      </c>
      <c r="BK346" s="229">
        <f>ROUND(I346*H346,2)</f>
        <v>0</v>
      </c>
      <c r="BL346" s="18" t="s">
        <v>298</v>
      </c>
      <c r="BM346" s="18" t="s">
        <v>1184</v>
      </c>
    </row>
    <row r="347" spans="2:47" s="1" customFormat="1" ht="12">
      <c r="B347" s="39"/>
      <c r="C347" s="40"/>
      <c r="D347" s="230" t="s">
        <v>262</v>
      </c>
      <c r="E347" s="40"/>
      <c r="F347" s="231" t="s">
        <v>3032</v>
      </c>
      <c r="G347" s="40"/>
      <c r="H347" s="40"/>
      <c r="I347" s="145"/>
      <c r="J347" s="40"/>
      <c r="K347" s="40"/>
      <c r="L347" s="44"/>
      <c r="M347" s="232"/>
      <c r="N347" s="80"/>
      <c r="O347" s="80"/>
      <c r="P347" s="80"/>
      <c r="Q347" s="80"/>
      <c r="R347" s="80"/>
      <c r="S347" s="80"/>
      <c r="T347" s="81"/>
      <c r="AT347" s="18" t="s">
        <v>262</v>
      </c>
      <c r="AU347" s="18" t="s">
        <v>82</v>
      </c>
    </row>
    <row r="348" spans="2:51" s="12" customFormat="1" ht="12">
      <c r="B348" s="233"/>
      <c r="C348" s="234"/>
      <c r="D348" s="230" t="s">
        <v>207</v>
      </c>
      <c r="E348" s="235" t="s">
        <v>21</v>
      </c>
      <c r="F348" s="236" t="s">
        <v>80</v>
      </c>
      <c r="G348" s="234"/>
      <c r="H348" s="237">
        <v>1</v>
      </c>
      <c r="I348" s="238"/>
      <c r="J348" s="234"/>
      <c r="K348" s="234"/>
      <c r="L348" s="239"/>
      <c r="M348" s="240"/>
      <c r="N348" s="241"/>
      <c r="O348" s="241"/>
      <c r="P348" s="241"/>
      <c r="Q348" s="241"/>
      <c r="R348" s="241"/>
      <c r="S348" s="241"/>
      <c r="T348" s="242"/>
      <c r="AT348" s="243" t="s">
        <v>207</v>
      </c>
      <c r="AU348" s="243" t="s">
        <v>82</v>
      </c>
      <c r="AV348" s="12" t="s">
        <v>82</v>
      </c>
      <c r="AW348" s="12" t="s">
        <v>34</v>
      </c>
      <c r="AX348" s="12" t="s">
        <v>73</v>
      </c>
      <c r="AY348" s="243" t="s">
        <v>197</v>
      </c>
    </row>
    <row r="349" spans="2:51" s="14" customFormat="1" ht="12">
      <c r="B349" s="255"/>
      <c r="C349" s="256"/>
      <c r="D349" s="230" t="s">
        <v>207</v>
      </c>
      <c r="E349" s="257" t="s">
        <v>21</v>
      </c>
      <c r="F349" s="258" t="s">
        <v>221</v>
      </c>
      <c r="G349" s="256"/>
      <c r="H349" s="259">
        <v>1</v>
      </c>
      <c r="I349" s="260"/>
      <c r="J349" s="256"/>
      <c r="K349" s="256"/>
      <c r="L349" s="261"/>
      <c r="M349" s="262"/>
      <c r="N349" s="263"/>
      <c r="O349" s="263"/>
      <c r="P349" s="263"/>
      <c r="Q349" s="263"/>
      <c r="R349" s="263"/>
      <c r="S349" s="263"/>
      <c r="T349" s="264"/>
      <c r="AT349" s="265" t="s">
        <v>207</v>
      </c>
      <c r="AU349" s="265" t="s">
        <v>82</v>
      </c>
      <c r="AV349" s="14" t="s">
        <v>97</v>
      </c>
      <c r="AW349" s="14" t="s">
        <v>34</v>
      </c>
      <c r="AX349" s="14" t="s">
        <v>80</v>
      </c>
      <c r="AY349" s="265" t="s">
        <v>197</v>
      </c>
    </row>
    <row r="350" spans="2:65" s="1" customFormat="1" ht="16.5" customHeight="1">
      <c r="B350" s="39"/>
      <c r="C350" s="218" t="s">
        <v>757</v>
      </c>
      <c r="D350" s="218" t="s">
        <v>199</v>
      </c>
      <c r="E350" s="219" t="s">
        <v>2750</v>
      </c>
      <c r="F350" s="220" t="s">
        <v>3033</v>
      </c>
      <c r="G350" s="221" t="s">
        <v>707</v>
      </c>
      <c r="H350" s="222">
        <v>1</v>
      </c>
      <c r="I350" s="223"/>
      <c r="J350" s="224">
        <f>ROUND(I350*H350,2)</f>
        <v>0</v>
      </c>
      <c r="K350" s="220" t="s">
        <v>21</v>
      </c>
      <c r="L350" s="44"/>
      <c r="M350" s="225" t="s">
        <v>21</v>
      </c>
      <c r="N350" s="226" t="s">
        <v>44</v>
      </c>
      <c r="O350" s="80"/>
      <c r="P350" s="227">
        <f>O350*H350</f>
        <v>0</v>
      </c>
      <c r="Q350" s="227">
        <v>0</v>
      </c>
      <c r="R350" s="227">
        <f>Q350*H350</f>
        <v>0</v>
      </c>
      <c r="S350" s="227">
        <v>0</v>
      </c>
      <c r="T350" s="228">
        <f>S350*H350</f>
        <v>0</v>
      </c>
      <c r="AR350" s="18" t="s">
        <v>298</v>
      </c>
      <c r="AT350" s="18" t="s">
        <v>199</v>
      </c>
      <c r="AU350" s="18" t="s">
        <v>82</v>
      </c>
      <c r="AY350" s="18" t="s">
        <v>197</v>
      </c>
      <c r="BE350" s="229">
        <f>IF(N350="základní",J350,0)</f>
        <v>0</v>
      </c>
      <c r="BF350" s="229">
        <f>IF(N350="snížená",J350,0)</f>
        <v>0</v>
      </c>
      <c r="BG350" s="229">
        <f>IF(N350="zákl. přenesená",J350,0)</f>
        <v>0</v>
      </c>
      <c r="BH350" s="229">
        <f>IF(N350="sníž. přenesená",J350,0)</f>
        <v>0</v>
      </c>
      <c r="BI350" s="229">
        <f>IF(N350="nulová",J350,0)</f>
        <v>0</v>
      </c>
      <c r="BJ350" s="18" t="s">
        <v>80</v>
      </c>
      <c r="BK350" s="229">
        <f>ROUND(I350*H350,2)</f>
        <v>0</v>
      </c>
      <c r="BL350" s="18" t="s">
        <v>298</v>
      </c>
      <c r="BM350" s="18" t="s">
        <v>1195</v>
      </c>
    </row>
    <row r="351" spans="2:51" s="12" customFormat="1" ht="12">
      <c r="B351" s="233"/>
      <c r="C351" s="234"/>
      <c r="D351" s="230" t="s">
        <v>207</v>
      </c>
      <c r="E351" s="235" t="s">
        <v>21</v>
      </c>
      <c r="F351" s="236" t="s">
        <v>80</v>
      </c>
      <c r="G351" s="234"/>
      <c r="H351" s="237">
        <v>1</v>
      </c>
      <c r="I351" s="238"/>
      <c r="J351" s="234"/>
      <c r="K351" s="234"/>
      <c r="L351" s="239"/>
      <c r="M351" s="240"/>
      <c r="N351" s="241"/>
      <c r="O351" s="241"/>
      <c r="P351" s="241"/>
      <c r="Q351" s="241"/>
      <c r="R351" s="241"/>
      <c r="S351" s="241"/>
      <c r="T351" s="242"/>
      <c r="AT351" s="243" t="s">
        <v>207</v>
      </c>
      <c r="AU351" s="243" t="s">
        <v>82</v>
      </c>
      <c r="AV351" s="12" t="s">
        <v>82</v>
      </c>
      <c r="AW351" s="12" t="s">
        <v>34</v>
      </c>
      <c r="AX351" s="12" t="s">
        <v>73</v>
      </c>
      <c r="AY351" s="243" t="s">
        <v>197</v>
      </c>
    </row>
    <row r="352" spans="2:51" s="14" customFormat="1" ht="12">
      <c r="B352" s="255"/>
      <c r="C352" s="256"/>
      <c r="D352" s="230" t="s">
        <v>207</v>
      </c>
      <c r="E352" s="257" t="s">
        <v>21</v>
      </c>
      <c r="F352" s="258" t="s">
        <v>221</v>
      </c>
      <c r="G352" s="256"/>
      <c r="H352" s="259">
        <v>1</v>
      </c>
      <c r="I352" s="260"/>
      <c r="J352" s="256"/>
      <c r="K352" s="256"/>
      <c r="L352" s="261"/>
      <c r="M352" s="262"/>
      <c r="N352" s="263"/>
      <c r="O352" s="263"/>
      <c r="P352" s="263"/>
      <c r="Q352" s="263"/>
      <c r="R352" s="263"/>
      <c r="S352" s="263"/>
      <c r="T352" s="264"/>
      <c r="AT352" s="265" t="s">
        <v>207</v>
      </c>
      <c r="AU352" s="265" t="s">
        <v>82</v>
      </c>
      <c r="AV352" s="14" t="s">
        <v>97</v>
      </c>
      <c r="AW352" s="14" t="s">
        <v>34</v>
      </c>
      <c r="AX352" s="14" t="s">
        <v>80</v>
      </c>
      <c r="AY352" s="265" t="s">
        <v>197</v>
      </c>
    </row>
    <row r="353" spans="2:65" s="1" customFormat="1" ht="16.5" customHeight="1">
      <c r="B353" s="39"/>
      <c r="C353" s="218" t="s">
        <v>761</v>
      </c>
      <c r="D353" s="218" t="s">
        <v>199</v>
      </c>
      <c r="E353" s="219" t="s">
        <v>2858</v>
      </c>
      <c r="F353" s="220" t="s">
        <v>3034</v>
      </c>
      <c r="G353" s="221" t="s">
        <v>707</v>
      </c>
      <c r="H353" s="222">
        <v>1</v>
      </c>
      <c r="I353" s="223"/>
      <c r="J353" s="224">
        <f>ROUND(I353*H353,2)</f>
        <v>0</v>
      </c>
      <c r="K353" s="220" t="s">
        <v>21</v>
      </c>
      <c r="L353" s="44"/>
      <c r="M353" s="225" t="s">
        <v>21</v>
      </c>
      <c r="N353" s="226" t="s">
        <v>44</v>
      </c>
      <c r="O353" s="80"/>
      <c r="P353" s="227">
        <f>O353*H353</f>
        <v>0</v>
      </c>
      <c r="Q353" s="227">
        <v>0</v>
      </c>
      <c r="R353" s="227">
        <f>Q353*H353</f>
        <v>0</v>
      </c>
      <c r="S353" s="227">
        <v>0</v>
      </c>
      <c r="T353" s="228">
        <f>S353*H353</f>
        <v>0</v>
      </c>
      <c r="AR353" s="18" t="s">
        <v>298</v>
      </c>
      <c r="AT353" s="18" t="s">
        <v>199</v>
      </c>
      <c r="AU353" s="18" t="s">
        <v>82</v>
      </c>
      <c r="AY353" s="18" t="s">
        <v>197</v>
      </c>
      <c r="BE353" s="229">
        <f>IF(N353="základní",J353,0)</f>
        <v>0</v>
      </c>
      <c r="BF353" s="229">
        <f>IF(N353="snížená",J353,0)</f>
        <v>0</v>
      </c>
      <c r="BG353" s="229">
        <f>IF(N353="zákl. přenesená",J353,0)</f>
        <v>0</v>
      </c>
      <c r="BH353" s="229">
        <f>IF(N353="sníž. přenesená",J353,0)</f>
        <v>0</v>
      </c>
      <c r="BI353" s="229">
        <f>IF(N353="nulová",J353,0)</f>
        <v>0</v>
      </c>
      <c r="BJ353" s="18" t="s">
        <v>80</v>
      </c>
      <c r="BK353" s="229">
        <f>ROUND(I353*H353,2)</f>
        <v>0</v>
      </c>
      <c r="BL353" s="18" t="s">
        <v>298</v>
      </c>
      <c r="BM353" s="18" t="s">
        <v>1204</v>
      </c>
    </row>
    <row r="354" spans="2:51" s="12" customFormat="1" ht="12">
      <c r="B354" s="233"/>
      <c r="C354" s="234"/>
      <c r="D354" s="230" t="s">
        <v>207</v>
      </c>
      <c r="E354" s="235" t="s">
        <v>21</v>
      </c>
      <c r="F354" s="236" t="s">
        <v>80</v>
      </c>
      <c r="G354" s="234"/>
      <c r="H354" s="237">
        <v>1</v>
      </c>
      <c r="I354" s="238"/>
      <c r="J354" s="234"/>
      <c r="K354" s="234"/>
      <c r="L354" s="239"/>
      <c r="M354" s="240"/>
      <c r="N354" s="241"/>
      <c r="O354" s="241"/>
      <c r="P354" s="241"/>
      <c r="Q354" s="241"/>
      <c r="R354" s="241"/>
      <c r="S354" s="241"/>
      <c r="T354" s="242"/>
      <c r="AT354" s="243" t="s">
        <v>207</v>
      </c>
      <c r="AU354" s="243" t="s">
        <v>82</v>
      </c>
      <c r="AV354" s="12" t="s">
        <v>82</v>
      </c>
      <c r="AW354" s="12" t="s">
        <v>34</v>
      </c>
      <c r="AX354" s="12" t="s">
        <v>73</v>
      </c>
      <c r="AY354" s="243" t="s">
        <v>197</v>
      </c>
    </row>
    <row r="355" spans="2:51" s="14" customFormat="1" ht="12">
      <c r="B355" s="255"/>
      <c r="C355" s="256"/>
      <c r="D355" s="230" t="s">
        <v>207</v>
      </c>
      <c r="E355" s="257" t="s">
        <v>21</v>
      </c>
      <c r="F355" s="258" t="s">
        <v>221</v>
      </c>
      <c r="G355" s="256"/>
      <c r="H355" s="259">
        <v>1</v>
      </c>
      <c r="I355" s="260"/>
      <c r="J355" s="256"/>
      <c r="K355" s="256"/>
      <c r="L355" s="261"/>
      <c r="M355" s="262"/>
      <c r="N355" s="263"/>
      <c r="O355" s="263"/>
      <c r="P355" s="263"/>
      <c r="Q355" s="263"/>
      <c r="R355" s="263"/>
      <c r="S355" s="263"/>
      <c r="T355" s="264"/>
      <c r="AT355" s="265" t="s">
        <v>207</v>
      </c>
      <c r="AU355" s="265" t="s">
        <v>82</v>
      </c>
      <c r="AV355" s="14" t="s">
        <v>97</v>
      </c>
      <c r="AW355" s="14" t="s">
        <v>34</v>
      </c>
      <c r="AX355" s="14" t="s">
        <v>80</v>
      </c>
      <c r="AY355" s="265" t="s">
        <v>197</v>
      </c>
    </row>
    <row r="356" spans="2:65" s="1" customFormat="1" ht="16.5" customHeight="1">
      <c r="B356" s="39"/>
      <c r="C356" s="218" t="s">
        <v>766</v>
      </c>
      <c r="D356" s="218" t="s">
        <v>199</v>
      </c>
      <c r="E356" s="219" t="s">
        <v>3035</v>
      </c>
      <c r="F356" s="220" t="s">
        <v>3036</v>
      </c>
      <c r="G356" s="221" t="s">
        <v>707</v>
      </c>
      <c r="H356" s="222">
        <v>6</v>
      </c>
      <c r="I356" s="223"/>
      <c r="J356" s="224">
        <f>ROUND(I356*H356,2)</f>
        <v>0</v>
      </c>
      <c r="K356" s="220" t="s">
        <v>21</v>
      </c>
      <c r="L356" s="44"/>
      <c r="M356" s="225" t="s">
        <v>21</v>
      </c>
      <c r="N356" s="226" t="s">
        <v>44</v>
      </c>
      <c r="O356" s="80"/>
      <c r="P356" s="227">
        <f>O356*H356</f>
        <v>0</v>
      </c>
      <c r="Q356" s="227">
        <v>0</v>
      </c>
      <c r="R356" s="227">
        <f>Q356*H356</f>
        <v>0</v>
      </c>
      <c r="S356" s="227">
        <v>0</v>
      </c>
      <c r="T356" s="228">
        <f>S356*H356</f>
        <v>0</v>
      </c>
      <c r="AR356" s="18" t="s">
        <v>298</v>
      </c>
      <c r="AT356" s="18" t="s">
        <v>199</v>
      </c>
      <c r="AU356" s="18" t="s">
        <v>82</v>
      </c>
      <c r="AY356" s="18" t="s">
        <v>197</v>
      </c>
      <c r="BE356" s="229">
        <f>IF(N356="základní",J356,0)</f>
        <v>0</v>
      </c>
      <c r="BF356" s="229">
        <f>IF(N356="snížená",J356,0)</f>
        <v>0</v>
      </c>
      <c r="BG356" s="229">
        <f>IF(N356="zákl. přenesená",J356,0)</f>
        <v>0</v>
      </c>
      <c r="BH356" s="229">
        <f>IF(N356="sníž. přenesená",J356,0)</f>
        <v>0</v>
      </c>
      <c r="BI356" s="229">
        <f>IF(N356="nulová",J356,0)</f>
        <v>0</v>
      </c>
      <c r="BJ356" s="18" t="s">
        <v>80</v>
      </c>
      <c r="BK356" s="229">
        <f>ROUND(I356*H356,2)</f>
        <v>0</v>
      </c>
      <c r="BL356" s="18" t="s">
        <v>298</v>
      </c>
      <c r="BM356" s="18" t="s">
        <v>1212</v>
      </c>
    </row>
    <row r="357" spans="2:51" s="12" customFormat="1" ht="12">
      <c r="B357" s="233"/>
      <c r="C357" s="234"/>
      <c r="D357" s="230" t="s">
        <v>207</v>
      </c>
      <c r="E357" s="235" t="s">
        <v>21</v>
      </c>
      <c r="F357" s="236" t="s">
        <v>2910</v>
      </c>
      <c r="G357" s="234"/>
      <c r="H357" s="237">
        <v>6</v>
      </c>
      <c r="I357" s="238"/>
      <c r="J357" s="234"/>
      <c r="K357" s="234"/>
      <c r="L357" s="239"/>
      <c r="M357" s="240"/>
      <c r="N357" s="241"/>
      <c r="O357" s="241"/>
      <c r="P357" s="241"/>
      <c r="Q357" s="241"/>
      <c r="R357" s="241"/>
      <c r="S357" s="241"/>
      <c r="T357" s="242"/>
      <c r="AT357" s="243" t="s">
        <v>207</v>
      </c>
      <c r="AU357" s="243" t="s">
        <v>82</v>
      </c>
      <c r="AV357" s="12" t="s">
        <v>82</v>
      </c>
      <c r="AW357" s="12" t="s">
        <v>34</v>
      </c>
      <c r="AX357" s="12" t="s">
        <v>73</v>
      </c>
      <c r="AY357" s="243" t="s">
        <v>197</v>
      </c>
    </row>
    <row r="358" spans="2:51" s="14" customFormat="1" ht="12">
      <c r="B358" s="255"/>
      <c r="C358" s="256"/>
      <c r="D358" s="230" t="s">
        <v>207</v>
      </c>
      <c r="E358" s="257" t="s">
        <v>21</v>
      </c>
      <c r="F358" s="258" t="s">
        <v>221</v>
      </c>
      <c r="G358" s="256"/>
      <c r="H358" s="259">
        <v>6</v>
      </c>
      <c r="I358" s="260"/>
      <c r="J358" s="256"/>
      <c r="K358" s="256"/>
      <c r="L358" s="261"/>
      <c r="M358" s="262"/>
      <c r="N358" s="263"/>
      <c r="O358" s="263"/>
      <c r="P358" s="263"/>
      <c r="Q358" s="263"/>
      <c r="R358" s="263"/>
      <c r="S358" s="263"/>
      <c r="T358" s="264"/>
      <c r="AT358" s="265" t="s">
        <v>207</v>
      </c>
      <c r="AU358" s="265" t="s">
        <v>82</v>
      </c>
      <c r="AV358" s="14" t="s">
        <v>97</v>
      </c>
      <c r="AW358" s="14" t="s">
        <v>34</v>
      </c>
      <c r="AX358" s="14" t="s">
        <v>80</v>
      </c>
      <c r="AY358" s="265" t="s">
        <v>197</v>
      </c>
    </row>
    <row r="359" spans="2:65" s="1" customFormat="1" ht="16.5" customHeight="1">
      <c r="B359" s="39"/>
      <c r="C359" s="218" t="s">
        <v>772</v>
      </c>
      <c r="D359" s="218" t="s">
        <v>199</v>
      </c>
      <c r="E359" s="219" t="s">
        <v>3037</v>
      </c>
      <c r="F359" s="220" t="s">
        <v>3038</v>
      </c>
      <c r="G359" s="221" t="s">
        <v>132</v>
      </c>
      <c r="H359" s="222">
        <v>1</v>
      </c>
      <c r="I359" s="223"/>
      <c r="J359" s="224">
        <f>ROUND(I359*H359,2)</f>
        <v>0</v>
      </c>
      <c r="K359" s="220" t="s">
        <v>21</v>
      </c>
      <c r="L359" s="44"/>
      <c r="M359" s="225" t="s">
        <v>21</v>
      </c>
      <c r="N359" s="226" t="s">
        <v>44</v>
      </c>
      <c r="O359" s="80"/>
      <c r="P359" s="227">
        <f>O359*H359</f>
        <v>0</v>
      </c>
      <c r="Q359" s="227">
        <v>0</v>
      </c>
      <c r="R359" s="227">
        <f>Q359*H359</f>
        <v>0</v>
      </c>
      <c r="S359" s="227">
        <v>0</v>
      </c>
      <c r="T359" s="228">
        <f>S359*H359</f>
        <v>0</v>
      </c>
      <c r="AR359" s="18" t="s">
        <v>298</v>
      </c>
      <c r="AT359" s="18" t="s">
        <v>199</v>
      </c>
      <c r="AU359" s="18" t="s">
        <v>82</v>
      </c>
      <c r="AY359" s="18" t="s">
        <v>197</v>
      </c>
      <c r="BE359" s="229">
        <f>IF(N359="základní",J359,0)</f>
        <v>0</v>
      </c>
      <c r="BF359" s="229">
        <f>IF(N359="snížená",J359,0)</f>
        <v>0</v>
      </c>
      <c r="BG359" s="229">
        <f>IF(N359="zákl. přenesená",J359,0)</f>
        <v>0</v>
      </c>
      <c r="BH359" s="229">
        <f>IF(N359="sníž. přenesená",J359,0)</f>
        <v>0</v>
      </c>
      <c r="BI359" s="229">
        <f>IF(N359="nulová",J359,0)</f>
        <v>0</v>
      </c>
      <c r="BJ359" s="18" t="s">
        <v>80</v>
      </c>
      <c r="BK359" s="229">
        <f>ROUND(I359*H359,2)</f>
        <v>0</v>
      </c>
      <c r="BL359" s="18" t="s">
        <v>298</v>
      </c>
      <c r="BM359" s="18" t="s">
        <v>1220</v>
      </c>
    </row>
    <row r="360" spans="2:51" s="12" customFormat="1" ht="12">
      <c r="B360" s="233"/>
      <c r="C360" s="234"/>
      <c r="D360" s="230" t="s">
        <v>207</v>
      </c>
      <c r="E360" s="235" t="s">
        <v>21</v>
      </c>
      <c r="F360" s="236" t="s">
        <v>80</v>
      </c>
      <c r="G360" s="234"/>
      <c r="H360" s="237">
        <v>1</v>
      </c>
      <c r="I360" s="238"/>
      <c r="J360" s="234"/>
      <c r="K360" s="234"/>
      <c r="L360" s="239"/>
      <c r="M360" s="240"/>
      <c r="N360" s="241"/>
      <c r="O360" s="241"/>
      <c r="P360" s="241"/>
      <c r="Q360" s="241"/>
      <c r="R360" s="241"/>
      <c r="S360" s="241"/>
      <c r="T360" s="242"/>
      <c r="AT360" s="243" t="s">
        <v>207</v>
      </c>
      <c r="AU360" s="243" t="s">
        <v>82</v>
      </c>
      <c r="AV360" s="12" t="s">
        <v>82</v>
      </c>
      <c r="AW360" s="12" t="s">
        <v>34</v>
      </c>
      <c r="AX360" s="12" t="s">
        <v>73</v>
      </c>
      <c r="AY360" s="243" t="s">
        <v>197</v>
      </c>
    </row>
    <row r="361" spans="2:51" s="14" customFormat="1" ht="12">
      <c r="B361" s="255"/>
      <c r="C361" s="256"/>
      <c r="D361" s="230" t="s">
        <v>207</v>
      </c>
      <c r="E361" s="257" t="s">
        <v>21</v>
      </c>
      <c r="F361" s="258" t="s">
        <v>221</v>
      </c>
      <c r="G361" s="256"/>
      <c r="H361" s="259">
        <v>1</v>
      </c>
      <c r="I361" s="260"/>
      <c r="J361" s="256"/>
      <c r="K361" s="256"/>
      <c r="L361" s="261"/>
      <c r="M361" s="262"/>
      <c r="N361" s="263"/>
      <c r="O361" s="263"/>
      <c r="P361" s="263"/>
      <c r="Q361" s="263"/>
      <c r="R361" s="263"/>
      <c r="S361" s="263"/>
      <c r="T361" s="264"/>
      <c r="AT361" s="265" t="s">
        <v>207</v>
      </c>
      <c r="AU361" s="265" t="s">
        <v>82</v>
      </c>
      <c r="AV361" s="14" t="s">
        <v>97</v>
      </c>
      <c r="AW361" s="14" t="s">
        <v>34</v>
      </c>
      <c r="AX361" s="14" t="s">
        <v>80</v>
      </c>
      <c r="AY361" s="265" t="s">
        <v>197</v>
      </c>
    </row>
    <row r="362" spans="2:65" s="1" customFormat="1" ht="16.5" customHeight="1">
      <c r="B362" s="39"/>
      <c r="C362" s="218" t="s">
        <v>778</v>
      </c>
      <c r="D362" s="218" t="s">
        <v>199</v>
      </c>
      <c r="E362" s="219" t="s">
        <v>3039</v>
      </c>
      <c r="F362" s="220" t="s">
        <v>3040</v>
      </c>
      <c r="G362" s="221" t="s">
        <v>132</v>
      </c>
      <c r="H362" s="222">
        <v>1</v>
      </c>
      <c r="I362" s="223"/>
      <c r="J362" s="224">
        <f>ROUND(I362*H362,2)</f>
        <v>0</v>
      </c>
      <c r="K362" s="220" t="s">
        <v>21</v>
      </c>
      <c r="L362" s="44"/>
      <c r="M362" s="225" t="s">
        <v>21</v>
      </c>
      <c r="N362" s="226" t="s">
        <v>44</v>
      </c>
      <c r="O362" s="80"/>
      <c r="P362" s="227">
        <f>O362*H362</f>
        <v>0</v>
      </c>
      <c r="Q362" s="227">
        <v>0</v>
      </c>
      <c r="R362" s="227">
        <f>Q362*H362</f>
        <v>0</v>
      </c>
      <c r="S362" s="227">
        <v>0</v>
      </c>
      <c r="T362" s="228">
        <f>S362*H362</f>
        <v>0</v>
      </c>
      <c r="AR362" s="18" t="s">
        <v>298</v>
      </c>
      <c r="AT362" s="18" t="s">
        <v>199</v>
      </c>
      <c r="AU362" s="18" t="s">
        <v>82</v>
      </c>
      <c r="AY362" s="18" t="s">
        <v>197</v>
      </c>
      <c r="BE362" s="229">
        <f>IF(N362="základní",J362,0)</f>
        <v>0</v>
      </c>
      <c r="BF362" s="229">
        <f>IF(N362="snížená",J362,0)</f>
        <v>0</v>
      </c>
      <c r="BG362" s="229">
        <f>IF(N362="zákl. přenesená",J362,0)</f>
        <v>0</v>
      </c>
      <c r="BH362" s="229">
        <f>IF(N362="sníž. přenesená",J362,0)</f>
        <v>0</v>
      </c>
      <c r="BI362" s="229">
        <f>IF(N362="nulová",J362,0)</f>
        <v>0</v>
      </c>
      <c r="BJ362" s="18" t="s">
        <v>80</v>
      </c>
      <c r="BK362" s="229">
        <f>ROUND(I362*H362,2)</f>
        <v>0</v>
      </c>
      <c r="BL362" s="18" t="s">
        <v>298</v>
      </c>
      <c r="BM362" s="18" t="s">
        <v>1228</v>
      </c>
    </row>
    <row r="363" spans="2:51" s="12" customFormat="1" ht="12">
      <c r="B363" s="233"/>
      <c r="C363" s="234"/>
      <c r="D363" s="230" t="s">
        <v>207</v>
      </c>
      <c r="E363" s="235" t="s">
        <v>21</v>
      </c>
      <c r="F363" s="236" t="s">
        <v>80</v>
      </c>
      <c r="G363" s="234"/>
      <c r="H363" s="237">
        <v>1</v>
      </c>
      <c r="I363" s="238"/>
      <c r="J363" s="234"/>
      <c r="K363" s="234"/>
      <c r="L363" s="239"/>
      <c r="M363" s="240"/>
      <c r="N363" s="241"/>
      <c r="O363" s="241"/>
      <c r="P363" s="241"/>
      <c r="Q363" s="241"/>
      <c r="R363" s="241"/>
      <c r="S363" s="241"/>
      <c r="T363" s="242"/>
      <c r="AT363" s="243" t="s">
        <v>207</v>
      </c>
      <c r="AU363" s="243" t="s">
        <v>82</v>
      </c>
      <c r="AV363" s="12" t="s">
        <v>82</v>
      </c>
      <c r="AW363" s="12" t="s">
        <v>34</v>
      </c>
      <c r="AX363" s="12" t="s">
        <v>73</v>
      </c>
      <c r="AY363" s="243" t="s">
        <v>197</v>
      </c>
    </row>
    <row r="364" spans="2:51" s="14" customFormat="1" ht="12">
      <c r="B364" s="255"/>
      <c r="C364" s="256"/>
      <c r="D364" s="230" t="s">
        <v>207</v>
      </c>
      <c r="E364" s="257" t="s">
        <v>21</v>
      </c>
      <c r="F364" s="258" t="s">
        <v>221</v>
      </c>
      <c r="G364" s="256"/>
      <c r="H364" s="259">
        <v>1</v>
      </c>
      <c r="I364" s="260"/>
      <c r="J364" s="256"/>
      <c r="K364" s="256"/>
      <c r="L364" s="261"/>
      <c r="M364" s="262"/>
      <c r="N364" s="263"/>
      <c r="O364" s="263"/>
      <c r="P364" s="263"/>
      <c r="Q364" s="263"/>
      <c r="R364" s="263"/>
      <c r="S364" s="263"/>
      <c r="T364" s="264"/>
      <c r="AT364" s="265" t="s">
        <v>207</v>
      </c>
      <c r="AU364" s="265" t="s">
        <v>82</v>
      </c>
      <c r="AV364" s="14" t="s">
        <v>97</v>
      </c>
      <c r="AW364" s="14" t="s">
        <v>34</v>
      </c>
      <c r="AX364" s="14" t="s">
        <v>80</v>
      </c>
      <c r="AY364" s="265" t="s">
        <v>197</v>
      </c>
    </row>
    <row r="365" spans="2:65" s="1" customFormat="1" ht="16.5" customHeight="1">
      <c r="B365" s="39"/>
      <c r="C365" s="218" t="s">
        <v>783</v>
      </c>
      <c r="D365" s="218" t="s">
        <v>199</v>
      </c>
      <c r="E365" s="219" t="s">
        <v>3041</v>
      </c>
      <c r="F365" s="220" t="s">
        <v>3042</v>
      </c>
      <c r="G365" s="221" t="s">
        <v>132</v>
      </c>
      <c r="H365" s="222">
        <v>7</v>
      </c>
      <c r="I365" s="223"/>
      <c r="J365" s="224">
        <f>ROUND(I365*H365,2)</f>
        <v>0</v>
      </c>
      <c r="K365" s="220" t="s">
        <v>21</v>
      </c>
      <c r="L365" s="44"/>
      <c r="M365" s="225" t="s">
        <v>21</v>
      </c>
      <c r="N365" s="226" t="s">
        <v>44</v>
      </c>
      <c r="O365" s="80"/>
      <c r="P365" s="227">
        <f>O365*H365</f>
        <v>0</v>
      </c>
      <c r="Q365" s="227">
        <v>0</v>
      </c>
      <c r="R365" s="227">
        <f>Q365*H365</f>
        <v>0</v>
      </c>
      <c r="S365" s="227">
        <v>0</v>
      </c>
      <c r="T365" s="228">
        <f>S365*H365</f>
        <v>0</v>
      </c>
      <c r="AR365" s="18" t="s">
        <v>298</v>
      </c>
      <c r="AT365" s="18" t="s">
        <v>199</v>
      </c>
      <c r="AU365" s="18" t="s">
        <v>82</v>
      </c>
      <c r="AY365" s="18" t="s">
        <v>197</v>
      </c>
      <c r="BE365" s="229">
        <f>IF(N365="základní",J365,0)</f>
        <v>0</v>
      </c>
      <c r="BF365" s="229">
        <f>IF(N365="snížená",J365,0)</f>
        <v>0</v>
      </c>
      <c r="BG365" s="229">
        <f>IF(N365="zákl. přenesená",J365,0)</f>
        <v>0</v>
      </c>
      <c r="BH365" s="229">
        <f>IF(N365="sníž. přenesená",J365,0)</f>
        <v>0</v>
      </c>
      <c r="BI365" s="229">
        <f>IF(N365="nulová",J365,0)</f>
        <v>0</v>
      </c>
      <c r="BJ365" s="18" t="s">
        <v>80</v>
      </c>
      <c r="BK365" s="229">
        <f>ROUND(I365*H365,2)</f>
        <v>0</v>
      </c>
      <c r="BL365" s="18" t="s">
        <v>298</v>
      </c>
      <c r="BM365" s="18" t="s">
        <v>1237</v>
      </c>
    </row>
    <row r="366" spans="2:51" s="12" customFormat="1" ht="12">
      <c r="B366" s="233"/>
      <c r="C366" s="234"/>
      <c r="D366" s="230" t="s">
        <v>207</v>
      </c>
      <c r="E366" s="235" t="s">
        <v>21</v>
      </c>
      <c r="F366" s="236" t="s">
        <v>3043</v>
      </c>
      <c r="G366" s="234"/>
      <c r="H366" s="237">
        <v>7</v>
      </c>
      <c r="I366" s="238"/>
      <c r="J366" s="234"/>
      <c r="K366" s="234"/>
      <c r="L366" s="239"/>
      <c r="M366" s="240"/>
      <c r="N366" s="241"/>
      <c r="O366" s="241"/>
      <c r="P366" s="241"/>
      <c r="Q366" s="241"/>
      <c r="R366" s="241"/>
      <c r="S366" s="241"/>
      <c r="T366" s="242"/>
      <c r="AT366" s="243" t="s">
        <v>207</v>
      </c>
      <c r="AU366" s="243" t="s">
        <v>82</v>
      </c>
      <c r="AV366" s="12" t="s">
        <v>82</v>
      </c>
      <c r="AW366" s="12" t="s">
        <v>34</v>
      </c>
      <c r="AX366" s="12" t="s">
        <v>73</v>
      </c>
      <c r="AY366" s="243" t="s">
        <v>197</v>
      </c>
    </row>
    <row r="367" spans="2:51" s="14" customFormat="1" ht="12">
      <c r="B367" s="255"/>
      <c r="C367" s="256"/>
      <c r="D367" s="230" t="s">
        <v>207</v>
      </c>
      <c r="E367" s="257" t="s">
        <v>21</v>
      </c>
      <c r="F367" s="258" t="s">
        <v>221</v>
      </c>
      <c r="G367" s="256"/>
      <c r="H367" s="259">
        <v>7</v>
      </c>
      <c r="I367" s="260"/>
      <c r="J367" s="256"/>
      <c r="K367" s="256"/>
      <c r="L367" s="261"/>
      <c r="M367" s="262"/>
      <c r="N367" s="263"/>
      <c r="O367" s="263"/>
      <c r="P367" s="263"/>
      <c r="Q367" s="263"/>
      <c r="R367" s="263"/>
      <c r="S367" s="263"/>
      <c r="T367" s="264"/>
      <c r="AT367" s="265" t="s">
        <v>207</v>
      </c>
      <c r="AU367" s="265" t="s">
        <v>82</v>
      </c>
      <c r="AV367" s="14" t="s">
        <v>97</v>
      </c>
      <c r="AW367" s="14" t="s">
        <v>34</v>
      </c>
      <c r="AX367" s="14" t="s">
        <v>80</v>
      </c>
      <c r="AY367" s="265" t="s">
        <v>197</v>
      </c>
    </row>
    <row r="368" spans="2:65" s="1" customFormat="1" ht="16.5" customHeight="1">
      <c r="B368" s="39"/>
      <c r="C368" s="218" t="s">
        <v>788</v>
      </c>
      <c r="D368" s="218" t="s">
        <v>199</v>
      </c>
      <c r="E368" s="219" t="s">
        <v>2933</v>
      </c>
      <c r="F368" s="220" t="s">
        <v>2934</v>
      </c>
      <c r="G368" s="221" t="s">
        <v>1352</v>
      </c>
      <c r="H368" s="222">
        <v>10</v>
      </c>
      <c r="I368" s="223"/>
      <c r="J368" s="224">
        <f>ROUND(I368*H368,2)</f>
        <v>0</v>
      </c>
      <c r="K368" s="220" t="s">
        <v>21</v>
      </c>
      <c r="L368" s="44"/>
      <c r="M368" s="225" t="s">
        <v>21</v>
      </c>
      <c r="N368" s="226" t="s">
        <v>44</v>
      </c>
      <c r="O368" s="80"/>
      <c r="P368" s="227">
        <f>O368*H368</f>
        <v>0</v>
      </c>
      <c r="Q368" s="227">
        <v>0</v>
      </c>
      <c r="R368" s="227">
        <f>Q368*H368</f>
        <v>0</v>
      </c>
      <c r="S368" s="227">
        <v>0</v>
      </c>
      <c r="T368" s="228">
        <f>S368*H368</f>
        <v>0</v>
      </c>
      <c r="AR368" s="18" t="s">
        <v>298</v>
      </c>
      <c r="AT368" s="18" t="s">
        <v>199</v>
      </c>
      <c r="AU368" s="18" t="s">
        <v>82</v>
      </c>
      <c r="AY368" s="18" t="s">
        <v>197</v>
      </c>
      <c r="BE368" s="229">
        <f>IF(N368="základní",J368,0)</f>
        <v>0</v>
      </c>
      <c r="BF368" s="229">
        <f>IF(N368="snížená",J368,0)</f>
        <v>0</v>
      </c>
      <c r="BG368" s="229">
        <f>IF(N368="zákl. přenesená",J368,0)</f>
        <v>0</v>
      </c>
      <c r="BH368" s="229">
        <f>IF(N368="sníž. přenesená",J368,0)</f>
        <v>0</v>
      </c>
      <c r="BI368" s="229">
        <f>IF(N368="nulová",J368,0)</f>
        <v>0</v>
      </c>
      <c r="BJ368" s="18" t="s">
        <v>80</v>
      </c>
      <c r="BK368" s="229">
        <f>ROUND(I368*H368,2)</f>
        <v>0</v>
      </c>
      <c r="BL368" s="18" t="s">
        <v>298</v>
      </c>
      <c r="BM368" s="18" t="s">
        <v>1251</v>
      </c>
    </row>
    <row r="369" spans="2:51" s="12" customFormat="1" ht="12">
      <c r="B369" s="233"/>
      <c r="C369" s="234"/>
      <c r="D369" s="230" t="s">
        <v>207</v>
      </c>
      <c r="E369" s="235" t="s">
        <v>21</v>
      </c>
      <c r="F369" s="236" t="s">
        <v>2965</v>
      </c>
      <c r="G369" s="234"/>
      <c r="H369" s="237">
        <v>10</v>
      </c>
      <c r="I369" s="238"/>
      <c r="J369" s="234"/>
      <c r="K369" s="234"/>
      <c r="L369" s="239"/>
      <c r="M369" s="240"/>
      <c r="N369" s="241"/>
      <c r="O369" s="241"/>
      <c r="P369" s="241"/>
      <c r="Q369" s="241"/>
      <c r="R369" s="241"/>
      <c r="S369" s="241"/>
      <c r="T369" s="242"/>
      <c r="AT369" s="243" t="s">
        <v>207</v>
      </c>
      <c r="AU369" s="243" t="s">
        <v>82</v>
      </c>
      <c r="AV369" s="12" t="s">
        <v>82</v>
      </c>
      <c r="AW369" s="12" t="s">
        <v>34</v>
      </c>
      <c r="AX369" s="12" t="s">
        <v>73</v>
      </c>
      <c r="AY369" s="243" t="s">
        <v>197</v>
      </c>
    </row>
    <row r="370" spans="2:51" s="14" customFormat="1" ht="12">
      <c r="B370" s="255"/>
      <c r="C370" s="256"/>
      <c r="D370" s="230" t="s">
        <v>207</v>
      </c>
      <c r="E370" s="257" t="s">
        <v>21</v>
      </c>
      <c r="F370" s="258" t="s">
        <v>221</v>
      </c>
      <c r="G370" s="256"/>
      <c r="H370" s="259">
        <v>10</v>
      </c>
      <c r="I370" s="260"/>
      <c r="J370" s="256"/>
      <c r="K370" s="256"/>
      <c r="L370" s="261"/>
      <c r="M370" s="262"/>
      <c r="N370" s="263"/>
      <c r="O370" s="263"/>
      <c r="P370" s="263"/>
      <c r="Q370" s="263"/>
      <c r="R370" s="263"/>
      <c r="S370" s="263"/>
      <c r="T370" s="264"/>
      <c r="AT370" s="265" t="s">
        <v>207</v>
      </c>
      <c r="AU370" s="265" t="s">
        <v>82</v>
      </c>
      <c r="AV370" s="14" t="s">
        <v>97</v>
      </c>
      <c r="AW370" s="14" t="s">
        <v>34</v>
      </c>
      <c r="AX370" s="14" t="s">
        <v>80</v>
      </c>
      <c r="AY370" s="265" t="s">
        <v>197</v>
      </c>
    </row>
    <row r="371" spans="2:65" s="1" customFormat="1" ht="16.5" customHeight="1">
      <c r="B371" s="39"/>
      <c r="C371" s="218" t="s">
        <v>794</v>
      </c>
      <c r="D371" s="218" t="s">
        <v>199</v>
      </c>
      <c r="E371" s="219" t="s">
        <v>3044</v>
      </c>
      <c r="F371" s="220" t="s">
        <v>3045</v>
      </c>
      <c r="G371" s="221" t="s">
        <v>707</v>
      </c>
      <c r="H371" s="222">
        <v>1</v>
      </c>
      <c r="I371" s="223"/>
      <c r="J371" s="224">
        <f>ROUND(I371*H371,2)</f>
        <v>0</v>
      </c>
      <c r="K371" s="220" t="s">
        <v>21</v>
      </c>
      <c r="L371" s="44"/>
      <c r="M371" s="225" t="s">
        <v>21</v>
      </c>
      <c r="N371" s="226" t="s">
        <v>44</v>
      </c>
      <c r="O371" s="80"/>
      <c r="P371" s="227">
        <f>O371*H371</f>
        <v>0</v>
      </c>
      <c r="Q371" s="227">
        <v>0</v>
      </c>
      <c r="R371" s="227">
        <f>Q371*H371</f>
        <v>0</v>
      </c>
      <c r="S371" s="227">
        <v>0</v>
      </c>
      <c r="T371" s="228">
        <f>S371*H371</f>
        <v>0</v>
      </c>
      <c r="AR371" s="18" t="s">
        <v>298</v>
      </c>
      <c r="AT371" s="18" t="s">
        <v>199</v>
      </c>
      <c r="AU371" s="18" t="s">
        <v>82</v>
      </c>
      <c r="AY371" s="18" t="s">
        <v>197</v>
      </c>
      <c r="BE371" s="229">
        <f>IF(N371="základní",J371,0)</f>
        <v>0</v>
      </c>
      <c r="BF371" s="229">
        <f>IF(N371="snížená",J371,0)</f>
        <v>0</v>
      </c>
      <c r="BG371" s="229">
        <f>IF(N371="zákl. přenesená",J371,0)</f>
        <v>0</v>
      </c>
      <c r="BH371" s="229">
        <f>IF(N371="sníž. přenesená",J371,0)</f>
        <v>0</v>
      </c>
      <c r="BI371" s="229">
        <f>IF(N371="nulová",J371,0)</f>
        <v>0</v>
      </c>
      <c r="BJ371" s="18" t="s">
        <v>80</v>
      </c>
      <c r="BK371" s="229">
        <f>ROUND(I371*H371,2)</f>
        <v>0</v>
      </c>
      <c r="BL371" s="18" t="s">
        <v>298</v>
      </c>
      <c r="BM371" s="18" t="s">
        <v>3046</v>
      </c>
    </row>
    <row r="372" spans="2:63" s="11" customFormat="1" ht="22.8" customHeight="1">
      <c r="B372" s="202"/>
      <c r="C372" s="203"/>
      <c r="D372" s="204" t="s">
        <v>72</v>
      </c>
      <c r="E372" s="216" t="s">
        <v>2547</v>
      </c>
      <c r="F372" s="216" t="s">
        <v>3047</v>
      </c>
      <c r="G372" s="203"/>
      <c r="H372" s="203"/>
      <c r="I372" s="206"/>
      <c r="J372" s="217">
        <f>BK372</f>
        <v>0</v>
      </c>
      <c r="K372" s="203"/>
      <c r="L372" s="208"/>
      <c r="M372" s="209"/>
      <c r="N372" s="210"/>
      <c r="O372" s="210"/>
      <c r="P372" s="211">
        <f>SUM(P373:P404)</f>
        <v>0</v>
      </c>
      <c r="Q372" s="210"/>
      <c r="R372" s="211">
        <f>SUM(R373:R404)</f>
        <v>0</v>
      </c>
      <c r="S372" s="210"/>
      <c r="T372" s="212">
        <f>SUM(T373:T404)</f>
        <v>0</v>
      </c>
      <c r="AR372" s="213" t="s">
        <v>82</v>
      </c>
      <c r="AT372" s="214" t="s">
        <v>72</v>
      </c>
      <c r="AU372" s="214" t="s">
        <v>80</v>
      </c>
      <c r="AY372" s="213" t="s">
        <v>197</v>
      </c>
      <c r="BK372" s="215">
        <f>SUM(BK373:BK404)</f>
        <v>0</v>
      </c>
    </row>
    <row r="373" spans="2:65" s="1" customFormat="1" ht="16.5" customHeight="1">
      <c r="B373" s="39"/>
      <c r="C373" s="218" t="s">
        <v>799</v>
      </c>
      <c r="D373" s="218" t="s">
        <v>199</v>
      </c>
      <c r="E373" s="219" t="s">
        <v>2703</v>
      </c>
      <c r="F373" s="220" t="s">
        <v>3048</v>
      </c>
      <c r="G373" s="221" t="s">
        <v>707</v>
      </c>
      <c r="H373" s="222">
        <v>1</v>
      </c>
      <c r="I373" s="223"/>
      <c r="J373" s="224">
        <f>ROUND(I373*H373,2)</f>
        <v>0</v>
      </c>
      <c r="K373" s="220" t="s">
        <v>21</v>
      </c>
      <c r="L373" s="44"/>
      <c r="M373" s="225" t="s">
        <v>21</v>
      </c>
      <c r="N373" s="226" t="s">
        <v>44</v>
      </c>
      <c r="O373" s="80"/>
      <c r="P373" s="227">
        <f>O373*H373</f>
        <v>0</v>
      </c>
      <c r="Q373" s="227">
        <v>0</v>
      </c>
      <c r="R373" s="227">
        <f>Q373*H373</f>
        <v>0</v>
      </c>
      <c r="S373" s="227">
        <v>0</v>
      </c>
      <c r="T373" s="228">
        <f>S373*H373</f>
        <v>0</v>
      </c>
      <c r="AR373" s="18" t="s">
        <v>298</v>
      </c>
      <c r="AT373" s="18" t="s">
        <v>199</v>
      </c>
      <c r="AU373" s="18" t="s">
        <v>82</v>
      </c>
      <c r="AY373" s="18" t="s">
        <v>197</v>
      </c>
      <c r="BE373" s="229">
        <f>IF(N373="základní",J373,0)</f>
        <v>0</v>
      </c>
      <c r="BF373" s="229">
        <f>IF(N373="snížená",J373,0)</f>
        <v>0</v>
      </c>
      <c r="BG373" s="229">
        <f>IF(N373="zákl. přenesená",J373,0)</f>
        <v>0</v>
      </c>
      <c r="BH373" s="229">
        <f>IF(N373="sníž. přenesená",J373,0)</f>
        <v>0</v>
      </c>
      <c r="BI373" s="229">
        <f>IF(N373="nulová",J373,0)</f>
        <v>0</v>
      </c>
      <c r="BJ373" s="18" t="s">
        <v>80</v>
      </c>
      <c r="BK373" s="229">
        <f>ROUND(I373*H373,2)</f>
        <v>0</v>
      </c>
      <c r="BL373" s="18" t="s">
        <v>298</v>
      </c>
      <c r="BM373" s="18" t="s">
        <v>1264</v>
      </c>
    </row>
    <row r="374" spans="2:47" s="1" customFormat="1" ht="12">
      <c r="B374" s="39"/>
      <c r="C374" s="40"/>
      <c r="D374" s="230" t="s">
        <v>262</v>
      </c>
      <c r="E374" s="40"/>
      <c r="F374" s="231" t="s">
        <v>3049</v>
      </c>
      <c r="G374" s="40"/>
      <c r="H374" s="40"/>
      <c r="I374" s="145"/>
      <c r="J374" s="40"/>
      <c r="K374" s="40"/>
      <c r="L374" s="44"/>
      <c r="M374" s="232"/>
      <c r="N374" s="80"/>
      <c r="O374" s="80"/>
      <c r="P374" s="80"/>
      <c r="Q374" s="80"/>
      <c r="R374" s="80"/>
      <c r="S374" s="80"/>
      <c r="T374" s="81"/>
      <c r="AT374" s="18" t="s">
        <v>262</v>
      </c>
      <c r="AU374" s="18" t="s">
        <v>82</v>
      </c>
    </row>
    <row r="375" spans="2:51" s="12" customFormat="1" ht="12">
      <c r="B375" s="233"/>
      <c r="C375" s="234"/>
      <c r="D375" s="230" t="s">
        <v>207</v>
      </c>
      <c r="E375" s="235" t="s">
        <v>21</v>
      </c>
      <c r="F375" s="236" t="s">
        <v>80</v>
      </c>
      <c r="G375" s="234"/>
      <c r="H375" s="237">
        <v>1</v>
      </c>
      <c r="I375" s="238"/>
      <c r="J375" s="234"/>
      <c r="K375" s="234"/>
      <c r="L375" s="239"/>
      <c r="M375" s="240"/>
      <c r="N375" s="241"/>
      <c r="O375" s="241"/>
      <c r="P375" s="241"/>
      <c r="Q375" s="241"/>
      <c r="R375" s="241"/>
      <c r="S375" s="241"/>
      <c r="T375" s="242"/>
      <c r="AT375" s="243" t="s">
        <v>207</v>
      </c>
      <c r="AU375" s="243" t="s">
        <v>82</v>
      </c>
      <c r="AV375" s="12" t="s">
        <v>82</v>
      </c>
      <c r="AW375" s="12" t="s">
        <v>34</v>
      </c>
      <c r="AX375" s="12" t="s">
        <v>73</v>
      </c>
      <c r="AY375" s="243" t="s">
        <v>197</v>
      </c>
    </row>
    <row r="376" spans="2:51" s="14" customFormat="1" ht="12">
      <c r="B376" s="255"/>
      <c r="C376" s="256"/>
      <c r="D376" s="230" t="s">
        <v>207</v>
      </c>
      <c r="E376" s="257" t="s">
        <v>21</v>
      </c>
      <c r="F376" s="258" t="s">
        <v>221</v>
      </c>
      <c r="G376" s="256"/>
      <c r="H376" s="259">
        <v>1</v>
      </c>
      <c r="I376" s="260"/>
      <c r="J376" s="256"/>
      <c r="K376" s="256"/>
      <c r="L376" s="261"/>
      <c r="M376" s="262"/>
      <c r="N376" s="263"/>
      <c r="O376" s="263"/>
      <c r="P376" s="263"/>
      <c r="Q376" s="263"/>
      <c r="R376" s="263"/>
      <c r="S376" s="263"/>
      <c r="T376" s="264"/>
      <c r="AT376" s="265" t="s">
        <v>207</v>
      </c>
      <c r="AU376" s="265" t="s">
        <v>82</v>
      </c>
      <c r="AV376" s="14" t="s">
        <v>97</v>
      </c>
      <c r="AW376" s="14" t="s">
        <v>34</v>
      </c>
      <c r="AX376" s="14" t="s">
        <v>80</v>
      </c>
      <c r="AY376" s="265" t="s">
        <v>197</v>
      </c>
    </row>
    <row r="377" spans="2:65" s="1" customFormat="1" ht="16.5" customHeight="1">
      <c r="B377" s="39"/>
      <c r="C377" s="218" t="s">
        <v>804</v>
      </c>
      <c r="D377" s="218" t="s">
        <v>199</v>
      </c>
      <c r="E377" s="219" t="s">
        <v>2762</v>
      </c>
      <c r="F377" s="220" t="s">
        <v>3050</v>
      </c>
      <c r="G377" s="221" t="s">
        <v>707</v>
      </c>
      <c r="H377" s="222">
        <v>1</v>
      </c>
      <c r="I377" s="223"/>
      <c r="J377" s="224">
        <f>ROUND(I377*H377,2)</f>
        <v>0</v>
      </c>
      <c r="K377" s="220" t="s">
        <v>21</v>
      </c>
      <c r="L377" s="44"/>
      <c r="M377" s="225" t="s">
        <v>21</v>
      </c>
      <c r="N377" s="226" t="s">
        <v>44</v>
      </c>
      <c r="O377" s="80"/>
      <c r="P377" s="227">
        <f>O377*H377</f>
        <v>0</v>
      </c>
      <c r="Q377" s="227">
        <v>0</v>
      </c>
      <c r="R377" s="227">
        <f>Q377*H377</f>
        <v>0</v>
      </c>
      <c r="S377" s="227">
        <v>0</v>
      </c>
      <c r="T377" s="228">
        <f>S377*H377</f>
        <v>0</v>
      </c>
      <c r="AR377" s="18" t="s">
        <v>298</v>
      </c>
      <c r="AT377" s="18" t="s">
        <v>199</v>
      </c>
      <c r="AU377" s="18" t="s">
        <v>82</v>
      </c>
      <c r="AY377" s="18" t="s">
        <v>197</v>
      </c>
      <c r="BE377" s="229">
        <f>IF(N377="základní",J377,0)</f>
        <v>0</v>
      </c>
      <c r="BF377" s="229">
        <f>IF(N377="snížená",J377,0)</f>
        <v>0</v>
      </c>
      <c r="BG377" s="229">
        <f>IF(N377="zákl. přenesená",J377,0)</f>
        <v>0</v>
      </c>
      <c r="BH377" s="229">
        <f>IF(N377="sníž. přenesená",J377,0)</f>
        <v>0</v>
      </c>
      <c r="BI377" s="229">
        <f>IF(N377="nulová",J377,0)</f>
        <v>0</v>
      </c>
      <c r="BJ377" s="18" t="s">
        <v>80</v>
      </c>
      <c r="BK377" s="229">
        <f>ROUND(I377*H377,2)</f>
        <v>0</v>
      </c>
      <c r="BL377" s="18" t="s">
        <v>298</v>
      </c>
      <c r="BM377" s="18" t="s">
        <v>1272</v>
      </c>
    </row>
    <row r="378" spans="2:51" s="12" customFormat="1" ht="12">
      <c r="B378" s="233"/>
      <c r="C378" s="234"/>
      <c r="D378" s="230" t="s">
        <v>207</v>
      </c>
      <c r="E378" s="235" t="s">
        <v>21</v>
      </c>
      <c r="F378" s="236" t="s">
        <v>80</v>
      </c>
      <c r="G378" s="234"/>
      <c r="H378" s="237">
        <v>1</v>
      </c>
      <c r="I378" s="238"/>
      <c r="J378" s="234"/>
      <c r="K378" s="234"/>
      <c r="L378" s="239"/>
      <c r="M378" s="240"/>
      <c r="N378" s="241"/>
      <c r="O378" s="241"/>
      <c r="P378" s="241"/>
      <c r="Q378" s="241"/>
      <c r="R378" s="241"/>
      <c r="S378" s="241"/>
      <c r="T378" s="242"/>
      <c r="AT378" s="243" t="s">
        <v>207</v>
      </c>
      <c r="AU378" s="243" t="s">
        <v>82</v>
      </c>
      <c r="AV378" s="12" t="s">
        <v>82</v>
      </c>
      <c r="AW378" s="12" t="s">
        <v>34</v>
      </c>
      <c r="AX378" s="12" t="s">
        <v>73</v>
      </c>
      <c r="AY378" s="243" t="s">
        <v>197</v>
      </c>
    </row>
    <row r="379" spans="2:51" s="14" customFormat="1" ht="12">
      <c r="B379" s="255"/>
      <c r="C379" s="256"/>
      <c r="D379" s="230" t="s">
        <v>207</v>
      </c>
      <c r="E379" s="257" t="s">
        <v>21</v>
      </c>
      <c r="F379" s="258" t="s">
        <v>221</v>
      </c>
      <c r="G379" s="256"/>
      <c r="H379" s="259">
        <v>1</v>
      </c>
      <c r="I379" s="260"/>
      <c r="J379" s="256"/>
      <c r="K379" s="256"/>
      <c r="L379" s="261"/>
      <c r="M379" s="262"/>
      <c r="N379" s="263"/>
      <c r="O379" s="263"/>
      <c r="P379" s="263"/>
      <c r="Q379" s="263"/>
      <c r="R379" s="263"/>
      <c r="S379" s="263"/>
      <c r="T379" s="264"/>
      <c r="AT379" s="265" t="s">
        <v>207</v>
      </c>
      <c r="AU379" s="265" t="s">
        <v>82</v>
      </c>
      <c r="AV379" s="14" t="s">
        <v>97</v>
      </c>
      <c r="AW379" s="14" t="s">
        <v>34</v>
      </c>
      <c r="AX379" s="14" t="s">
        <v>80</v>
      </c>
      <c r="AY379" s="265" t="s">
        <v>197</v>
      </c>
    </row>
    <row r="380" spans="2:65" s="1" customFormat="1" ht="16.5" customHeight="1">
      <c r="B380" s="39"/>
      <c r="C380" s="218" t="s">
        <v>810</v>
      </c>
      <c r="D380" s="218" t="s">
        <v>199</v>
      </c>
      <c r="E380" s="219" t="s">
        <v>2867</v>
      </c>
      <c r="F380" s="220" t="s">
        <v>3051</v>
      </c>
      <c r="G380" s="221" t="s">
        <v>707</v>
      </c>
      <c r="H380" s="222">
        <v>1</v>
      </c>
      <c r="I380" s="223"/>
      <c r="J380" s="224">
        <f>ROUND(I380*H380,2)</f>
        <v>0</v>
      </c>
      <c r="K380" s="220" t="s">
        <v>21</v>
      </c>
      <c r="L380" s="44"/>
      <c r="M380" s="225" t="s">
        <v>21</v>
      </c>
      <c r="N380" s="226" t="s">
        <v>44</v>
      </c>
      <c r="O380" s="80"/>
      <c r="P380" s="227">
        <f>O380*H380</f>
        <v>0</v>
      </c>
      <c r="Q380" s="227">
        <v>0</v>
      </c>
      <c r="R380" s="227">
        <f>Q380*H380</f>
        <v>0</v>
      </c>
      <c r="S380" s="227">
        <v>0</v>
      </c>
      <c r="T380" s="228">
        <f>S380*H380</f>
        <v>0</v>
      </c>
      <c r="AR380" s="18" t="s">
        <v>298</v>
      </c>
      <c r="AT380" s="18" t="s">
        <v>199</v>
      </c>
      <c r="AU380" s="18" t="s">
        <v>82</v>
      </c>
      <c r="AY380" s="18" t="s">
        <v>197</v>
      </c>
      <c r="BE380" s="229">
        <f>IF(N380="základní",J380,0)</f>
        <v>0</v>
      </c>
      <c r="BF380" s="229">
        <f>IF(N380="snížená",J380,0)</f>
        <v>0</v>
      </c>
      <c r="BG380" s="229">
        <f>IF(N380="zákl. přenesená",J380,0)</f>
        <v>0</v>
      </c>
      <c r="BH380" s="229">
        <f>IF(N380="sníž. přenesená",J380,0)</f>
        <v>0</v>
      </c>
      <c r="BI380" s="229">
        <f>IF(N380="nulová",J380,0)</f>
        <v>0</v>
      </c>
      <c r="BJ380" s="18" t="s">
        <v>80</v>
      </c>
      <c r="BK380" s="229">
        <f>ROUND(I380*H380,2)</f>
        <v>0</v>
      </c>
      <c r="BL380" s="18" t="s">
        <v>298</v>
      </c>
      <c r="BM380" s="18" t="s">
        <v>1280</v>
      </c>
    </row>
    <row r="381" spans="2:51" s="12" customFormat="1" ht="12">
      <c r="B381" s="233"/>
      <c r="C381" s="234"/>
      <c r="D381" s="230" t="s">
        <v>207</v>
      </c>
      <c r="E381" s="235" t="s">
        <v>21</v>
      </c>
      <c r="F381" s="236" t="s">
        <v>80</v>
      </c>
      <c r="G381" s="234"/>
      <c r="H381" s="237">
        <v>1</v>
      </c>
      <c r="I381" s="238"/>
      <c r="J381" s="234"/>
      <c r="K381" s="234"/>
      <c r="L381" s="239"/>
      <c r="M381" s="240"/>
      <c r="N381" s="241"/>
      <c r="O381" s="241"/>
      <c r="P381" s="241"/>
      <c r="Q381" s="241"/>
      <c r="R381" s="241"/>
      <c r="S381" s="241"/>
      <c r="T381" s="242"/>
      <c r="AT381" s="243" t="s">
        <v>207</v>
      </c>
      <c r="AU381" s="243" t="s">
        <v>82</v>
      </c>
      <c r="AV381" s="12" t="s">
        <v>82</v>
      </c>
      <c r="AW381" s="12" t="s">
        <v>34</v>
      </c>
      <c r="AX381" s="12" t="s">
        <v>73</v>
      </c>
      <c r="AY381" s="243" t="s">
        <v>197</v>
      </c>
    </row>
    <row r="382" spans="2:51" s="14" customFormat="1" ht="12">
      <c r="B382" s="255"/>
      <c r="C382" s="256"/>
      <c r="D382" s="230" t="s">
        <v>207</v>
      </c>
      <c r="E382" s="257" t="s">
        <v>21</v>
      </c>
      <c r="F382" s="258" t="s">
        <v>221</v>
      </c>
      <c r="G382" s="256"/>
      <c r="H382" s="259">
        <v>1</v>
      </c>
      <c r="I382" s="260"/>
      <c r="J382" s="256"/>
      <c r="K382" s="256"/>
      <c r="L382" s="261"/>
      <c r="M382" s="262"/>
      <c r="N382" s="263"/>
      <c r="O382" s="263"/>
      <c r="P382" s="263"/>
      <c r="Q382" s="263"/>
      <c r="R382" s="263"/>
      <c r="S382" s="263"/>
      <c r="T382" s="264"/>
      <c r="AT382" s="265" t="s">
        <v>207</v>
      </c>
      <c r="AU382" s="265" t="s">
        <v>82</v>
      </c>
      <c r="AV382" s="14" t="s">
        <v>97</v>
      </c>
      <c r="AW382" s="14" t="s">
        <v>34</v>
      </c>
      <c r="AX382" s="14" t="s">
        <v>80</v>
      </c>
      <c r="AY382" s="265" t="s">
        <v>197</v>
      </c>
    </row>
    <row r="383" spans="2:65" s="1" customFormat="1" ht="16.5" customHeight="1">
      <c r="B383" s="39"/>
      <c r="C383" s="218" t="s">
        <v>815</v>
      </c>
      <c r="D383" s="218" t="s">
        <v>199</v>
      </c>
      <c r="E383" s="219" t="s">
        <v>3052</v>
      </c>
      <c r="F383" s="220" t="s">
        <v>3053</v>
      </c>
      <c r="G383" s="221" t="s">
        <v>707</v>
      </c>
      <c r="H383" s="222">
        <v>1</v>
      </c>
      <c r="I383" s="223"/>
      <c r="J383" s="224">
        <f>ROUND(I383*H383,2)</f>
        <v>0</v>
      </c>
      <c r="K383" s="220" t="s">
        <v>21</v>
      </c>
      <c r="L383" s="44"/>
      <c r="M383" s="225" t="s">
        <v>21</v>
      </c>
      <c r="N383" s="226" t="s">
        <v>44</v>
      </c>
      <c r="O383" s="80"/>
      <c r="P383" s="227">
        <f>O383*H383</f>
        <v>0</v>
      </c>
      <c r="Q383" s="227">
        <v>0</v>
      </c>
      <c r="R383" s="227">
        <f>Q383*H383</f>
        <v>0</v>
      </c>
      <c r="S383" s="227">
        <v>0</v>
      </c>
      <c r="T383" s="228">
        <f>S383*H383</f>
        <v>0</v>
      </c>
      <c r="AR383" s="18" t="s">
        <v>298</v>
      </c>
      <c r="AT383" s="18" t="s">
        <v>199</v>
      </c>
      <c r="AU383" s="18" t="s">
        <v>82</v>
      </c>
      <c r="AY383" s="18" t="s">
        <v>197</v>
      </c>
      <c r="BE383" s="229">
        <f>IF(N383="základní",J383,0)</f>
        <v>0</v>
      </c>
      <c r="BF383" s="229">
        <f>IF(N383="snížená",J383,0)</f>
        <v>0</v>
      </c>
      <c r="BG383" s="229">
        <f>IF(N383="zákl. přenesená",J383,0)</f>
        <v>0</v>
      </c>
      <c r="BH383" s="229">
        <f>IF(N383="sníž. přenesená",J383,0)</f>
        <v>0</v>
      </c>
      <c r="BI383" s="229">
        <f>IF(N383="nulová",J383,0)</f>
        <v>0</v>
      </c>
      <c r="BJ383" s="18" t="s">
        <v>80</v>
      </c>
      <c r="BK383" s="229">
        <f>ROUND(I383*H383,2)</f>
        <v>0</v>
      </c>
      <c r="BL383" s="18" t="s">
        <v>298</v>
      </c>
      <c r="BM383" s="18" t="s">
        <v>1288</v>
      </c>
    </row>
    <row r="384" spans="2:51" s="12" customFormat="1" ht="12">
      <c r="B384" s="233"/>
      <c r="C384" s="234"/>
      <c r="D384" s="230" t="s">
        <v>207</v>
      </c>
      <c r="E384" s="235" t="s">
        <v>21</v>
      </c>
      <c r="F384" s="236" t="s">
        <v>80</v>
      </c>
      <c r="G384" s="234"/>
      <c r="H384" s="237">
        <v>1</v>
      </c>
      <c r="I384" s="238"/>
      <c r="J384" s="234"/>
      <c r="K384" s="234"/>
      <c r="L384" s="239"/>
      <c r="M384" s="240"/>
      <c r="N384" s="241"/>
      <c r="O384" s="241"/>
      <c r="P384" s="241"/>
      <c r="Q384" s="241"/>
      <c r="R384" s="241"/>
      <c r="S384" s="241"/>
      <c r="T384" s="242"/>
      <c r="AT384" s="243" t="s">
        <v>207</v>
      </c>
      <c r="AU384" s="243" t="s">
        <v>82</v>
      </c>
      <c r="AV384" s="12" t="s">
        <v>82</v>
      </c>
      <c r="AW384" s="12" t="s">
        <v>34</v>
      </c>
      <c r="AX384" s="12" t="s">
        <v>73</v>
      </c>
      <c r="AY384" s="243" t="s">
        <v>197</v>
      </c>
    </row>
    <row r="385" spans="2:51" s="14" customFormat="1" ht="12">
      <c r="B385" s="255"/>
      <c r="C385" s="256"/>
      <c r="D385" s="230" t="s">
        <v>207</v>
      </c>
      <c r="E385" s="257" t="s">
        <v>21</v>
      </c>
      <c r="F385" s="258" t="s">
        <v>221</v>
      </c>
      <c r="G385" s="256"/>
      <c r="H385" s="259">
        <v>1</v>
      </c>
      <c r="I385" s="260"/>
      <c r="J385" s="256"/>
      <c r="K385" s="256"/>
      <c r="L385" s="261"/>
      <c r="M385" s="262"/>
      <c r="N385" s="263"/>
      <c r="O385" s="263"/>
      <c r="P385" s="263"/>
      <c r="Q385" s="263"/>
      <c r="R385" s="263"/>
      <c r="S385" s="263"/>
      <c r="T385" s="264"/>
      <c r="AT385" s="265" t="s">
        <v>207</v>
      </c>
      <c r="AU385" s="265" t="s">
        <v>82</v>
      </c>
      <c r="AV385" s="14" t="s">
        <v>97</v>
      </c>
      <c r="AW385" s="14" t="s">
        <v>34</v>
      </c>
      <c r="AX385" s="14" t="s">
        <v>80</v>
      </c>
      <c r="AY385" s="265" t="s">
        <v>197</v>
      </c>
    </row>
    <row r="386" spans="2:65" s="1" customFormat="1" ht="16.5" customHeight="1">
      <c r="B386" s="39"/>
      <c r="C386" s="218" t="s">
        <v>822</v>
      </c>
      <c r="D386" s="218" t="s">
        <v>199</v>
      </c>
      <c r="E386" s="219" t="s">
        <v>3054</v>
      </c>
      <c r="F386" s="220" t="s">
        <v>3055</v>
      </c>
      <c r="G386" s="221" t="s">
        <v>707</v>
      </c>
      <c r="H386" s="222">
        <v>1</v>
      </c>
      <c r="I386" s="223"/>
      <c r="J386" s="224">
        <f>ROUND(I386*H386,2)</f>
        <v>0</v>
      </c>
      <c r="K386" s="220" t="s">
        <v>21</v>
      </c>
      <c r="L386" s="44"/>
      <c r="M386" s="225" t="s">
        <v>21</v>
      </c>
      <c r="N386" s="226" t="s">
        <v>44</v>
      </c>
      <c r="O386" s="80"/>
      <c r="P386" s="227">
        <f>O386*H386</f>
        <v>0</v>
      </c>
      <c r="Q386" s="227">
        <v>0</v>
      </c>
      <c r="R386" s="227">
        <f>Q386*H386</f>
        <v>0</v>
      </c>
      <c r="S386" s="227">
        <v>0</v>
      </c>
      <c r="T386" s="228">
        <f>S386*H386</f>
        <v>0</v>
      </c>
      <c r="AR386" s="18" t="s">
        <v>298</v>
      </c>
      <c r="AT386" s="18" t="s">
        <v>199</v>
      </c>
      <c r="AU386" s="18" t="s">
        <v>82</v>
      </c>
      <c r="AY386" s="18" t="s">
        <v>197</v>
      </c>
      <c r="BE386" s="229">
        <f>IF(N386="základní",J386,0)</f>
        <v>0</v>
      </c>
      <c r="BF386" s="229">
        <f>IF(N386="snížená",J386,0)</f>
        <v>0</v>
      </c>
      <c r="BG386" s="229">
        <f>IF(N386="zákl. přenesená",J386,0)</f>
        <v>0</v>
      </c>
      <c r="BH386" s="229">
        <f>IF(N386="sníž. přenesená",J386,0)</f>
        <v>0</v>
      </c>
      <c r="BI386" s="229">
        <f>IF(N386="nulová",J386,0)</f>
        <v>0</v>
      </c>
      <c r="BJ386" s="18" t="s">
        <v>80</v>
      </c>
      <c r="BK386" s="229">
        <f>ROUND(I386*H386,2)</f>
        <v>0</v>
      </c>
      <c r="BL386" s="18" t="s">
        <v>298</v>
      </c>
      <c r="BM386" s="18" t="s">
        <v>1297</v>
      </c>
    </row>
    <row r="387" spans="2:51" s="12" customFormat="1" ht="12">
      <c r="B387" s="233"/>
      <c r="C387" s="234"/>
      <c r="D387" s="230" t="s">
        <v>207</v>
      </c>
      <c r="E387" s="235" t="s">
        <v>21</v>
      </c>
      <c r="F387" s="236" t="s">
        <v>80</v>
      </c>
      <c r="G387" s="234"/>
      <c r="H387" s="237">
        <v>1</v>
      </c>
      <c r="I387" s="238"/>
      <c r="J387" s="234"/>
      <c r="K387" s="234"/>
      <c r="L387" s="239"/>
      <c r="M387" s="240"/>
      <c r="N387" s="241"/>
      <c r="O387" s="241"/>
      <c r="P387" s="241"/>
      <c r="Q387" s="241"/>
      <c r="R387" s="241"/>
      <c r="S387" s="241"/>
      <c r="T387" s="242"/>
      <c r="AT387" s="243" t="s">
        <v>207</v>
      </c>
      <c r="AU387" s="243" t="s">
        <v>82</v>
      </c>
      <c r="AV387" s="12" t="s">
        <v>82</v>
      </c>
      <c r="AW387" s="12" t="s">
        <v>34</v>
      </c>
      <c r="AX387" s="12" t="s">
        <v>73</v>
      </c>
      <c r="AY387" s="243" t="s">
        <v>197</v>
      </c>
    </row>
    <row r="388" spans="2:51" s="14" customFormat="1" ht="12">
      <c r="B388" s="255"/>
      <c r="C388" s="256"/>
      <c r="D388" s="230" t="s">
        <v>207</v>
      </c>
      <c r="E388" s="257" t="s">
        <v>21</v>
      </c>
      <c r="F388" s="258" t="s">
        <v>221</v>
      </c>
      <c r="G388" s="256"/>
      <c r="H388" s="259">
        <v>1</v>
      </c>
      <c r="I388" s="260"/>
      <c r="J388" s="256"/>
      <c r="K388" s="256"/>
      <c r="L388" s="261"/>
      <c r="M388" s="262"/>
      <c r="N388" s="263"/>
      <c r="O388" s="263"/>
      <c r="P388" s="263"/>
      <c r="Q388" s="263"/>
      <c r="R388" s="263"/>
      <c r="S388" s="263"/>
      <c r="T388" s="264"/>
      <c r="AT388" s="265" t="s">
        <v>207</v>
      </c>
      <c r="AU388" s="265" t="s">
        <v>82</v>
      </c>
      <c r="AV388" s="14" t="s">
        <v>97</v>
      </c>
      <c r="AW388" s="14" t="s">
        <v>34</v>
      </c>
      <c r="AX388" s="14" t="s">
        <v>80</v>
      </c>
      <c r="AY388" s="265" t="s">
        <v>197</v>
      </c>
    </row>
    <row r="389" spans="2:65" s="1" customFormat="1" ht="16.5" customHeight="1">
      <c r="B389" s="39"/>
      <c r="C389" s="218" t="s">
        <v>827</v>
      </c>
      <c r="D389" s="218" t="s">
        <v>199</v>
      </c>
      <c r="E389" s="219" t="s">
        <v>3056</v>
      </c>
      <c r="F389" s="220" t="s">
        <v>3057</v>
      </c>
      <c r="G389" s="221" t="s">
        <v>707</v>
      </c>
      <c r="H389" s="222">
        <v>1</v>
      </c>
      <c r="I389" s="223"/>
      <c r="J389" s="224">
        <f>ROUND(I389*H389,2)</f>
        <v>0</v>
      </c>
      <c r="K389" s="220" t="s">
        <v>21</v>
      </c>
      <c r="L389" s="44"/>
      <c r="M389" s="225" t="s">
        <v>21</v>
      </c>
      <c r="N389" s="226" t="s">
        <v>44</v>
      </c>
      <c r="O389" s="80"/>
      <c r="P389" s="227">
        <f>O389*H389</f>
        <v>0</v>
      </c>
      <c r="Q389" s="227">
        <v>0</v>
      </c>
      <c r="R389" s="227">
        <f>Q389*H389</f>
        <v>0</v>
      </c>
      <c r="S389" s="227">
        <v>0</v>
      </c>
      <c r="T389" s="228">
        <f>S389*H389</f>
        <v>0</v>
      </c>
      <c r="AR389" s="18" t="s">
        <v>298</v>
      </c>
      <c r="AT389" s="18" t="s">
        <v>199</v>
      </c>
      <c r="AU389" s="18" t="s">
        <v>82</v>
      </c>
      <c r="AY389" s="18" t="s">
        <v>197</v>
      </c>
      <c r="BE389" s="229">
        <f>IF(N389="základní",J389,0)</f>
        <v>0</v>
      </c>
      <c r="BF389" s="229">
        <f>IF(N389="snížená",J389,0)</f>
        <v>0</v>
      </c>
      <c r="BG389" s="229">
        <f>IF(N389="zákl. přenesená",J389,0)</f>
        <v>0</v>
      </c>
      <c r="BH389" s="229">
        <f>IF(N389="sníž. přenesená",J389,0)</f>
        <v>0</v>
      </c>
      <c r="BI389" s="229">
        <f>IF(N389="nulová",J389,0)</f>
        <v>0</v>
      </c>
      <c r="BJ389" s="18" t="s">
        <v>80</v>
      </c>
      <c r="BK389" s="229">
        <f>ROUND(I389*H389,2)</f>
        <v>0</v>
      </c>
      <c r="BL389" s="18" t="s">
        <v>298</v>
      </c>
      <c r="BM389" s="18" t="s">
        <v>1306</v>
      </c>
    </row>
    <row r="390" spans="2:51" s="12" customFormat="1" ht="12">
      <c r="B390" s="233"/>
      <c r="C390" s="234"/>
      <c r="D390" s="230" t="s">
        <v>207</v>
      </c>
      <c r="E390" s="235" t="s">
        <v>21</v>
      </c>
      <c r="F390" s="236" t="s">
        <v>80</v>
      </c>
      <c r="G390" s="234"/>
      <c r="H390" s="237">
        <v>1</v>
      </c>
      <c r="I390" s="238"/>
      <c r="J390" s="234"/>
      <c r="K390" s="234"/>
      <c r="L390" s="239"/>
      <c r="M390" s="240"/>
      <c r="N390" s="241"/>
      <c r="O390" s="241"/>
      <c r="P390" s="241"/>
      <c r="Q390" s="241"/>
      <c r="R390" s="241"/>
      <c r="S390" s="241"/>
      <c r="T390" s="242"/>
      <c r="AT390" s="243" t="s">
        <v>207</v>
      </c>
      <c r="AU390" s="243" t="s">
        <v>82</v>
      </c>
      <c r="AV390" s="12" t="s">
        <v>82</v>
      </c>
      <c r="AW390" s="12" t="s">
        <v>34</v>
      </c>
      <c r="AX390" s="12" t="s">
        <v>73</v>
      </c>
      <c r="AY390" s="243" t="s">
        <v>197</v>
      </c>
    </row>
    <row r="391" spans="2:51" s="14" customFormat="1" ht="12">
      <c r="B391" s="255"/>
      <c r="C391" s="256"/>
      <c r="D391" s="230" t="s">
        <v>207</v>
      </c>
      <c r="E391" s="257" t="s">
        <v>21</v>
      </c>
      <c r="F391" s="258" t="s">
        <v>221</v>
      </c>
      <c r="G391" s="256"/>
      <c r="H391" s="259">
        <v>1</v>
      </c>
      <c r="I391" s="260"/>
      <c r="J391" s="256"/>
      <c r="K391" s="256"/>
      <c r="L391" s="261"/>
      <c r="M391" s="262"/>
      <c r="N391" s="263"/>
      <c r="O391" s="263"/>
      <c r="P391" s="263"/>
      <c r="Q391" s="263"/>
      <c r="R391" s="263"/>
      <c r="S391" s="263"/>
      <c r="T391" s="264"/>
      <c r="AT391" s="265" t="s">
        <v>207</v>
      </c>
      <c r="AU391" s="265" t="s">
        <v>82</v>
      </c>
      <c r="AV391" s="14" t="s">
        <v>97</v>
      </c>
      <c r="AW391" s="14" t="s">
        <v>34</v>
      </c>
      <c r="AX391" s="14" t="s">
        <v>80</v>
      </c>
      <c r="AY391" s="265" t="s">
        <v>197</v>
      </c>
    </row>
    <row r="392" spans="2:65" s="1" customFormat="1" ht="16.5" customHeight="1">
      <c r="B392" s="39"/>
      <c r="C392" s="218" t="s">
        <v>832</v>
      </c>
      <c r="D392" s="218" t="s">
        <v>199</v>
      </c>
      <c r="E392" s="219" t="s">
        <v>2918</v>
      </c>
      <c r="F392" s="220" t="s">
        <v>2919</v>
      </c>
      <c r="G392" s="221" t="s">
        <v>116</v>
      </c>
      <c r="H392" s="222">
        <v>55</v>
      </c>
      <c r="I392" s="223"/>
      <c r="J392" s="224">
        <f>ROUND(I392*H392,2)</f>
        <v>0</v>
      </c>
      <c r="K392" s="220" t="s">
        <v>21</v>
      </c>
      <c r="L392" s="44"/>
      <c r="M392" s="225" t="s">
        <v>21</v>
      </c>
      <c r="N392" s="226" t="s">
        <v>44</v>
      </c>
      <c r="O392" s="80"/>
      <c r="P392" s="227">
        <f>O392*H392</f>
        <v>0</v>
      </c>
      <c r="Q392" s="227">
        <v>0</v>
      </c>
      <c r="R392" s="227">
        <f>Q392*H392</f>
        <v>0</v>
      </c>
      <c r="S392" s="227">
        <v>0</v>
      </c>
      <c r="T392" s="228">
        <f>S392*H392</f>
        <v>0</v>
      </c>
      <c r="AR392" s="18" t="s">
        <v>298</v>
      </c>
      <c r="AT392" s="18" t="s">
        <v>199</v>
      </c>
      <c r="AU392" s="18" t="s">
        <v>82</v>
      </c>
      <c r="AY392" s="18" t="s">
        <v>197</v>
      </c>
      <c r="BE392" s="229">
        <f>IF(N392="základní",J392,0)</f>
        <v>0</v>
      </c>
      <c r="BF392" s="229">
        <f>IF(N392="snížená",J392,0)</f>
        <v>0</v>
      </c>
      <c r="BG392" s="229">
        <f>IF(N392="zákl. přenesená",J392,0)</f>
        <v>0</v>
      </c>
      <c r="BH392" s="229">
        <f>IF(N392="sníž. přenesená",J392,0)</f>
        <v>0</v>
      </c>
      <c r="BI392" s="229">
        <f>IF(N392="nulová",J392,0)</f>
        <v>0</v>
      </c>
      <c r="BJ392" s="18" t="s">
        <v>80</v>
      </c>
      <c r="BK392" s="229">
        <f>ROUND(I392*H392,2)</f>
        <v>0</v>
      </c>
      <c r="BL392" s="18" t="s">
        <v>298</v>
      </c>
      <c r="BM392" s="18" t="s">
        <v>1314</v>
      </c>
    </row>
    <row r="393" spans="2:51" s="12" customFormat="1" ht="12">
      <c r="B393" s="233"/>
      <c r="C393" s="234"/>
      <c r="D393" s="230" t="s">
        <v>207</v>
      </c>
      <c r="E393" s="235" t="s">
        <v>21</v>
      </c>
      <c r="F393" s="236" t="s">
        <v>3058</v>
      </c>
      <c r="G393" s="234"/>
      <c r="H393" s="237">
        <v>55</v>
      </c>
      <c r="I393" s="238"/>
      <c r="J393" s="234"/>
      <c r="K393" s="234"/>
      <c r="L393" s="239"/>
      <c r="M393" s="240"/>
      <c r="N393" s="241"/>
      <c r="O393" s="241"/>
      <c r="P393" s="241"/>
      <c r="Q393" s="241"/>
      <c r="R393" s="241"/>
      <c r="S393" s="241"/>
      <c r="T393" s="242"/>
      <c r="AT393" s="243" t="s">
        <v>207</v>
      </c>
      <c r="AU393" s="243" t="s">
        <v>82</v>
      </c>
      <c r="AV393" s="12" t="s">
        <v>82</v>
      </c>
      <c r="AW393" s="12" t="s">
        <v>34</v>
      </c>
      <c r="AX393" s="12" t="s">
        <v>73</v>
      </c>
      <c r="AY393" s="243" t="s">
        <v>197</v>
      </c>
    </row>
    <row r="394" spans="2:51" s="14" customFormat="1" ht="12">
      <c r="B394" s="255"/>
      <c r="C394" s="256"/>
      <c r="D394" s="230" t="s">
        <v>207</v>
      </c>
      <c r="E394" s="257" t="s">
        <v>21</v>
      </c>
      <c r="F394" s="258" t="s">
        <v>221</v>
      </c>
      <c r="G394" s="256"/>
      <c r="H394" s="259">
        <v>55</v>
      </c>
      <c r="I394" s="260"/>
      <c r="J394" s="256"/>
      <c r="K394" s="256"/>
      <c r="L394" s="261"/>
      <c r="M394" s="262"/>
      <c r="N394" s="263"/>
      <c r="O394" s="263"/>
      <c r="P394" s="263"/>
      <c r="Q394" s="263"/>
      <c r="R394" s="263"/>
      <c r="S394" s="263"/>
      <c r="T394" s="264"/>
      <c r="AT394" s="265" t="s">
        <v>207</v>
      </c>
      <c r="AU394" s="265" t="s">
        <v>82</v>
      </c>
      <c r="AV394" s="14" t="s">
        <v>97</v>
      </c>
      <c r="AW394" s="14" t="s">
        <v>34</v>
      </c>
      <c r="AX394" s="14" t="s">
        <v>80</v>
      </c>
      <c r="AY394" s="265" t="s">
        <v>197</v>
      </c>
    </row>
    <row r="395" spans="2:65" s="1" customFormat="1" ht="16.5" customHeight="1">
      <c r="B395" s="39"/>
      <c r="C395" s="218" t="s">
        <v>839</v>
      </c>
      <c r="D395" s="218" t="s">
        <v>199</v>
      </c>
      <c r="E395" s="219" t="s">
        <v>2995</v>
      </c>
      <c r="F395" s="220" t="s">
        <v>2996</v>
      </c>
      <c r="G395" s="221" t="s">
        <v>116</v>
      </c>
      <c r="H395" s="222">
        <v>70</v>
      </c>
      <c r="I395" s="223"/>
      <c r="J395" s="224">
        <f>ROUND(I395*H395,2)</f>
        <v>0</v>
      </c>
      <c r="K395" s="220" t="s">
        <v>21</v>
      </c>
      <c r="L395" s="44"/>
      <c r="M395" s="225" t="s">
        <v>21</v>
      </c>
      <c r="N395" s="226" t="s">
        <v>44</v>
      </c>
      <c r="O395" s="80"/>
      <c r="P395" s="227">
        <f>O395*H395</f>
        <v>0</v>
      </c>
      <c r="Q395" s="227">
        <v>0</v>
      </c>
      <c r="R395" s="227">
        <f>Q395*H395</f>
        <v>0</v>
      </c>
      <c r="S395" s="227">
        <v>0</v>
      </c>
      <c r="T395" s="228">
        <f>S395*H395</f>
        <v>0</v>
      </c>
      <c r="AR395" s="18" t="s">
        <v>298</v>
      </c>
      <c r="AT395" s="18" t="s">
        <v>199</v>
      </c>
      <c r="AU395" s="18" t="s">
        <v>82</v>
      </c>
      <c r="AY395" s="18" t="s">
        <v>197</v>
      </c>
      <c r="BE395" s="229">
        <f>IF(N395="základní",J395,0)</f>
        <v>0</v>
      </c>
      <c r="BF395" s="229">
        <f>IF(N395="snížená",J395,0)</f>
        <v>0</v>
      </c>
      <c r="BG395" s="229">
        <f>IF(N395="zákl. přenesená",J395,0)</f>
        <v>0</v>
      </c>
      <c r="BH395" s="229">
        <f>IF(N395="sníž. přenesená",J395,0)</f>
        <v>0</v>
      </c>
      <c r="BI395" s="229">
        <f>IF(N395="nulová",J395,0)</f>
        <v>0</v>
      </c>
      <c r="BJ395" s="18" t="s">
        <v>80</v>
      </c>
      <c r="BK395" s="229">
        <f>ROUND(I395*H395,2)</f>
        <v>0</v>
      </c>
      <c r="BL395" s="18" t="s">
        <v>298</v>
      </c>
      <c r="BM395" s="18" t="s">
        <v>1323</v>
      </c>
    </row>
    <row r="396" spans="2:51" s="12" customFormat="1" ht="12">
      <c r="B396" s="233"/>
      <c r="C396" s="234"/>
      <c r="D396" s="230" t="s">
        <v>207</v>
      </c>
      <c r="E396" s="235" t="s">
        <v>21</v>
      </c>
      <c r="F396" s="236" t="s">
        <v>3059</v>
      </c>
      <c r="G396" s="234"/>
      <c r="H396" s="237">
        <v>70</v>
      </c>
      <c r="I396" s="238"/>
      <c r="J396" s="234"/>
      <c r="K396" s="234"/>
      <c r="L396" s="239"/>
      <c r="M396" s="240"/>
      <c r="N396" s="241"/>
      <c r="O396" s="241"/>
      <c r="P396" s="241"/>
      <c r="Q396" s="241"/>
      <c r="R396" s="241"/>
      <c r="S396" s="241"/>
      <c r="T396" s="242"/>
      <c r="AT396" s="243" t="s">
        <v>207</v>
      </c>
      <c r="AU396" s="243" t="s">
        <v>82</v>
      </c>
      <c r="AV396" s="12" t="s">
        <v>82</v>
      </c>
      <c r="AW396" s="12" t="s">
        <v>34</v>
      </c>
      <c r="AX396" s="12" t="s">
        <v>73</v>
      </c>
      <c r="AY396" s="243" t="s">
        <v>197</v>
      </c>
    </row>
    <row r="397" spans="2:51" s="14" customFormat="1" ht="12">
      <c r="B397" s="255"/>
      <c r="C397" s="256"/>
      <c r="D397" s="230" t="s">
        <v>207</v>
      </c>
      <c r="E397" s="257" t="s">
        <v>21</v>
      </c>
      <c r="F397" s="258" t="s">
        <v>221</v>
      </c>
      <c r="G397" s="256"/>
      <c r="H397" s="259">
        <v>70</v>
      </c>
      <c r="I397" s="260"/>
      <c r="J397" s="256"/>
      <c r="K397" s="256"/>
      <c r="L397" s="261"/>
      <c r="M397" s="262"/>
      <c r="N397" s="263"/>
      <c r="O397" s="263"/>
      <c r="P397" s="263"/>
      <c r="Q397" s="263"/>
      <c r="R397" s="263"/>
      <c r="S397" s="263"/>
      <c r="T397" s="264"/>
      <c r="AT397" s="265" t="s">
        <v>207</v>
      </c>
      <c r="AU397" s="265" t="s">
        <v>82</v>
      </c>
      <c r="AV397" s="14" t="s">
        <v>97</v>
      </c>
      <c r="AW397" s="14" t="s">
        <v>34</v>
      </c>
      <c r="AX397" s="14" t="s">
        <v>80</v>
      </c>
      <c r="AY397" s="265" t="s">
        <v>197</v>
      </c>
    </row>
    <row r="398" spans="2:65" s="1" customFormat="1" ht="16.5" customHeight="1">
      <c r="B398" s="39"/>
      <c r="C398" s="218" t="s">
        <v>844</v>
      </c>
      <c r="D398" s="218" t="s">
        <v>199</v>
      </c>
      <c r="E398" s="219" t="s">
        <v>2999</v>
      </c>
      <c r="F398" s="220" t="s">
        <v>3000</v>
      </c>
      <c r="G398" s="221" t="s">
        <v>707</v>
      </c>
      <c r="H398" s="222">
        <v>4</v>
      </c>
      <c r="I398" s="223"/>
      <c r="J398" s="224">
        <f>ROUND(I398*H398,2)</f>
        <v>0</v>
      </c>
      <c r="K398" s="220" t="s">
        <v>21</v>
      </c>
      <c r="L398" s="44"/>
      <c r="M398" s="225" t="s">
        <v>21</v>
      </c>
      <c r="N398" s="226" t="s">
        <v>44</v>
      </c>
      <c r="O398" s="80"/>
      <c r="P398" s="227">
        <f>O398*H398</f>
        <v>0</v>
      </c>
      <c r="Q398" s="227">
        <v>0</v>
      </c>
      <c r="R398" s="227">
        <f>Q398*H398</f>
        <v>0</v>
      </c>
      <c r="S398" s="227">
        <v>0</v>
      </c>
      <c r="T398" s="228">
        <f>S398*H398</f>
        <v>0</v>
      </c>
      <c r="AR398" s="18" t="s">
        <v>298</v>
      </c>
      <c r="AT398" s="18" t="s">
        <v>199</v>
      </c>
      <c r="AU398" s="18" t="s">
        <v>82</v>
      </c>
      <c r="AY398" s="18" t="s">
        <v>197</v>
      </c>
      <c r="BE398" s="229">
        <f>IF(N398="základní",J398,0)</f>
        <v>0</v>
      </c>
      <c r="BF398" s="229">
        <f>IF(N398="snížená",J398,0)</f>
        <v>0</v>
      </c>
      <c r="BG398" s="229">
        <f>IF(N398="zákl. přenesená",J398,0)</f>
        <v>0</v>
      </c>
      <c r="BH398" s="229">
        <f>IF(N398="sníž. přenesená",J398,0)</f>
        <v>0</v>
      </c>
      <c r="BI398" s="229">
        <f>IF(N398="nulová",J398,0)</f>
        <v>0</v>
      </c>
      <c r="BJ398" s="18" t="s">
        <v>80</v>
      </c>
      <c r="BK398" s="229">
        <f>ROUND(I398*H398,2)</f>
        <v>0</v>
      </c>
      <c r="BL398" s="18" t="s">
        <v>298</v>
      </c>
      <c r="BM398" s="18" t="s">
        <v>1331</v>
      </c>
    </row>
    <row r="399" spans="2:51" s="12" customFormat="1" ht="12">
      <c r="B399" s="233"/>
      <c r="C399" s="234"/>
      <c r="D399" s="230" t="s">
        <v>207</v>
      </c>
      <c r="E399" s="235" t="s">
        <v>21</v>
      </c>
      <c r="F399" s="236" t="s">
        <v>2986</v>
      </c>
      <c r="G399" s="234"/>
      <c r="H399" s="237">
        <v>4</v>
      </c>
      <c r="I399" s="238"/>
      <c r="J399" s="234"/>
      <c r="K399" s="234"/>
      <c r="L399" s="239"/>
      <c r="M399" s="240"/>
      <c r="N399" s="241"/>
      <c r="O399" s="241"/>
      <c r="P399" s="241"/>
      <c r="Q399" s="241"/>
      <c r="R399" s="241"/>
      <c r="S399" s="241"/>
      <c r="T399" s="242"/>
      <c r="AT399" s="243" t="s">
        <v>207</v>
      </c>
      <c r="AU399" s="243" t="s">
        <v>82</v>
      </c>
      <c r="AV399" s="12" t="s">
        <v>82</v>
      </c>
      <c r="AW399" s="12" t="s">
        <v>34</v>
      </c>
      <c r="AX399" s="12" t="s">
        <v>73</v>
      </c>
      <c r="AY399" s="243" t="s">
        <v>197</v>
      </c>
    </row>
    <row r="400" spans="2:51" s="14" customFormat="1" ht="12">
      <c r="B400" s="255"/>
      <c r="C400" s="256"/>
      <c r="D400" s="230" t="s">
        <v>207</v>
      </c>
      <c r="E400" s="257" t="s">
        <v>21</v>
      </c>
      <c r="F400" s="258" t="s">
        <v>221</v>
      </c>
      <c r="G400" s="256"/>
      <c r="H400" s="259">
        <v>4</v>
      </c>
      <c r="I400" s="260"/>
      <c r="J400" s="256"/>
      <c r="K400" s="256"/>
      <c r="L400" s="261"/>
      <c r="M400" s="262"/>
      <c r="N400" s="263"/>
      <c r="O400" s="263"/>
      <c r="P400" s="263"/>
      <c r="Q400" s="263"/>
      <c r="R400" s="263"/>
      <c r="S400" s="263"/>
      <c r="T400" s="264"/>
      <c r="AT400" s="265" t="s">
        <v>207</v>
      </c>
      <c r="AU400" s="265" t="s">
        <v>82</v>
      </c>
      <c r="AV400" s="14" t="s">
        <v>97</v>
      </c>
      <c r="AW400" s="14" t="s">
        <v>34</v>
      </c>
      <c r="AX400" s="14" t="s">
        <v>80</v>
      </c>
      <c r="AY400" s="265" t="s">
        <v>197</v>
      </c>
    </row>
    <row r="401" spans="2:65" s="1" customFormat="1" ht="16.5" customHeight="1">
      <c r="B401" s="39"/>
      <c r="C401" s="218" t="s">
        <v>850</v>
      </c>
      <c r="D401" s="218" t="s">
        <v>199</v>
      </c>
      <c r="E401" s="219" t="s">
        <v>2933</v>
      </c>
      <c r="F401" s="220" t="s">
        <v>2934</v>
      </c>
      <c r="G401" s="221" t="s">
        <v>1352</v>
      </c>
      <c r="H401" s="222">
        <v>60</v>
      </c>
      <c r="I401" s="223"/>
      <c r="J401" s="224">
        <f>ROUND(I401*H401,2)</f>
        <v>0</v>
      </c>
      <c r="K401" s="220" t="s">
        <v>21</v>
      </c>
      <c r="L401" s="44"/>
      <c r="M401" s="225" t="s">
        <v>21</v>
      </c>
      <c r="N401" s="226" t="s">
        <v>44</v>
      </c>
      <c r="O401" s="80"/>
      <c r="P401" s="227">
        <f>O401*H401</f>
        <v>0</v>
      </c>
      <c r="Q401" s="227">
        <v>0</v>
      </c>
      <c r="R401" s="227">
        <f>Q401*H401</f>
        <v>0</v>
      </c>
      <c r="S401" s="227">
        <v>0</v>
      </c>
      <c r="T401" s="228">
        <f>S401*H401</f>
        <v>0</v>
      </c>
      <c r="AR401" s="18" t="s">
        <v>298</v>
      </c>
      <c r="AT401" s="18" t="s">
        <v>199</v>
      </c>
      <c r="AU401" s="18" t="s">
        <v>82</v>
      </c>
      <c r="AY401" s="18" t="s">
        <v>197</v>
      </c>
      <c r="BE401" s="229">
        <f>IF(N401="základní",J401,0)</f>
        <v>0</v>
      </c>
      <c r="BF401" s="229">
        <f>IF(N401="snížená",J401,0)</f>
        <v>0</v>
      </c>
      <c r="BG401" s="229">
        <f>IF(N401="zákl. přenesená",J401,0)</f>
        <v>0</v>
      </c>
      <c r="BH401" s="229">
        <f>IF(N401="sníž. přenesená",J401,0)</f>
        <v>0</v>
      </c>
      <c r="BI401" s="229">
        <f>IF(N401="nulová",J401,0)</f>
        <v>0</v>
      </c>
      <c r="BJ401" s="18" t="s">
        <v>80</v>
      </c>
      <c r="BK401" s="229">
        <f>ROUND(I401*H401,2)</f>
        <v>0</v>
      </c>
      <c r="BL401" s="18" t="s">
        <v>298</v>
      </c>
      <c r="BM401" s="18" t="s">
        <v>1339</v>
      </c>
    </row>
    <row r="402" spans="2:51" s="12" customFormat="1" ht="12">
      <c r="B402" s="233"/>
      <c r="C402" s="234"/>
      <c r="D402" s="230" t="s">
        <v>207</v>
      </c>
      <c r="E402" s="235" t="s">
        <v>21</v>
      </c>
      <c r="F402" s="236" t="s">
        <v>3060</v>
      </c>
      <c r="G402" s="234"/>
      <c r="H402" s="237">
        <v>60</v>
      </c>
      <c r="I402" s="238"/>
      <c r="J402" s="234"/>
      <c r="K402" s="234"/>
      <c r="L402" s="239"/>
      <c r="M402" s="240"/>
      <c r="N402" s="241"/>
      <c r="O402" s="241"/>
      <c r="P402" s="241"/>
      <c r="Q402" s="241"/>
      <c r="R402" s="241"/>
      <c r="S402" s="241"/>
      <c r="T402" s="242"/>
      <c r="AT402" s="243" t="s">
        <v>207</v>
      </c>
      <c r="AU402" s="243" t="s">
        <v>82</v>
      </c>
      <c r="AV402" s="12" t="s">
        <v>82</v>
      </c>
      <c r="AW402" s="12" t="s">
        <v>34</v>
      </c>
      <c r="AX402" s="12" t="s">
        <v>73</v>
      </c>
      <c r="AY402" s="243" t="s">
        <v>197</v>
      </c>
    </row>
    <row r="403" spans="2:51" s="14" customFormat="1" ht="12">
      <c r="B403" s="255"/>
      <c r="C403" s="256"/>
      <c r="D403" s="230" t="s">
        <v>207</v>
      </c>
      <c r="E403" s="257" t="s">
        <v>21</v>
      </c>
      <c r="F403" s="258" t="s">
        <v>221</v>
      </c>
      <c r="G403" s="256"/>
      <c r="H403" s="259">
        <v>60</v>
      </c>
      <c r="I403" s="260"/>
      <c r="J403" s="256"/>
      <c r="K403" s="256"/>
      <c r="L403" s="261"/>
      <c r="M403" s="262"/>
      <c r="N403" s="263"/>
      <c r="O403" s="263"/>
      <c r="P403" s="263"/>
      <c r="Q403" s="263"/>
      <c r="R403" s="263"/>
      <c r="S403" s="263"/>
      <c r="T403" s="264"/>
      <c r="AT403" s="265" t="s">
        <v>207</v>
      </c>
      <c r="AU403" s="265" t="s">
        <v>82</v>
      </c>
      <c r="AV403" s="14" t="s">
        <v>97</v>
      </c>
      <c r="AW403" s="14" t="s">
        <v>34</v>
      </c>
      <c r="AX403" s="14" t="s">
        <v>80</v>
      </c>
      <c r="AY403" s="265" t="s">
        <v>197</v>
      </c>
    </row>
    <row r="404" spans="2:65" s="1" customFormat="1" ht="16.5" customHeight="1">
      <c r="B404" s="39"/>
      <c r="C404" s="218" t="s">
        <v>855</v>
      </c>
      <c r="D404" s="218" t="s">
        <v>199</v>
      </c>
      <c r="E404" s="219" t="s">
        <v>3061</v>
      </c>
      <c r="F404" s="220" t="s">
        <v>3062</v>
      </c>
      <c r="G404" s="221" t="s">
        <v>707</v>
      </c>
      <c r="H404" s="222">
        <v>1</v>
      </c>
      <c r="I404" s="223"/>
      <c r="J404" s="224">
        <f>ROUND(I404*H404,2)</f>
        <v>0</v>
      </c>
      <c r="K404" s="220" t="s">
        <v>21</v>
      </c>
      <c r="L404" s="44"/>
      <c r="M404" s="225" t="s">
        <v>21</v>
      </c>
      <c r="N404" s="226" t="s">
        <v>44</v>
      </c>
      <c r="O404" s="80"/>
      <c r="P404" s="227">
        <f>O404*H404</f>
        <v>0</v>
      </c>
      <c r="Q404" s="227">
        <v>0</v>
      </c>
      <c r="R404" s="227">
        <f>Q404*H404</f>
        <v>0</v>
      </c>
      <c r="S404" s="227">
        <v>0</v>
      </c>
      <c r="T404" s="228">
        <f>S404*H404</f>
        <v>0</v>
      </c>
      <c r="AR404" s="18" t="s">
        <v>298</v>
      </c>
      <c r="AT404" s="18" t="s">
        <v>199</v>
      </c>
      <c r="AU404" s="18" t="s">
        <v>82</v>
      </c>
      <c r="AY404" s="18" t="s">
        <v>197</v>
      </c>
      <c r="BE404" s="229">
        <f>IF(N404="základní",J404,0)</f>
        <v>0</v>
      </c>
      <c r="BF404" s="229">
        <f>IF(N404="snížená",J404,0)</f>
        <v>0</v>
      </c>
      <c r="BG404" s="229">
        <f>IF(N404="zákl. přenesená",J404,0)</f>
        <v>0</v>
      </c>
      <c r="BH404" s="229">
        <f>IF(N404="sníž. přenesená",J404,0)</f>
        <v>0</v>
      </c>
      <c r="BI404" s="229">
        <f>IF(N404="nulová",J404,0)</f>
        <v>0</v>
      </c>
      <c r="BJ404" s="18" t="s">
        <v>80</v>
      </c>
      <c r="BK404" s="229">
        <f>ROUND(I404*H404,2)</f>
        <v>0</v>
      </c>
      <c r="BL404" s="18" t="s">
        <v>298</v>
      </c>
      <c r="BM404" s="18" t="s">
        <v>3063</v>
      </c>
    </row>
    <row r="405" spans="2:63" s="11" customFormat="1" ht="22.8" customHeight="1">
      <c r="B405" s="202"/>
      <c r="C405" s="203"/>
      <c r="D405" s="204" t="s">
        <v>72</v>
      </c>
      <c r="E405" s="216" t="s">
        <v>2570</v>
      </c>
      <c r="F405" s="216" t="s">
        <v>3064</v>
      </c>
      <c r="G405" s="203"/>
      <c r="H405" s="203"/>
      <c r="I405" s="206"/>
      <c r="J405" s="217">
        <f>BK405</f>
        <v>0</v>
      </c>
      <c r="K405" s="203"/>
      <c r="L405" s="208"/>
      <c r="M405" s="209"/>
      <c r="N405" s="210"/>
      <c r="O405" s="210"/>
      <c r="P405" s="211">
        <f>SUM(P406:P437)</f>
        <v>0</v>
      </c>
      <c r="Q405" s="210"/>
      <c r="R405" s="211">
        <f>SUM(R406:R437)</f>
        <v>0</v>
      </c>
      <c r="S405" s="210"/>
      <c r="T405" s="212">
        <f>SUM(T406:T437)</f>
        <v>0</v>
      </c>
      <c r="AR405" s="213" t="s">
        <v>82</v>
      </c>
      <c r="AT405" s="214" t="s">
        <v>72</v>
      </c>
      <c r="AU405" s="214" t="s">
        <v>80</v>
      </c>
      <c r="AY405" s="213" t="s">
        <v>197</v>
      </c>
      <c r="BK405" s="215">
        <f>SUM(BK406:BK437)</f>
        <v>0</v>
      </c>
    </row>
    <row r="406" spans="2:65" s="1" customFormat="1" ht="16.5" customHeight="1">
      <c r="B406" s="39"/>
      <c r="C406" s="218" t="s">
        <v>860</v>
      </c>
      <c r="D406" s="218" t="s">
        <v>199</v>
      </c>
      <c r="E406" s="219" t="s">
        <v>2705</v>
      </c>
      <c r="F406" s="220" t="s">
        <v>3048</v>
      </c>
      <c r="G406" s="221" t="s">
        <v>707</v>
      </c>
      <c r="H406" s="222">
        <v>1</v>
      </c>
      <c r="I406" s="223"/>
      <c r="J406" s="224">
        <f>ROUND(I406*H406,2)</f>
        <v>0</v>
      </c>
      <c r="K406" s="220" t="s">
        <v>21</v>
      </c>
      <c r="L406" s="44"/>
      <c r="M406" s="225" t="s">
        <v>21</v>
      </c>
      <c r="N406" s="226" t="s">
        <v>44</v>
      </c>
      <c r="O406" s="80"/>
      <c r="P406" s="227">
        <f>O406*H406</f>
        <v>0</v>
      </c>
      <c r="Q406" s="227">
        <v>0</v>
      </c>
      <c r="R406" s="227">
        <f>Q406*H406</f>
        <v>0</v>
      </c>
      <c r="S406" s="227">
        <v>0</v>
      </c>
      <c r="T406" s="228">
        <f>S406*H406</f>
        <v>0</v>
      </c>
      <c r="AR406" s="18" t="s">
        <v>298</v>
      </c>
      <c r="AT406" s="18" t="s">
        <v>199</v>
      </c>
      <c r="AU406" s="18" t="s">
        <v>82</v>
      </c>
      <c r="AY406" s="18" t="s">
        <v>197</v>
      </c>
      <c r="BE406" s="229">
        <f>IF(N406="základní",J406,0)</f>
        <v>0</v>
      </c>
      <c r="BF406" s="229">
        <f>IF(N406="snížená",J406,0)</f>
        <v>0</v>
      </c>
      <c r="BG406" s="229">
        <f>IF(N406="zákl. přenesená",J406,0)</f>
        <v>0</v>
      </c>
      <c r="BH406" s="229">
        <f>IF(N406="sníž. přenesená",J406,0)</f>
        <v>0</v>
      </c>
      <c r="BI406" s="229">
        <f>IF(N406="nulová",J406,0)</f>
        <v>0</v>
      </c>
      <c r="BJ406" s="18" t="s">
        <v>80</v>
      </c>
      <c r="BK406" s="229">
        <f>ROUND(I406*H406,2)</f>
        <v>0</v>
      </c>
      <c r="BL406" s="18" t="s">
        <v>298</v>
      </c>
      <c r="BM406" s="18" t="s">
        <v>1349</v>
      </c>
    </row>
    <row r="407" spans="2:47" s="1" customFormat="1" ht="12">
      <c r="B407" s="39"/>
      <c r="C407" s="40"/>
      <c r="D407" s="230" t="s">
        <v>262</v>
      </c>
      <c r="E407" s="40"/>
      <c r="F407" s="231" t="s">
        <v>3049</v>
      </c>
      <c r="G407" s="40"/>
      <c r="H407" s="40"/>
      <c r="I407" s="145"/>
      <c r="J407" s="40"/>
      <c r="K407" s="40"/>
      <c r="L407" s="44"/>
      <c r="M407" s="232"/>
      <c r="N407" s="80"/>
      <c r="O407" s="80"/>
      <c r="P407" s="80"/>
      <c r="Q407" s="80"/>
      <c r="R407" s="80"/>
      <c r="S407" s="80"/>
      <c r="T407" s="81"/>
      <c r="AT407" s="18" t="s">
        <v>262</v>
      </c>
      <c r="AU407" s="18" t="s">
        <v>82</v>
      </c>
    </row>
    <row r="408" spans="2:51" s="12" customFormat="1" ht="12">
      <c r="B408" s="233"/>
      <c r="C408" s="234"/>
      <c r="D408" s="230" t="s">
        <v>207</v>
      </c>
      <c r="E408" s="235" t="s">
        <v>21</v>
      </c>
      <c r="F408" s="236" t="s">
        <v>80</v>
      </c>
      <c r="G408" s="234"/>
      <c r="H408" s="237">
        <v>1</v>
      </c>
      <c r="I408" s="238"/>
      <c r="J408" s="234"/>
      <c r="K408" s="234"/>
      <c r="L408" s="239"/>
      <c r="M408" s="240"/>
      <c r="N408" s="241"/>
      <c r="O408" s="241"/>
      <c r="P408" s="241"/>
      <c r="Q408" s="241"/>
      <c r="R408" s="241"/>
      <c r="S408" s="241"/>
      <c r="T408" s="242"/>
      <c r="AT408" s="243" t="s">
        <v>207</v>
      </c>
      <c r="AU408" s="243" t="s">
        <v>82</v>
      </c>
      <c r="AV408" s="12" t="s">
        <v>82</v>
      </c>
      <c r="AW408" s="12" t="s">
        <v>34</v>
      </c>
      <c r="AX408" s="12" t="s">
        <v>73</v>
      </c>
      <c r="AY408" s="243" t="s">
        <v>197</v>
      </c>
    </row>
    <row r="409" spans="2:51" s="14" customFormat="1" ht="12">
      <c r="B409" s="255"/>
      <c r="C409" s="256"/>
      <c r="D409" s="230" t="s">
        <v>207</v>
      </c>
      <c r="E409" s="257" t="s">
        <v>21</v>
      </c>
      <c r="F409" s="258" t="s">
        <v>221</v>
      </c>
      <c r="G409" s="256"/>
      <c r="H409" s="259">
        <v>1</v>
      </c>
      <c r="I409" s="260"/>
      <c r="J409" s="256"/>
      <c r="K409" s="256"/>
      <c r="L409" s="261"/>
      <c r="M409" s="262"/>
      <c r="N409" s="263"/>
      <c r="O409" s="263"/>
      <c r="P409" s="263"/>
      <c r="Q409" s="263"/>
      <c r="R409" s="263"/>
      <c r="S409" s="263"/>
      <c r="T409" s="264"/>
      <c r="AT409" s="265" t="s">
        <v>207</v>
      </c>
      <c r="AU409" s="265" t="s">
        <v>82</v>
      </c>
      <c r="AV409" s="14" t="s">
        <v>97</v>
      </c>
      <c r="AW409" s="14" t="s">
        <v>34</v>
      </c>
      <c r="AX409" s="14" t="s">
        <v>80</v>
      </c>
      <c r="AY409" s="265" t="s">
        <v>197</v>
      </c>
    </row>
    <row r="410" spans="2:65" s="1" customFormat="1" ht="16.5" customHeight="1">
      <c r="B410" s="39"/>
      <c r="C410" s="218" t="s">
        <v>865</v>
      </c>
      <c r="D410" s="218" t="s">
        <v>199</v>
      </c>
      <c r="E410" s="219" t="s">
        <v>2765</v>
      </c>
      <c r="F410" s="220" t="s">
        <v>3050</v>
      </c>
      <c r="G410" s="221" t="s">
        <v>707</v>
      </c>
      <c r="H410" s="222">
        <v>1</v>
      </c>
      <c r="I410" s="223"/>
      <c r="J410" s="224">
        <f>ROUND(I410*H410,2)</f>
        <v>0</v>
      </c>
      <c r="K410" s="220" t="s">
        <v>21</v>
      </c>
      <c r="L410" s="44"/>
      <c r="M410" s="225" t="s">
        <v>21</v>
      </c>
      <c r="N410" s="226" t="s">
        <v>44</v>
      </c>
      <c r="O410" s="80"/>
      <c r="P410" s="227">
        <f>O410*H410</f>
        <v>0</v>
      </c>
      <c r="Q410" s="227">
        <v>0</v>
      </c>
      <c r="R410" s="227">
        <f>Q410*H410</f>
        <v>0</v>
      </c>
      <c r="S410" s="227">
        <v>0</v>
      </c>
      <c r="T410" s="228">
        <f>S410*H410</f>
        <v>0</v>
      </c>
      <c r="AR410" s="18" t="s">
        <v>298</v>
      </c>
      <c r="AT410" s="18" t="s">
        <v>199</v>
      </c>
      <c r="AU410" s="18" t="s">
        <v>82</v>
      </c>
      <c r="AY410" s="18" t="s">
        <v>197</v>
      </c>
      <c r="BE410" s="229">
        <f>IF(N410="základní",J410,0)</f>
        <v>0</v>
      </c>
      <c r="BF410" s="229">
        <f>IF(N410="snížená",J410,0)</f>
        <v>0</v>
      </c>
      <c r="BG410" s="229">
        <f>IF(N410="zákl. přenesená",J410,0)</f>
        <v>0</v>
      </c>
      <c r="BH410" s="229">
        <f>IF(N410="sníž. přenesená",J410,0)</f>
        <v>0</v>
      </c>
      <c r="BI410" s="229">
        <f>IF(N410="nulová",J410,0)</f>
        <v>0</v>
      </c>
      <c r="BJ410" s="18" t="s">
        <v>80</v>
      </c>
      <c r="BK410" s="229">
        <f>ROUND(I410*H410,2)</f>
        <v>0</v>
      </c>
      <c r="BL410" s="18" t="s">
        <v>298</v>
      </c>
      <c r="BM410" s="18" t="s">
        <v>1366</v>
      </c>
    </row>
    <row r="411" spans="2:51" s="12" customFormat="1" ht="12">
      <c r="B411" s="233"/>
      <c r="C411" s="234"/>
      <c r="D411" s="230" t="s">
        <v>207</v>
      </c>
      <c r="E411" s="235" t="s">
        <v>21</v>
      </c>
      <c r="F411" s="236" t="s">
        <v>80</v>
      </c>
      <c r="G411" s="234"/>
      <c r="H411" s="237">
        <v>1</v>
      </c>
      <c r="I411" s="238"/>
      <c r="J411" s="234"/>
      <c r="K411" s="234"/>
      <c r="L411" s="239"/>
      <c r="M411" s="240"/>
      <c r="N411" s="241"/>
      <c r="O411" s="241"/>
      <c r="P411" s="241"/>
      <c r="Q411" s="241"/>
      <c r="R411" s="241"/>
      <c r="S411" s="241"/>
      <c r="T411" s="242"/>
      <c r="AT411" s="243" t="s">
        <v>207</v>
      </c>
      <c r="AU411" s="243" t="s">
        <v>82</v>
      </c>
      <c r="AV411" s="12" t="s">
        <v>82</v>
      </c>
      <c r="AW411" s="12" t="s">
        <v>34</v>
      </c>
      <c r="AX411" s="12" t="s">
        <v>73</v>
      </c>
      <c r="AY411" s="243" t="s">
        <v>197</v>
      </c>
    </row>
    <row r="412" spans="2:51" s="14" customFormat="1" ht="12">
      <c r="B412" s="255"/>
      <c r="C412" s="256"/>
      <c r="D412" s="230" t="s">
        <v>207</v>
      </c>
      <c r="E412" s="257" t="s">
        <v>21</v>
      </c>
      <c r="F412" s="258" t="s">
        <v>221</v>
      </c>
      <c r="G412" s="256"/>
      <c r="H412" s="259">
        <v>1</v>
      </c>
      <c r="I412" s="260"/>
      <c r="J412" s="256"/>
      <c r="K412" s="256"/>
      <c r="L412" s="261"/>
      <c r="M412" s="262"/>
      <c r="N412" s="263"/>
      <c r="O412" s="263"/>
      <c r="P412" s="263"/>
      <c r="Q412" s="263"/>
      <c r="R412" s="263"/>
      <c r="S412" s="263"/>
      <c r="T412" s="264"/>
      <c r="AT412" s="265" t="s">
        <v>207</v>
      </c>
      <c r="AU412" s="265" t="s">
        <v>82</v>
      </c>
      <c r="AV412" s="14" t="s">
        <v>97</v>
      </c>
      <c r="AW412" s="14" t="s">
        <v>34</v>
      </c>
      <c r="AX412" s="14" t="s">
        <v>80</v>
      </c>
      <c r="AY412" s="265" t="s">
        <v>197</v>
      </c>
    </row>
    <row r="413" spans="2:65" s="1" customFormat="1" ht="16.5" customHeight="1">
      <c r="B413" s="39"/>
      <c r="C413" s="218" t="s">
        <v>870</v>
      </c>
      <c r="D413" s="218" t="s">
        <v>199</v>
      </c>
      <c r="E413" s="219" t="s">
        <v>3065</v>
      </c>
      <c r="F413" s="220" t="s">
        <v>3051</v>
      </c>
      <c r="G413" s="221" t="s">
        <v>707</v>
      </c>
      <c r="H413" s="222">
        <v>1</v>
      </c>
      <c r="I413" s="223"/>
      <c r="J413" s="224">
        <f>ROUND(I413*H413,2)</f>
        <v>0</v>
      </c>
      <c r="K413" s="220" t="s">
        <v>21</v>
      </c>
      <c r="L413" s="44"/>
      <c r="M413" s="225" t="s">
        <v>21</v>
      </c>
      <c r="N413" s="226" t="s">
        <v>44</v>
      </c>
      <c r="O413" s="80"/>
      <c r="P413" s="227">
        <f>O413*H413</f>
        <v>0</v>
      </c>
      <c r="Q413" s="227">
        <v>0</v>
      </c>
      <c r="R413" s="227">
        <f>Q413*H413</f>
        <v>0</v>
      </c>
      <c r="S413" s="227">
        <v>0</v>
      </c>
      <c r="T413" s="228">
        <f>S413*H413</f>
        <v>0</v>
      </c>
      <c r="AR413" s="18" t="s">
        <v>298</v>
      </c>
      <c r="AT413" s="18" t="s">
        <v>199</v>
      </c>
      <c r="AU413" s="18" t="s">
        <v>82</v>
      </c>
      <c r="AY413" s="18" t="s">
        <v>197</v>
      </c>
      <c r="BE413" s="229">
        <f>IF(N413="základní",J413,0)</f>
        <v>0</v>
      </c>
      <c r="BF413" s="229">
        <f>IF(N413="snížená",J413,0)</f>
        <v>0</v>
      </c>
      <c r="BG413" s="229">
        <f>IF(N413="zákl. přenesená",J413,0)</f>
        <v>0</v>
      </c>
      <c r="BH413" s="229">
        <f>IF(N413="sníž. přenesená",J413,0)</f>
        <v>0</v>
      </c>
      <c r="BI413" s="229">
        <f>IF(N413="nulová",J413,0)</f>
        <v>0</v>
      </c>
      <c r="BJ413" s="18" t="s">
        <v>80</v>
      </c>
      <c r="BK413" s="229">
        <f>ROUND(I413*H413,2)</f>
        <v>0</v>
      </c>
      <c r="BL413" s="18" t="s">
        <v>298</v>
      </c>
      <c r="BM413" s="18" t="s">
        <v>1376</v>
      </c>
    </row>
    <row r="414" spans="2:51" s="12" customFormat="1" ht="12">
      <c r="B414" s="233"/>
      <c r="C414" s="234"/>
      <c r="D414" s="230" t="s">
        <v>207</v>
      </c>
      <c r="E414" s="235" t="s">
        <v>21</v>
      </c>
      <c r="F414" s="236" t="s">
        <v>80</v>
      </c>
      <c r="G414" s="234"/>
      <c r="H414" s="237">
        <v>1</v>
      </c>
      <c r="I414" s="238"/>
      <c r="J414" s="234"/>
      <c r="K414" s="234"/>
      <c r="L414" s="239"/>
      <c r="M414" s="240"/>
      <c r="N414" s="241"/>
      <c r="O414" s="241"/>
      <c r="P414" s="241"/>
      <c r="Q414" s="241"/>
      <c r="R414" s="241"/>
      <c r="S414" s="241"/>
      <c r="T414" s="242"/>
      <c r="AT414" s="243" t="s">
        <v>207</v>
      </c>
      <c r="AU414" s="243" t="s">
        <v>82</v>
      </c>
      <c r="AV414" s="12" t="s">
        <v>82</v>
      </c>
      <c r="AW414" s="12" t="s">
        <v>34</v>
      </c>
      <c r="AX414" s="12" t="s">
        <v>73</v>
      </c>
      <c r="AY414" s="243" t="s">
        <v>197</v>
      </c>
    </row>
    <row r="415" spans="2:51" s="14" customFormat="1" ht="12">
      <c r="B415" s="255"/>
      <c r="C415" s="256"/>
      <c r="D415" s="230" t="s">
        <v>207</v>
      </c>
      <c r="E415" s="257" t="s">
        <v>21</v>
      </c>
      <c r="F415" s="258" t="s">
        <v>221</v>
      </c>
      <c r="G415" s="256"/>
      <c r="H415" s="259">
        <v>1</v>
      </c>
      <c r="I415" s="260"/>
      <c r="J415" s="256"/>
      <c r="K415" s="256"/>
      <c r="L415" s="261"/>
      <c r="M415" s="262"/>
      <c r="N415" s="263"/>
      <c r="O415" s="263"/>
      <c r="P415" s="263"/>
      <c r="Q415" s="263"/>
      <c r="R415" s="263"/>
      <c r="S415" s="263"/>
      <c r="T415" s="264"/>
      <c r="AT415" s="265" t="s">
        <v>207</v>
      </c>
      <c r="AU415" s="265" t="s">
        <v>82</v>
      </c>
      <c r="AV415" s="14" t="s">
        <v>97</v>
      </c>
      <c r="AW415" s="14" t="s">
        <v>34</v>
      </c>
      <c r="AX415" s="14" t="s">
        <v>80</v>
      </c>
      <c r="AY415" s="265" t="s">
        <v>197</v>
      </c>
    </row>
    <row r="416" spans="2:65" s="1" customFormat="1" ht="16.5" customHeight="1">
      <c r="B416" s="39"/>
      <c r="C416" s="218" t="s">
        <v>492</v>
      </c>
      <c r="D416" s="218" t="s">
        <v>199</v>
      </c>
      <c r="E416" s="219" t="s">
        <v>3066</v>
      </c>
      <c r="F416" s="220" t="s">
        <v>3053</v>
      </c>
      <c r="G416" s="221" t="s">
        <v>707</v>
      </c>
      <c r="H416" s="222">
        <v>1</v>
      </c>
      <c r="I416" s="223"/>
      <c r="J416" s="224">
        <f>ROUND(I416*H416,2)</f>
        <v>0</v>
      </c>
      <c r="K416" s="220" t="s">
        <v>21</v>
      </c>
      <c r="L416" s="44"/>
      <c r="M416" s="225" t="s">
        <v>21</v>
      </c>
      <c r="N416" s="226" t="s">
        <v>44</v>
      </c>
      <c r="O416" s="80"/>
      <c r="P416" s="227">
        <f>O416*H416</f>
        <v>0</v>
      </c>
      <c r="Q416" s="227">
        <v>0</v>
      </c>
      <c r="R416" s="227">
        <f>Q416*H416</f>
        <v>0</v>
      </c>
      <c r="S416" s="227">
        <v>0</v>
      </c>
      <c r="T416" s="228">
        <f>S416*H416</f>
        <v>0</v>
      </c>
      <c r="AR416" s="18" t="s">
        <v>298</v>
      </c>
      <c r="AT416" s="18" t="s">
        <v>199</v>
      </c>
      <c r="AU416" s="18" t="s">
        <v>82</v>
      </c>
      <c r="AY416" s="18" t="s">
        <v>197</v>
      </c>
      <c r="BE416" s="229">
        <f>IF(N416="základní",J416,0)</f>
        <v>0</v>
      </c>
      <c r="BF416" s="229">
        <f>IF(N416="snížená",J416,0)</f>
        <v>0</v>
      </c>
      <c r="BG416" s="229">
        <f>IF(N416="zákl. přenesená",J416,0)</f>
        <v>0</v>
      </c>
      <c r="BH416" s="229">
        <f>IF(N416="sníž. přenesená",J416,0)</f>
        <v>0</v>
      </c>
      <c r="BI416" s="229">
        <f>IF(N416="nulová",J416,0)</f>
        <v>0</v>
      </c>
      <c r="BJ416" s="18" t="s">
        <v>80</v>
      </c>
      <c r="BK416" s="229">
        <f>ROUND(I416*H416,2)</f>
        <v>0</v>
      </c>
      <c r="BL416" s="18" t="s">
        <v>298</v>
      </c>
      <c r="BM416" s="18" t="s">
        <v>1391</v>
      </c>
    </row>
    <row r="417" spans="2:51" s="12" customFormat="1" ht="12">
      <c r="B417" s="233"/>
      <c r="C417" s="234"/>
      <c r="D417" s="230" t="s">
        <v>207</v>
      </c>
      <c r="E417" s="235" t="s">
        <v>21</v>
      </c>
      <c r="F417" s="236" t="s">
        <v>80</v>
      </c>
      <c r="G417" s="234"/>
      <c r="H417" s="237">
        <v>1</v>
      </c>
      <c r="I417" s="238"/>
      <c r="J417" s="234"/>
      <c r="K417" s="234"/>
      <c r="L417" s="239"/>
      <c r="M417" s="240"/>
      <c r="N417" s="241"/>
      <c r="O417" s="241"/>
      <c r="P417" s="241"/>
      <c r="Q417" s="241"/>
      <c r="R417" s="241"/>
      <c r="S417" s="241"/>
      <c r="T417" s="242"/>
      <c r="AT417" s="243" t="s">
        <v>207</v>
      </c>
      <c r="AU417" s="243" t="s">
        <v>82</v>
      </c>
      <c r="AV417" s="12" t="s">
        <v>82</v>
      </c>
      <c r="AW417" s="12" t="s">
        <v>34</v>
      </c>
      <c r="AX417" s="12" t="s">
        <v>73</v>
      </c>
      <c r="AY417" s="243" t="s">
        <v>197</v>
      </c>
    </row>
    <row r="418" spans="2:51" s="14" customFormat="1" ht="12">
      <c r="B418" s="255"/>
      <c r="C418" s="256"/>
      <c r="D418" s="230" t="s">
        <v>207</v>
      </c>
      <c r="E418" s="257" t="s">
        <v>21</v>
      </c>
      <c r="F418" s="258" t="s">
        <v>221</v>
      </c>
      <c r="G418" s="256"/>
      <c r="H418" s="259">
        <v>1</v>
      </c>
      <c r="I418" s="260"/>
      <c r="J418" s="256"/>
      <c r="K418" s="256"/>
      <c r="L418" s="261"/>
      <c r="M418" s="262"/>
      <c r="N418" s="263"/>
      <c r="O418" s="263"/>
      <c r="P418" s="263"/>
      <c r="Q418" s="263"/>
      <c r="R418" s="263"/>
      <c r="S418" s="263"/>
      <c r="T418" s="264"/>
      <c r="AT418" s="265" t="s">
        <v>207</v>
      </c>
      <c r="AU418" s="265" t="s">
        <v>82</v>
      </c>
      <c r="AV418" s="14" t="s">
        <v>97</v>
      </c>
      <c r="AW418" s="14" t="s">
        <v>34</v>
      </c>
      <c r="AX418" s="14" t="s">
        <v>80</v>
      </c>
      <c r="AY418" s="265" t="s">
        <v>197</v>
      </c>
    </row>
    <row r="419" spans="2:65" s="1" customFormat="1" ht="16.5" customHeight="1">
      <c r="B419" s="39"/>
      <c r="C419" s="218" t="s">
        <v>879</v>
      </c>
      <c r="D419" s="218" t="s">
        <v>199</v>
      </c>
      <c r="E419" s="219" t="s">
        <v>3067</v>
      </c>
      <c r="F419" s="220" t="s">
        <v>3055</v>
      </c>
      <c r="G419" s="221" t="s">
        <v>707</v>
      </c>
      <c r="H419" s="222">
        <v>1</v>
      </c>
      <c r="I419" s="223"/>
      <c r="J419" s="224">
        <f>ROUND(I419*H419,2)</f>
        <v>0</v>
      </c>
      <c r="K419" s="220" t="s">
        <v>21</v>
      </c>
      <c r="L419" s="44"/>
      <c r="M419" s="225" t="s">
        <v>21</v>
      </c>
      <c r="N419" s="226" t="s">
        <v>44</v>
      </c>
      <c r="O419" s="80"/>
      <c r="P419" s="227">
        <f>O419*H419</f>
        <v>0</v>
      </c>
      <c r="Q419" s="227">
        <v>0</v>
      </c>
      <c r="R419" s="227">
        <f>Q419*H419</f>
        <v>0</v>
      </c>
      <c r="S419" s="227">
        <v>0</v>
      </c>
      <c r="T419" s="228">
        <f>S419*H419</f>
        <v>0</v>
      </c>
      <c r="AR419" s="18" t="s">
        <v>298</v>
      </c>
      <c r="AT419" s="18" t="s">
        <v>199</v>
      </c>
      <c r="AU419" s="18" t="s">
        <v>82</v>
      </c>
      <c r="AY419" s="18" t="s">
        <v>197</v>
      </c>
      <c r="BE419" s="229">
        <f>IF(N419="základní",J419,0)</f>
        <v>0</v>
      </c>
      <c r="BF419" s="229">
        <f>IF(N419="snížená",J419,0)</f>
        <v>0</v>
      </c>
      <c r="BG419" s="229">
        <f>IF(N419="zákl. přenesená",J419,0)</f>
        <v>0</v>
      </c>
      <c r="BH419" s="229">
        <f>IF(N419="sníž. přenesená",J419,0)</f>
        <v>0</v>
      </c>
      <c r="BI419" s="229">
        <f>IF(N419="nulová",J419,0)</f>
        <v>0</v>
      </c>
      <c r="BJ419" s="18" t="s">
        <v>80</v>
      </c>
      <c r="BK419" s="229">
        <f>ROUND(I419*H419,2)</f>
        <v>0</v>
      </c>
      <c r="BL419" s="18" t="s">
        <v>298</v>
      </c>
      <c r="BM419" s="18" t="s">
        <v>1404</v>
      </c>
    </row>
    <row r="420" spans="2:51" s="12" customFormat="1" ht="12">
      <c r="B420" s="233"/>
      <c r="C420" s="234"/>
      <c r="D420" s="230" t="s">
        <v>207</v>
      </c>
      <c r="E420" s="235" t="s">
        <v>21</v>
      </c>
      <c r="F420" s="236" t="s">
        <v>80</v>
      </c>
      <c r="G420" s="234"/>
      <c r="H420" s="237">
        <v>1</v>
      </c>
      <c r="I420" s="238"/>
      <c r="J420" s="234"/>
      <c r="K420" s="234"/>
      <c r="L420" s="239"/>
      <c r="M420" s="240"/>
      <c r="N420" s="241"/>
      <c r="O420" s="241"/>
      <c r="P420" s="241"/>
      <c r="Q420" s="241"/>
      <c r="R420" s="241"/>
      <c r="S420" s="241"/>
      <c r="T420" s="242"/>
      <c r="AT420" s="243" t="s">
        <v>207</v>
      </c>
      <c r="AU420" s="243" t="s">
        <v>82</v>
      </c>
      <c r="AV420" s="12" t="s">
        <v>82</v>
      </c>
      <c r="AW420" s="12" t="s">
        <v>34</v>
      </c>
      <c r="AX420" s="12" t="s">
        <v>73</v>
      </c>
      <c r="AY420" s="243" t="s">
        <v>197</v>
      </c>
    </row>
    <row r="421" spans="2:51" s="14" customFormat="1" ht="12">
      <c r="B421" s="255"/>
      <c r="C421" s="256"/>
      <c r="D421" s="230" t="s">
        <v>207</v>
      </c>
      <c r="E421" s="257" t="s">
        <v>21</v>
      </c>
      <c r="F421" s="258" t="s">
        <v>221</v>
      </c>
      <c r="G421" s="256"/>
      <c r="H421" s="259">
        <v>1</v>
      </c>
      <c r="I421" s="260"/>
      <c r="J421" s="256"/>
      <c r="K421" s="256"/>
      <c r="L421" s="261"/>
      <c r="M421" s="262"/>
      <c r="N421" s="263"/>
      <c r="O421" s="263"/>
      <c r="P421" s="263"/>
      <c r="Q421" s="263"/>
      <c r="R421" s="263"/>
      <c r="S421" s="263"/>
      <c r="T421" s="264"/>
      <c r="AT421" s="265" t="s">
        <v>207</v>
      </c>
      <c r="AU421" s="265" t="s">
        <v>82</v>
      </c>
      <c r="AV421" s="14" t="s">
        <v>97</v>
      </c>
      <c r="AW421" s="14" t="s">
        <v>34</v>
      </c>
      <c r="AX421" s="14" t="s">
        <v>80</v>
      </c>
      <c r="AY421" s="265" t="s">
        <v>197</v>
      </c>
    </row>
    <row r="422" spans="2:65" s="1" customFormat="1" ht="16.5" customHeight="1">
      <c r="B422" s="39"/>
      <c r="C422" s="218" t="s">
        <v>883</v>
      </c>
      <c r="D422" s="218" t="s">
        <v>199</v>
      </c>
      <c r="E422" s="219" t="s">
        <v>3068</v>
      </c>
      <c r="F422" s="220" t="s">
        <v>3069</v>
      </c>
      <c r="G422" s="221" t="s">
        <v>707</v>
      </c>
      <c r="H422" s="222">
        <v>1</v>
      </c>
      <c r="I422" s="223"/>
      <c r="J422" s="224">
        <f>ROUND(I422*H422,2)</f>
        <v>0</v>
      </c>
      <c r="K422" s="220" t="s">
        <v>21</v>
      </c>
      <c r="L422" s="44"/>
      <c r="M422" s="225" t="s">
        <v>21</v>
      </c>
      <c r="N422" s="226" t="s">
        <v>44</v>
      </c>
      <c r="O422" s="80"/>
      <c r="P422" s="227">
        <f>O422*H422</f>
        <v>0</v>
      </c>
      <c r="Q422" s="227">
        <v>0</v>
      </c>
      <c r="R422" s="227">
        <f>Q422*H422</f>
        <v>0</v>
      </c>
      <c r="S422" s="227">
        <v>0</v>
      </c>
      <c r="T422" s="228">
        <f>S422*H422</f>
        <v>0</v>
      </c>
      <c r="AR422" s="18" t="s">
        <v>298</v>
      </c>
      <c r="AT422" s="18" t="s">
        <v>199</v>
      </c>
      <c r="AU422" s="18" t="s">
        <v>82</v>
      </c>
      <c r="AY422" s="18" t="s">
        <v>197</v>
      </c>
      <c r="BE422" s="229">
        <f>IF(N422="základní",J422,0)</f>
        <v>0</v>
      </c>
      <c r="BF422" s="229">
        <f>IF(N422="snížená",J422,0)</f>
        <v>0</v>
      </c>
      <c r="BG422" s="229">
        <f>IF(N422="zákl. přenesená",J422,0)</f>
        <v>0</v>
      </c>
      <c r="BH422" s="229">
        <f>IF(N422="sníž. přenesená",J422,0)</f>
        <v>0</v>
      </c>
      <c r="BI422" s="229">
        <f>IF(N422="nulová",J422,0)</f>
        <v>0</v>
      </c>
      <c r="BJ422" s="18" t="s">
        <v>80</v>
      </c>
      <c r="BK422" s="229">
        <f>ROUND(I422*H422,2)</f>
        <v>0</v>
      </c>
      <c r="BL422" s="18" t="s">
        <v>298</v>
      </c>
      <c r="BM422" s="18" t="s">
        <v>1421</v>
      </c>
    </row>
    <row r="423" spans="2:51" s="12" customFormat="1" ht="12">
      <c r="B423" s="233"/>
      <c r="C423" s="234"/>
      <c r="D423" s="230" t="s">
        <v>207</v>
      </c>
      <c r="E423" s="235" t="s">
        <v>21</v>
      </c>
      <c r="F423" s="236" t="s">
        <v>80</v>
      </c>
      <c r="G423" s="234"/>
      <c r="H423" s="237">
        <v>1</v>
      </c>
      <c r="I423" s="238"/>
      <c r="J423" s="234"/>
      <c r="K423" s="234"/>
      <c r="L423" s="239"/>
      <c r="M423" s="240"/>
      <c r="N423" s="241"/>
      <c r="O423" s="241"/>
      <c r="P423" s="241"/>
      <c r="Q423" s="241"/>
      <c r="R423" s="241"/>
      <c r="S423" s="241"/>
      <c r="T423" s="242"/>
      <c r="AT423" s="243" t="s">
        <v>207</v>
      </c>
      <c r="AU423" s="243" t="s">
        <v>82</v>
      </c>
      <c r="AV423" s="12" t="s">
        <v>82</v>
      </c>
      <c r="AW423" s="12" t="s">
        <v>34</v>
      </c>
      <c r="AX423" s="12" t="s">
        <v>73</v>
      </c>
      <c r="AY423" s="243" t="s">
        <v>197</v>
      </c>
    </row>
    <row r="424" spans="2:51" s="14" customFormat="1" ht="12">
      <c r="B424" s="255"/>
      <c r="C424" s="256"/>
      <c r="D424" s="230" t="s">
        <v>207</v>
      </c>
      <c r="E424" s="257" t="s">
        <v>21</v>
      </c>
      <c r="F424" s="258" t="s">
        <v>221</v>
      </c>
      <c r="G424" s="256"/>
      <c r="H424" s="259">
        <v>1</v>
      </c>
      <c r="I424" s="260"/>
      <c r="J424" s="256"/>
      <c r="K424" s="256"/>
      <c r="L424" s="261"/>
      <c r="M424" s="262"/>
      <c r="N424" s="263"/>
      <c r="O424" s="263"/>
      <c r="P424" s="263"/>
      <c r="Q424" s="263"/>
      <c r="R424" s="263"/>
      <c r="S424" s="263"/>
      <c r="T424" s="264"/>
      <c r="AT424" s="265" t="s">
        <v>207</v>
      </c>
      <c r="AU424" s="265" t="s">
        <v>82</v>
      </c>
      <c r="AV424" s="14" t="s">
        <v>97</v>
      </c>
      <c r="AW424" s="14" t="s">
        <v>34</v>
      </c>
      <c r="AX424" s="14" t="s">
        <v>80</v>
      </c>
      <c r="AY424" s="265" t="s">
        <v>197</v>
      </c>
    </row>
    <row r="425" spans="2:65" s="1" customFormat="1" ht="16.5" customHeight="1">
      <c r="B425" s="39"/>
      <c r="C425" s="218" t="s">
        <v>894</v>
      </c>
      <c r="D425" s="218" t="s">
        <v>199</v>
      </c>
      <c r="E425" s="219" t="s">
        <v>2918</v>
      </c>
      <c r="F425" s="220" t="s">
        <v>2919</v>
      </c>
      <c r="G425" s="221" t="s">
        <v>116</v>
      </c>
      <c r="H425" s="222">
        <v>30</v>
      </c>
      <c r="I425" s="223"/>
      <c r="J425" s="224">
        <f>ROUND(I425*H425,2)</f>
        <v>0</v>
      </c>
      <c r="K425" s="220" t="s">
        <v>21</v>
      </c>
      <c r="L425" s="44"/>
      <c r="M425" s="225" t="s">
        <v>21</v>
      </c>
      <c r="N425" s="226" t="s">
        <v>44</v>
      </c>
      <c r="O425" s="80"/>
      <c r="P425" s="227">
        <f>O425*H425</f>
        <v>0</v>
      </c>
      <c r="Q425" s="227">
        <v>0</v>
      </c>
      <c r="R425" s="227">
        <f>Q425*H425</f>
        <v>0</v>
      </c>
      <c r="S425" s="227">
        <v>0</v>
      </c>
      <c r="T425" s="228">
        <f>S425*H425</f>
        <v>0</v>
      </c>
      <c r="AR425" s="18" t="s">
        <v>298</v>
      </c>
      <c r="AT425" s="18" t="s">
        <v>199</v>
      </c>
      <c r="AU425" s="18" t="s">
        <v>82</v>
      </c>
      <c r="AY425" s="18" t="s">
        <v>197</v>
      </c>
      <c r="BE425" s="229">
        <f>IF(N425="základní",J425,0)</f>
        <v>0</v>
      </c>
      <c r="BF425" s="229">
        <f>IF(N425="snížená",J425,0)</f>
        <v>0</v>
      </c>
      <c r="BG425" s="229">
        <f>IF(N425="zákl. přenesená",J425,0)</f>
        <v>0</v>
      </c>
      <c r="BH425" s="229">
        <f>IF(N425="sníž. přenesená",J425,0)</f>
        <v>0</v>
      </c>
      <c r="BI425" s="229">
        <f>IF(N425="nulová",J425,0)</f>
        <v>0</v>
      </c>
      <c r="BJ425" s="18" t="s">
        <v>80</v>
      </c>
      <c r="BK425" s="229">
        <f>ROUND(I425*H425,2)</f>
        <v>0</v>
      </c>
      <c r="BL425" s="18" t="s">
        <v>298</v>
      </c>
      <c r="BM425" s="18" t="s">
        <v>1430</v>
      </c>
    </row>
    <row r="426" spans="2:51" s="12" customFormat="1" ht="12">
      <c r="B426" s="233"/>
      <c r="C426" s="234"/>
      <c r="D426" s="230" t="s">
        <v>207</v>
      </c>
      <c r="E426" s="235" t="s">
        <v>21</v>
      </c>
      <c r="F426" s="236" t="s">
        <v>3070</v>
      </c>
      <c r="G426" s="234"/>
      <c r="H426" s="237">
        <v>30</v>
      </c>
      <c r="I426" s="238"/>
      <c r="J426" s="234"/>
      <c r="K426" s="234"/>
      <c r="L426" s="239"/>
      <c r="M426" s="240"/>
      <c r="N426" s="241"/>
      <c r="O426" s="241"/>
      <c r="P426" s="241"/>
      <c r="Q426" s="241"/>
      <c r="R426" s="241"/>
      <c r="S426" s="241"/>
      <c r="T426" s="242"/>
      <c r="AT426" s="243" t="s">
        <v>207</v>
      </c>
      <c r="AU426" s="243" t="s">
        <v>82</v>
      </c>
      <c r="AV426" s="12" t="s">
        <v>82</v>
      </c>
      <c r="AW426" s="12" t="s">
        <v>34</v>
      </c>
      <c r="AX426" s="12" t="s">
        <v>73</v>
      </c>
      <c r="AY426" s="243" t="s">
        <v>197</v>
      </c>
    </row>
    <row r="427" spans="2:51" s="14" customFormat="1" ht="12">
      <c r="B427" s="255"/>
      <c r="C427" s="256"/>
      <c r="D427" s="230" t="s">
        <v>207</v>
      </c>
      <c r="E427" s="257" t="s">
        <v>21</v>
      </c>
      <c r="F427" s="258" t="s">
        <v>221</v>
      </c>
      <c r="G427" s="256"/>
      <c r="H427" s="259">
        <v>30</v>
      </c>
      <c r="I427" s="260"/>
      <c r="J427" s="256"/>
      <c r="K427" s="256"/>
      <c r="L427" s="261"/>
      <c r="M427" s="262"/>
      <c r="N427" s="263"/>
      <c r="O427" s="263"/>
      <c r="P427" s="263"/>
      <c r="Q427" s="263"/>
      <c r="R427" s="263"/>
      <c r="S427" s="263"/>
      <c r="T427" s="264"/>
      <c r="AT427" s="265" t="s">
        <v>207</v>
      </c>
      <c r="AU427" s="265" t="s">
        <v>82</v>
      </c>
      <c r="AV427" s="14" t="s">
        <v>97</v>
      </c>
      <c r="AW427" s="14" t="s">
        <v>34</v>
      </c>
      <c r="AX427" s="14" t="s">
        <v>80</v>
      </c>
      <c r="AY427" s="265" t="s">
        <v>197</v>
      </c>
    </row>
    <row r="428" spans="2:65" s="1" customFormat="1" ht="16.5" customHeight="1">
      <c r="B428" s="39"/>
      <c r="C428" s="218" t="s">
        <v>899</v>
      </c>
      <c r="D428" s="218" t="s">
        <v>199</v>
      </c>
      <c r="E428" s="219" t="s">
        <v>2995</v>
      </c>
      <c r="F428" s="220" t="s">
        <v>2996</v>
      </c>
      <c r="G428" s="221" t="s">
        <v>116</v>
      </c>
      <c r="H428" s="222">
        <v>40</v>
      </c>
      <c r="I428" s="223"/>
      <c r="J428" s="224">
        <f>ROUND(I428*H428,2)</f>
        <v>0</v>
      </c>
      <c r="K428" s="220" t="s">
        <v>21</v>
      </c>
      <c r="L428" s="44"/>
      <c r="M428" s="225" t="s">
        <v>21</v>
      </c>
      <c r="N428" s="226" t="s">
        <v>44</v>
      </c>
      <c r="O428" s="80"/>
      <c r="P428" s="227">
        <f>O428*H428</f>
        <v>0</v>
      </c>
      <c r="Q428" s="227">
        <v>0</v>
      </c>
      <c r="R428" s="227">
        <f>Q428*H428</f>
        <v>0</v>
      </c>
      <c r="S428" s="227">
        <v>0</v>
      </c>
      <c r="T428" s="228">
        <f>S428*H428</f>
        <v>0</v>
      </c>
      <c r="AR428" s="18" t="s">
        <v>298</v>
      </c>
      <c r="AT428" s="18" t="s">
        <v>199</v>
      </c>
      <c r="AU428" s="18" t="s">
        <v>82</v>
      </c>
      <c r="AY428" s="18" t="s">
        <v>197</v>
      </c>
      <c r="BE428" s="229">
        <f>IF(N428="základní",J428,0)</f>
        <v>0</v>
      </c>
      <c r="BF428" s="229">
        <f>IF(N428="snížená",J428,0)</f>
        <v>0</v>
      </c>
      <c r="BG428" s="229">
        <f>IF(N428="zákl. přenesená",J428,0)</f>
        <v>0</v>
      </c>
      <c r="BH428" s="229">
        <f>IF(N428="sníž. přenesená",J428,0)</f>
        <v>0</v>
      </c>
      <c r="BI428" s="229">
        <f>IF(N428="nulová",J428,0)</f>
        <v>0</v>
      </c>
      <c r="BJ428" s="18" t="s">
        <v>80</v>
      </c>
      <c r="BK428" s="229">
        <f>ROUND(I428*H428,2)</f>
        <v>0</v>
      </c>
      <c r="BL428" s="18" t="s">
        <v>298</v>
      </c>
      <c r="BM428" s="18" t="s">
        <v>1442</v>
      </c>
    </row>
    <row r="429" spans="2:51" s="12" customFormat="1" ht="12">
      <c r="B429" s="233"/>
      <c r="C429" s="234"/>
      <c r="D429" s="230" t="s">
        <v>207</v>
      </c>
      <c r="E429" s="235" t="s">
        <v>21</v>
      </c>
      <c r="F429" s="236" t="s">
        <v>3071</v>
      </c>
      <c r="G429" s="234"/>
      <c r="H429" s="237">
        <v>40</v>
      </c>
      <c r="I429" s="238"/>
      <c r="J429" s="234"/>
      <c r="K429" s="234"/>
      <c r="L429" s="239"/>
      <c r="M429" s="240"/>
      <c r="N429" s="241"/>
      <c r="O429" s="241"/>
      <c r="P429" s="241"/>
      <c r="Q429" s="241"/>
      <c r="R429" s="241"/>
      <c r="S429" s="241"/>
      <c r="T429" s="242"/>
      <c r="AT429" s="243" t="s">
        <v>207</v>
      </c>
      <c r="AU429" s="243" t="s">
        <v>82</v>
      </c>
      <c r="AV429" s="12" t="s">
        <v>82</v>
      </c>
      <c r="AW429" s="12" t="s">
        <v>34</v>
      </c>
      <c r="AX429" s="12" t="s">
        <v>73</v>
      </c>
      <c r="AY429" s="243" t="s">
        <v>197</v>
      </c>
    </row>
    <row r="430" spans="2:51" s="14" customFormat="1" ht="12">
      <c r="B430" s="255"/>
      <c r="C430" s="256"/>
      <c r="D430" s="230" t="s">
        <v>207</v>
      </c>
      <c r="E430" s="257" t="s">
        <v>21</v>
      </c>
      <c r="F430" s="258" t="s">
        <v>221</v>
      </c>
      <c r="G430" s="256"/>
      <c r="H430" s="259">
        <v>40</v>
      </c>
      <c r="I430" s="260"/>
      <c r="J430" s="256"/>
      <c r="K430" s="256"/>
      <c r="L430" s="261"/>
      <c r="M430" s="262"/>
      <c r="N430" s="263"/>
      <c r="O430" s="263"/>
      <c r="P430" s="263"/>
      <c r="Q430" s="263"/>
      <c r="R430" s="263"/>
      <c r="S430" s="263"/>
      <c r="T430" s="264"/>
      <c r="AT430" s="265" t="s">
        <v>207</v>
      </c>
      <c r="AU430" s="265" t="s">
        <v>82</v>
      </c>
      <c r="AV430" s="14" t="s">
        <v>97</v>
      </c>
      <c r="AW430" s="14" t="s">
        <v>34</v>
      </c>
      <c r="AX430" s="14" t="s">
        <v>80</v>
      </c>
      <c r="AY430" s="265" t="s">
        <v>197</v>
      </c>
    </row>
    <row r="431" spans="2:65" s="1" customFormat="1" ht="16.5" customHeight="1">
      <c r="B431" s="39"/>
      <c r="C431" s="218" t="s">
        <v>904</v>
      </c>
      <c r="D431" s="218" t="s">
        <v>199</v>
      </c>
      <c r="E431" s="219" t="s">
        <v>2999</v>
      </c>
      <c r="F431" s="220" t="s">
        <v>3000</v>
      </c>
      <c r="G431" s="221" t="s">
        <v>707</v>
      </c>
      <c r="H431" s="222">
        <v>4</v>
      </c>
      <c r="I431" s="223"/>
      <c r="J431" s="224">
        <f>ROUND(I431*H431,2)</f>
        <v>0</v>
      </c>
      <c r="K431" s="220" t="s">
        <v>21</v>
      </c>
      <c r="L431" s="44"/>
      <c r="M431" s="225" t="s">
        <v>21</v>
      </c>
      <c r="N431" s="226" t="s">
        <v>44</v>
      </c>
      <c r="O431" s="80"/>
      <c r="P431" s="227">
        <f>O431*H431</f>
        <v>0</v>
      </c>
      <c r="Q431" s="227">
        <v>0</v>
      </c>
      <c r="R431" s="227">
        <f>Q431*H431</f>
        <v>0</v>
      </c>
      <c r="S431" s="227">
        <v>0</v>
      </c>
      <c r="T431" s="228">
        <f>S431*H431</f>
        <v>0</v>
      </c>
      <c r="AR431" s="18" t="s">
        <v>298</v>
      </c>
      <c r="AT431" s="18" t="s">
        <v>199</v>
      </c>
      <c r="AU431" s="18" t="s">
        <v>82</v>
      </c>
      <c r="AY431" s="18" t="s">
        <v>197</v>
      </c>
      <c r="BE431" s="229">
        <f>IF(N431="základní",J431,0)</f>
        <v>0</v>
      </c>
      <c r="BF431" s="229">
        <f>IF(N431="snížená",J431,0)</f>
        <v>0</v>
      </c>
      <c r="BG431" s="229">
        <f>IF(N431="zákl. přenesená",J431,0)</f>
        <v>0</v>
      </c>
      <c r="BH431" s="229">
        <f>IF(N431="sníž. přenesená",J431,0)</f>
        <v>0</v>
      </c>
      <c r="BI431" s="229">
        <f>IF(N431="nulová",J431,0)</f>
        <v>0</v>
      </c>
      <c r="BJ431" s="18" t="s">
        <v>80</v>
      </c>
      <c r="BK431" s="229">
        <f>ROUND(I431*H431,2)</f>
        <v>0</v>
      </c>
      <c r="BL431" s="18" t="s">
        <v>298</v>
      </c>
      <c r="BM431" s="18" t="s">
        <v>1453</v>
      </c>
    </row>
    <row r="432" spans="2:51" s="12" customFormat="1" ht="12">
      <c r="B432" s="233"/>
      <c r="C432" s="234"/>
      <c r="D432" s="230" t="s">
        <v>207</v>
      </c>
      <c r="E432" s="235" t="s">
        <v>21</v>
      </c>
      <c r="F432" s="236" t="s">
        <v>2986</v>
      </c>
      <c r="G432" s="234"/>
      <c r="H432" s="237">
        <v>4</v>
      </c>
      <c r="I432" s="238"/>
      <c r="J432" s="234"/>
      <c r="K432" s="234"/>
      <c r="L432" s="239"/>
      <c r="M432" s="240"/>
      <c r="N432" s="241"/>
      <c r="O432" s="241"/>
      <c r="P432" s="241"/>
      <c r="Q432" s="241"/>
      <c r="R432" s="241"/>
      <c r="S432" s="241"/>
      <c r="T432" s="242"/>
      <c r="AT432" s="243" t="s">
        <v>207</v>
      </c>
      <c r="AU432" s="243" t="s">
        <v>82</v>
      </c>
      <c r="AV432" s="12" t="s">
        <v>82</v>
      </c>
      <c r="AW432" s="12" t="s">
        <v>34</v>
      </c>
      <c r="AX432" s="12" t="s">
        <v>73</v>
      </c>
      <c r="AY432" s="243" t="s">
        <v>197</v>
      </c>
    </row>
    <row r="433" spans="2:51" s="14" customFormat="1" ht="12">
      <c r="B433" s="255"/>
      <c r="C433" s="256"/>
      <c r="D433" s="230" t="s">
        <v>207</v>
      </c>
      <c r="E433" s="257" t="s">
        <v>21</v>
      </c>
      <c r="F433" s="258" t="s">
        <v>221</v>
      </c>
      <c r="G433" s="256"/>
      <c r="H433" s="259">
        <v>4</v>
      </c>
      <c r="I433" s="260"/>
      <c r="J433" s="256"/>
      <c r="K433" s="256"/>
      <c r="L433" s="261"/>
      <c r="M433" s="262"/>
      <c r="N433" s="263"/>
      <c r="O433" s="263"/>
      <c r="P433" s="263"/>
      <c r="Q433" s="263"/>
      <c r="R433" s="263"/>
      <c r="S433" s="263"/>
      <c r="T433" s="264"/>
      <c r="AT433" s="265" t="s">
        <v>207</v>
      </c>
      <c r="AU433" s="265" t="s">
        <v>82</v>
      </c>
      <c r="AV433" s="14" t="s">
        <v>97</v>
      </c>
      <c r="AW433" s="14" t="s">
        <v>34</v>
      </c>
      <c r="AX433" s="14" t="s">
        <v>80</v>
      </c>
      <c r="AY433" s="265" t="s">
        <v>197</v>
      </c>
    </row>
    <row r="434" spans="2:65" s="1" customFormat="1" ht="16.5" customHeight="1">
      <c r="B434" s="39"/>
      <c r="C434" s="218" t="s">
        <v>909</v>
      </c>
      <c r="D434" s="218" t="s">
        <v>199</v>
      </c>
      <c r="E434" s="219" t="s">
        <v>2933</v>
      </c>
      <c r="F434" s="220" t="s">
        <v>2934</v>
      </c>
      <c r="G434" s="221" t="s">
        <v>1352</v>
      </c>
      <c r="H434" s="222">
        <v>40</v>
      </c>
      <c r="I434" s="223"/>
      <c r="J434" s="224">
        <f>ROUND(I434*H434,2)</f>
        <v>0</v>
      </c>
      <c r="K434" s="220" t="s">
        <v>21</v>
      </c>
      <c r="L434" s="44"/>
      <c r="M434" s="225" t="s">
        <v>21</v>
      </c>
      <c r="N434" s="226" t="s">
        <v>44</v>
      </c>
      <c r="O434" s="80"/>
      <c r="P434" s="227">
        <f>O434*H434</f>
        <v>0</v>
      </c>
      <c r="Q434" s="227">
        <v>0</v>
      </c>
      <c r="R434" s="227">
        <f>Q434*H434</f>
        <v>0</v>
      </c>
      <c r="S434" s="227">
        <v>0</v>
      </c>
      <c r="T434" s="228">
        <f>S434*H434</f>
        <v>0</v>
      </c>
      <c r="AR434" s="18" t="s">
        <v>298</v>
      </c>
      <c r="AT434" s="18" t="s">
        <v>199</v>
      </c>
      <c r="AU434" s="18" t="s">
        <v>82</v>
      </c>
      <c r="AY434" s="18" t="s">
        <v>197</v>
      </c>
      <c r="BE434" s="229">
        <f>IF(N434="základní",J434,0)</f>
        <v>0</v>
      </c>
      <c r="BF434" s="229">
        <f>IF(N434="snížená",J434,0)</f>
        <v>0</v>
      </c>
      <c r="BG434" s="229">
        <f>IF(N434="zákl. přenesená",J434,0)</f>
        <v>0</v>
      </c>
      <c r="BH434" s="229">
        <f>IF(N434="sníž. přenesená",J434,0)</f>
        <v>0</v>
      </c>
      <c r="BI434" s="229">
        <f>IF(N434="nulová",J434,0)</f>
        <v>0</v>
      </c>
      <c r="BJ434" s="18" t="s">
        <v>80</v>
      </c>
      <c r="BK434" s="229">
        <f>ROUND(I434*H434,2)</f>
        <v>0</v>
      </c>
      <c r="BL434" s="18" t="s">
        <v>298</v>
      </c>
      <c r="BM434" s="18" t="s">
        <v>1463</v>
      </c>
    </row>
    <row r="435" spans="2:51" s="12" customFormat="1" ht="12">
      <c r="B435" s="233"/>
      <c r="C435" s="234"/>
      <c r="D435" s="230" t="s">
        <v>207</v>
      </c>
      <c r="E435" s="235" t="s">
        <v>21</v>
      </c>
      <c r="F435" s="236" t="s">
        <v>3072</v>
      </c>
      <c r="G435" s="234"/>
      <c r="H435" s="237">
        <v>40</v>
      </c>
      <c r="I435" s="238"/>
      <c r="J435" s="234"/>
      <c r="K435" s="234"/>
      <c r="L435" s="239"/>
      <c r="M435" s="240"/>
      <c r="N435" s="241"/>
      <c r="O435" s="241"/>
      <c r="P435" s="241"/>
      <c r="Q435" s="241"/>
      <c r="R435" s="241"/>
      <c r="S435" s="241"/>
      <c r="T435" s="242"/>
      <c r="AT435" s="243" t="s">
        <v>207</v>
      </c>
      <c r="AU435" s="243" t="s">
        <v>82</v>
      </c>
      <c r="AV435" s="12" t="s">
        <v>82</v>
      </c>
      <c r="AW435" s="12" t="s">
        <v>34</v>
      </c>
      <c r="AX435" s="12" t="s">
        <v>73</v>
      </c>
      <c r="AY435" s="243" t="s">
        <v>197</v>
      </c>
    </row>
    <row r="436" spans="2:51" s="14" customFormat="1" ht="12">
      <c r="B436" s="255"/>
      <c r="C436" s="256"/>
      <c r="D436" s="230" t="s">
        <v>207</v>
      </c>
      <c r="E436" s="257" t="s">
        <v>21</v>
      </c>
      <c r="F436" s="258" t="s">
        <v>221</v>
      </c>
      <c r="G436" s="256"/>
      <c r="H436" s="259">
        <v>40</v>
      </c>
      <c r="I436" s="260"/>
      <c r="J436" s="256"/>
      <c r="K436" s="256"/>
      <c r="L436" s="261"/>
      <c r="M436" s="262"/>
      <c r="N436" s="263"/>
      <c r="O436" s="263"/>
      <c r="P436" s="263"/>
      <c r="Q436" s="263"/>
      <c r="R436" s="263"/>
      <c r="S436" s="263"/>
      <c r="T436" s="264"/>
      <c r="AT436" s="265" t="s">
        <v>207</v>
      </c>
      <c r="AU436" s="265" t="s">
        <v>82</v>
      </c>
      <c r="AV436" s="14" t="s">
        <v>97</v>
      </c>
      <c r="AW436" s="14" t="s">
        <v>34</v>
      </c>
      <c r="AX436" s="14" t="s">
        <v>80</v>
      </c>
      <c r="AY436" s="265" t="s">
        <v>197</v>
      </c>
    </row>
    <row r="437" spans="2:65" s="1" customFormat="1" ht="16.5" customHeight="1">
      <c r="B437" s="39"/>
      <c r="C437" s="218" t="s">
        <v>916</v>
      </c>
      <c r="D437" s="218" t="s">
        <v>199</v>
      </c>
      <c r="E437" s="219" t="s">
        <v>3073</v>
      </c>
      <c r="F437" s="220" t="s">
        <v>3074</v>
      </c>
      <c r="G437" s="221" t="s">
        <v>707</v>
      </c>
      <c r="H437" s="222">
        <v>1</v>
      </c>
      <c r="I437" s="223"/>
      <c r="J437" s="224">
        <f>ROUND(I437*H437,2)</f>
        <v>0</v>
      </c>
      <c r="K437" s="220" t="s">
        <v>21</v>
      </c>
      <c r="L437" s="44"/>
      <c r="M437" s="225" t="s">
        <v>21</v>
      </c>
      <c r="N437" s="226" t="s">
        <v>44</v>
      </c>
      <c r="O437" s="80"/>
      <c r="P437" s="227">
        <f>O437*H437</f>
        <v>0</v>
      </c>
      <c r="Q437" s="227">
        <v>0</v>
      </c>
      <c r="R437" s="227">
        <f>Q437*H437</f>
        <v>0</v>
      </c>
      <c r="S437" s="227">
        <v>0</v>
      </c>
      <c r="T437" s="228">
        <f>S437*H437</f>
        <v>0</v>
      </c>
      <c r="AR437" s="18" t="s">
        <v>298</v>
      </c>
      <c r="AT437" s="18" t="s">
        <v>199</v>
      </c>
      <c r="AU437" s="18" t="s">
        <v>82</v>
      </c>
      <c r="AY437" s="18" t="s">
        <v>197</v>
      </c>
      <c r="BE437" s="229">
        <f>IF(N437="základní",J437,0)</f>
        <v>0</v>
      </c>
      <c r="BF437" s="229">
        <f>IF(N437="snížená",J437,0)</f>
        <v>0</v>
      </c>
      <c r="BG437" s="229">
        <f>IF(N437="zákl. přenesená",J437,0)</f>
        <v>0</v>
      </c>
      <c r="BH437" s="229">
        <f>IF(N437="sníž. přenesená",J437,0)</f>
        <v>0</v>
      </c>
      <c r="BI437" s="229">
        <f>IF(N437="nulová",J437,0)</f>
        <v>0</v>
      </c>
      <c r="BJ437" s="18" t="s">
        <v>80</v>
      </c>
      <c r="BK437" s="229">
        <f>ROUND(I437*H437,2)</f>
        <v>0</v>
      </c>
      <c r="BL437" s="18" t="s">
        <v>298</v>
      </c>
      <c r="BM437" s="18" t="s">
        <v>3075</v>
      </c>
    </row>
    <row r="438" spans="2:63" s="11" customFormat="1" ht="22.8" customHeight="1">
      <c r="B438" s="202"/>
      <c r="C438" s="203"/>
      <c r="D438" s="204" t="s">
        <v>72</v>
      </c>
      <c r="E438" s="216" t="s">
        <v>2578</v>
      </c>
      <c r="F438" s="216" t="s">
        <v>3076</v>
      </c>
      <c r="G438" s="203"/>
      <c r="H438" s="203"/>
      <c r="I438" s="206"/>
      <c r="J438" s="217">
        <f>BK438</f>
        <v>0</v>
      </c>
      <c r="K438" s="203"/>
      <c r="L438" s="208"/>
      <c r="M438" s="209"/>
      <c r="N438" s="210"/>
      <c r="O438" s="210"/>
      <c r="P438" s="211">
        <f>P439+P440+P445+P450+P455+P460</f>
        <v>0</v>
      </c>
      <c r="Q438" s="210"/>
      <c r="R438" s="211">
        <f>R439+R440+R445+R450+R455+R460</f>
        <v>0</v>
      </c>
      <c r="S438" s="210"/>
      <c r="T438" s="212">
        <f>T439+T440+T445+T450+T455+T460</f>
        <v>0</v>
      </c>
      <c r="AR438" s="213" t="s">
        <v>82</v>
      </c>
      <c r="AT438" s="214" t="s">
        <v>72</v>
      </c>
      <c r="AU438" s="214" t="s">
        <v>80</v>
      </c>
      <c r="AY438" s="213" t="s">
        <v>197</v>
      </c>
      <c r="BK438" s="215">
        <f>BK439+BK440+BK445+BK450+BK455+BK460</f>
        <v>0</v>
      </c>
    </row>
    <row r="439" spans="2:65" s="1" customFormat="1" ht="16.5" customHeight="1">
      <c r="B439" s="39"/>
      <c r="C439" s="218" t="s">
        <v>925</v>
      </c>
      <c r="D439" s="218" t="s">
        <v>199</v>
      </c>
      <c r="E439" s="219" t="s">
        <v>3077</v>
      </c>
      <c r="F439" s="220" t="s">
        <v>3078</v>
      </c>
      <c r="G439" s="221" t="s">
        <v>707</v>
      </c>
      <c r="H439" s="222">
        <v>1</v>
      </c>
      <c r="I439" s="223"/>
      <c r="J439" s="224">
        <f>ROUND(I439*H439,2)</f>
        <v>0</v>
      </c>
      <c r="K439" s="220" t="s">
        <v>21</v>
      </c>
      <c r="L439" s="44"/>
      <c r="M439" s="225" t="s">
        <v>21</v>
      </c>
      <c r="N439" s="226" t="s">
        <v>44</v>
      </c>
      <c r="O439" s="80"/>
      <c r="P439" s="227">
        <f>O439*H439</f>
        <v>0</v>
      </c>
      <c r="Q439" s="227">
        <v>0</v>
      </c>
      <c r="R439" s="227">
        <f>Q439*H439</f>
        <v>0</v>
      </c>
      <c r="S439" s="227">
        <v>0</v>
      </c>
      <c r="T439" s="228">
        <f>S439*H439</f>
        <v>0</v>
      </c>
      <c r="AR439" s="18" t="s">
        <v>298</v>
      </c>
      <c r="AT439" s="18" t="s">
        <v>199</v>
      </c>
      <c r="AU439" s="18" t="s">
        <v>82</v>
      </c>
      <c r="AY439" s="18" t="s">
        <v>197</v>
      </c>
      <c r="BE439" s="229">
        <f>IF(N439="základní",J439,0)</f>
        <v>0</v>
      </c>
      <c r="BF439" s="229">
        <f>IF(N439="snížená",J439,0)</f>
        <v>0</v>
      </c>
      <c r="BG439" s="229">
        <f>IF(N439="zákl. přenesená",J439,0)</f>
        <v>0</v>
      </c>
      <c r="BH439" s="229">
        <f>IF(N439="sníž. přenesená",J439,0)</f>
        <v>0</v>
      </c>
      <c r="BI439" s="229">
        <f>IF(N439="nulová",J439,0)</f>
        <v>0</v>
      </c>
      <c r="BJ439" s="18" t="s">
        <v>80</v>
      </c>
      <c r="BK439" s="229">
        <f>ROUND(I439*H439,2)</f>
        <v>0</v>
      </c>
      <c r="BL439" s="18" t="s">
        <v>298</v>
      </c>
      <c r="BM439" s="18" t="s">
        <v>3079</v>
      </c>
    </row>
    <row r="440" spans="2:63" s="11" customFormat="1" ht="20.85" customHeight="1">
      <c r="B440" s="202"/>
      <c r="C440" s="203"/>
      <c r="D440" s="204" t="s">
        <v>72</v>
      </c>
      <c r="E440" s="216" t="s">
        <v>2597</v>
      </c>
      <c r="F440" s="216" t="s">
        <v>3080</v>
      </c>
      <c r="G440" s="203"/>
      <c r="H440" s="203"/>
      <c r="I440" s="206"/>
      <c r="J440" s="217">
        <f>BK440</f>
        <v>0</v>
      </c>
      <c r="K440" s="203"/>
      <c r="L440" s="208"/>
      <c r="M440" s="209"/>
      <c r="N440" s="210"/>
      <c r="O440" s="210"/>
      <c r="P440" s="211">
        <f>SUM(P441:P444)</f>
        <v>0</v>
      </c>
      <c r="Q440" s="210"/>
      <c r="R440" s="211">
        <f>SUM(R441:R444)</f>
        <v>0</v>
      </c>
      <c r="S440" s="210"/>
      <c r="T440" s="212">
        <f>SUM(T441:T444)</f>
        <v>0</v>
      </c>
      <c r="AR440" s="213" t="s">
        <v>82</v>
      </c>
      <c r="AT440" s="214" t="s">
        <v>72</v>
      </c>
      <c r="AU440" s="214" t="s">
        <v>82</v>
      </c>
      <c r="AY440" s="213" t="s">
        <v>197</v>
      </c>
      <c r="BK440" s="215">
        <f>SUM(BK441:BK444)</f>
        <v>0</v>
      </c>
    </row>
    <row r="441" spans="2:65" s="1" customFormat="1" ht="16.5" customHeight="1">
      <c r="B441" s="39"/>
      <c r="C441" s="218" t="s">
        <v>931</v>
      </c>
      <c r="D441" s="218" t="s">
        <v>199</v>
      </c>
      <c r="E441" s="219" t="s">
        <v>2959</v>
      </c>
      <c r="F441" s="220" t="s">
        <v>2960</v>
      </c>
      <c r="G441" s="221" t="s">
        <v>132</v>
      </c>
      <c r="H441" s="222">
        <v>15</v>
      </c>
      <c r="I441" s="223"/>
      <c r="J441" s="224">
        <f>ROUND(I441*H441,2)</f>
        <v>0</v>
      </c>
      <c r="K441" s="220" t="s">
        <v>21</v>
      </c>
      <c r="L441" s="44"/>
      <c r="M441" s="225" t="s">
        <v>21</v>
      </c>
      <c r="N441" s="226" t="s">
        <v>44</v>
      </c>
      <c r="O441" s="80"/>
      <c r="P441" s="227">
        <f>O441*H441</f>
        <v>0</v>
      </c>
      <c r="Q441" s="227">
        <v>0</v>
      </c>
      <c r="R441" s="227">
        <f>Q441*H441</f>
        <v>0</v>
      </c>
      <c r="S441" s="227">
        <v>0</v>
      </c>
      <c r="T441" s="228">
        <f>S441*H441</f>
        <v>0</v>
      </c>
      <c r="AR441" s="18" t="s">
        <v>298</v>
      </c>
      <c r="AT441" s="18" t="s">
        <v>199</v>
      </c>
      <c r="AU441" s="18" t="s">
        <v>90</v>
      </c>
      <c r="AY441" s="18" t="s">
        <v>197</v>
      </c>
      <c r="BE441" s="229">
        <f>IF(N441="základní",J441,0)</f>
        <v>0</v>
      </c>
      <c r="BF441" s="229">
        <f>IF(N441="snížená",J441,0)</f>
        <v>0</v>
      </c>
      <c r="BG441" s="229">
        <f>IF(N441="zákl. přenesená",J441,0)</f>
        <v>0</v>
      </c>
      <c r="BH441" s="229">
        <f>IF(N441="sníž. přenesená",J441,0)</f>
        <v>0</v>
      </c>
      <c r="BI441" s="229">
        <f>IF(N441="nulová",J441,0)</f>
        <v>0</v>
      </c>
      <c r="BJ441" s="18" t="s">
        <v>80</v>
      </c>
      <c r="BK441" s="229">
        <f>ROUND(I441*H441,2)</f>
        <v>0</v>
      </c>
      <c r="BL441" s="18" t="s">
        <v>298</v>
      </c>
      <c r="BM441" s="18" t="s">
        <v>1475</v>
      </c>
    </row>
    <row r="442" spans="2:51" s="12" customFormat="1" ht="12">
      <c r="B442" s="233"/>
      <c r="C442" s="234"/>
      <c r="D442" s="230" t="s">
        <v>207</v>
      </c>
      <c r="E442" s="235" t="s">
        <v>21</v>
      </c>
      <c r="F442" s="236" t="s">
        <v>3081</v>
      </c>
      <c r="G442" s="234"/>
      <c r="H442" s="237">
        <v>15</v>
      </c>
      <c r="I442" s="238"/>
      <c r="J442" s="234"/>
      <c r="K442" s="234"/>
      <c r="L442" s="239"/>
      <c r="M442" s="240"/>
      <c r="N442" s="241"/>
      <c r="O442" s="241"/>
      <c r="P442" s="241"/>
      <c r="Q442" s="241"/>
      <c r="R442" s="241"/>
      <c r="S442" s="241"/>
      <c r="T442" s="242"/>
      <c r="AT442" s="243" t="s">
        <v>207</v>
      </c>
      <c r="AU442" s="243" t="s">
        <v>90</v>
      </c>
      <c r="AV442" s="12" t="s">
        <v>82</v>
      </c>
      <c r="AW442" s="12" t="s">
        <v>34</v>
      </c>
      <c r="AX442" s="12" t="s">
        <v>80</v>
      </c>
      <c r="AY442" s="243" t="s">
        <v>197</v>
      </c>
    </row>
    <row r="443" spans="2:65" s="1" customFormat="1" ht="16.5" customHeight="1">
      <c r="B443" s="39"/>
      <c r="C443" s="218" t="s">
        <v>936</v>
      </c>
      <c r="D443" s="218" t="s">
        <v>199</v>
      </c>
      <c r="E443" s="219" t="s">
        <v>3082</v>
      </c>
      <c r="F443" s="220" t="s">
        <v>3083</v>
      </c>
      <c r="G443" s="221" t="s">
        <v>132</v>
      </c>
      <c r="H443" s="222">
        <v>15</v>
      </c>
      <c r="I443" s="223"/>
      <c r="J443" s="224">
        <f>ROUND(I443*H443,2)</f>
        <v>0</v>
      </c>
      <c r="K443" s="220" t="s">
        <v>21</v>
      </c>
      <c r="L443" s="44"/>
      <c r="M443" s="225" t="s">
        <v>21</v>
      </c>
      <c r="N443" s="226" t="s">
        <v>44</v>
      </c>
      <c r="O443" s="80"/>
      <c r="P443" s="227">
        <f>O443*H443</f>
        <v>0</v>
      </c>
      <c r="Q443" s="227">
        <v>0</v>
      </c>
      <c r="R443" s="227">
        <f>Q443*H443</f>
        <v>0</v>
      </c>
      <c r="S443" s="227">
        <v>0</v>
      </c>
      <c r="T443" s="228">
        <f>S443*H443</f>
        <v>0</v>
      </c>
      <c r="AR443" s="18" t="s">
        <v>298</v>
      </c>
      <c r="AT443" s="18" t="s">
        <v>199</v>
      </c>
      <c r="AU443" s="18" t="s">
        <v>90</v>
      </c>
      <c r="AY443" s="18" t="s">
        <v>197</v>
      </c>
      <c r="BE443" s="229">
        <f>IF(N443="základní",J443,0)</f>
        <v>0</v>
      </c>
      <c r="BF443" s="229">
        <f>IF(N443="snížená",J443,0)</f>
        <v>0</v>
      </c>
      <c r="BG443" s="229">
        <f>IF(N443="zákl. přenesená",J443,0)</f>
        <v>0</v>
      </c>
      <c r="BH443" s="229">
        <f>IF(N443="sníž. přenesená",J443,0)</f>
        <v>0</v>
      </c>
      <c r="BI443" s="229">
        <f>IF(N443="nulová",J443,0)</f>
        <v>0</v>
      </c>
      <c r="BJ443" s="18" t="s">
        <v>80</v>
      </c>
      <c r="BK443" s="229">
        <f>ROUND(I443*H443,2)</f>
        <v>0</v>
      </c>
      <c r="BL443" s="18" t="s">
        <v>298</v>
      </c>
      <c r="BM443" s="18" t="s">
        <v>1494</v>
      </c>
    </row>
    <row r="444" spans="2:51" s="12" customFormat="1" ht="12">
      <c r="B444" s="233"/>
      <c r="C444" s="234"/>
      <c r="D444" s="230" t="s">
        <v>207</v>
      </c>
      <c r="E444" s="235" t="s">
        <v>21</v>
      </c>
      <c r="F444" s="236" t="s">
        <v>3081</v>
      </c>
      <c r="G444" s="234"/>
      <c r="H444" s="237">
        <v>15</v>
      </c>
      <c r="I444" s="238"/>
      <c r="J444" s="234"/>
      <c r="K444" s="234"/>
      <c r="L444" s="239"/>
      <c r="M444" s="240"/>
      <c r="N444" s="241"/>
      <c r="O444" s="241"/>
      <c r="P444" s="241"/>
      <c r="Q444" s="241"/>
      <c r="R444" s="241"/>
      <c r="S444" s="241"/>
      <c r="T444" s="242"/>
      <c r="AT444" s="243" t="s">
        <v>207</v>
      </c>
      <c r="AU444" s="243" t="s">
        <v>90</v>
      </c>
      <c r="AV444" s="12" t="s">
        <v>82</v>
      </c>
      <c r="AW444" s="12" t="s">
        <v>34</v>
      </c>
      <c r="AX444" s="12" t="s">
        <v>80</v>
      </c>
      <c r="AY444" s="243" t="s">
        <v>197</v>
      </c>
    </row>
    <row r="445" spans="2:63" s="11" customFormat="1" ht="20.85" customHeight="1">
      <c r="B445" s="202"/>
      <c r="C445" s="203"/>
      <c r="D445" s="204" t="s">
        <v>72</v>
      </c>
      <c r="E445" s="216" t="s">
        <v>3084</v>
      </c>
      <c r="F445" s="216" t="s">
        <v>3085</v>
      </c>
      <c r="G445" s="203"/>
      <c r="H445" s="203"/>
      <c r="I445" s="206"/>
      <c r="J445" s="217">
        <f>BK445</f>
        <v>0</v>
      </c>
      <c r="K445" s="203"/>
      <c r="L445" s="208"/>
      <c r="M445" s="209"/>
      <c r="N445" s="210"/>
      <c r="O445" s="210"/>
      <c r="P445" s="211">
        <f>SUM(P446:P449)</f>
        <v>0</v>
      </c>
      <c r="Q445" s="210"/>
      <c r="R445" s="211">
        <f>SUM(R446:R449)</f>
        <v>0</v>
      </c>
      <c r="S445" s="210"/>
      <c r="T445" s="212">
        <f>SUM(T446:T449)</f>
        <v>0</v>
      </c>
      <c r="AR445" s="213" t="s">
        <v>82</v>
      </c>
      <c r="AT445" s="214" t="s">
        <v>72</v>
      </c>
      <c r="AU445" s="214" t="s">
        <v>82</v>
      </c>
      <c r="AY445" s="213" t="s">
        <v>197</v>
      </c>
      <c r="BK445" s="215">
        <f>SUM(BK446:BK449)</f>
        <v>0</v>
      </c>
    </row>
    <row r="446" spans="2:65" s="1" customFormat="1" ht="16.5" customHeight="1">
      <c r="B446" s="39"/>
      <c r="C446" s="218" t="s">
        <v>941</v>
      </c>
      <c r="D446" s="218" t="s">
        <v>199</v>
      </c>
      <c r="E446" s="219" t="s">
        <v>2963</v>
      </c>
      <c r="F446" s="220" t="s">
        <v>2964</v>
      </c>
      <c r="G446" s="221" t="s">
        <v>132</v>
      </c>
      <c r="H446" s="222">
        <v>15</v>
      </c>
      <c r="I446" s="223"/>
      <c r="J446" s="224">
        <f>ROUND(I446*H446,2)</f>
        <v>0</v>
      </c>
      <c r="K446" s="220" t="s">
        <v>21</v>
      </c>
      <c r="L446" s="44"/>
      <c r="M446" s="225" t="s">
        <v>21</v>
      </c>
      <c r="N446" s="226" t="s">
        <v>44</v>
      </c>
      <c r="O446" s="80"/>
      <c r="P446" s="227">
        <f>O446*H446</f>
        <v>0</v>
      </c>
      <c r="Q446" s="227">
        <v>0</v>
      </c>
      <c r="R446" s="227">
        <f>Q446*H446</f>
        <v>0</v>
      </c>
      <c r="S446" s="227">
        <v>0</v>
      </c>
      <c r="T446" s="228">
        <f>S446*H446</f>
        <v>0</v>
      </c>
      <c r="AR446" s="18" t="s">
        <v>298</v>
      </c>
      <c r="AT446" s="18" t="s">
        <v>199</v>
      </c>
      <c r="AU446" s="18" t="s">
        <v>90</v>
      </c>
      <c r="AY446" s="18" t="s">
        <v>197</v>
      </c>
      <c r="BE446" s="229">
        <f>IF(N446="základní",J446,0)</f>
        <v>0</v>
      </c>
      <c r="BF446" s="229">
        <f>IF(N446="snížená",J446,0)</f>
        <v>0</v>
      </c>
      <c r="BG446" s="229">
        <f>IF(N446="zákl. přenesená",J446,0)</f>
        <v>0</v>
      </c>
      <c r="BH446" s="229">
        <f>IF(N446="sníž. přenesená",J446,0)</f>
        <v>0</v>
      </c>
      <c r="BI446" s="229">
        <f>IF(N446="nulová",J446,0)</f>
        <v>0</v>
      </c>
      <c r="BJ446" s="18" t="s">
        <v>80</v>
      </c>
      <c r="BK446" s="229">
        <f>ROUND(I446*H446,2)</f>
        <v>0</v>
      </c>
      <c r="BL446" s="18" t="s">
        <v>298</v>
      </c>
      <c r="BM446" s="18" t="s">
        <v>1514</v>
      </c>
    </row>
    <row r="447" spans="2:51" s="12" customFormat="1" ht="12">
      <c r="B447" s="233"/>
      <c r="C447" s="234"/>
      <c r="D447" s="230" t="s">
        <v>207</v>
      </c>
      <c r="E447" s="235" t="s">
        <v>21</v>
      </c>
      <c r="F447" s="236" t="s">
        <v>3081</v>
      </c>
      <c r="G447" s="234"/>
      <c r="H447" s="237">
        <v>15</v>
      </c>
      <c r="I447" s="238"/>
      <c r="J447" s="234"/>
      <c r="K447" s="234"/>
      <c r="L447" s="239"/>
      <c r="M447" s="240"/>
      <c r="N447" s="241"/>
      <c r="O447" s="241"/>
      <c r="P447" s="241"/>
      <c r="Q447" s="241"/>
      <c r="R447" s="241"/>
      <c r="S447" s="241"/>
      <c r="T447" s="242"/>
      <c r="AT447" s="243" t="s">
        <v>207</v>
      </c>
      <c r="AU447" s="243" t="s">
        <v>90</v>
      </c>
      <c r="AV447" s="12" t="s">
        <v>82</v>
      </c>
      <c r="AW447" s="12" t="s">
        <v>34</v>
      </c>
      <c r="AX447" s="12" t="s">
        <v>80</v>
      </c>
      <c r="AY447" s="243" t="s">
        <v>197</v>
      </c>
    </row>
    <row r="448" spans="2:65" s="1" customFormat="1" ht="16.5" customHeight="1">
      <c r="B448" s="39"/>
      <c r="C448" s="218" t="s">
        <v>944</v>
      </c>
      <c r="D448" s="218" t="s">
        <v>199</v>
      </c>
      <c r="E448" s="219" t="s">
        <v>3086</v>
      </c>
      <c r="F448" s="220" t="s">
        <v>3087</v>
      </c>
      <c r="G448" s="221" t="s">
        <v>132</v>
      </c>
      <c r="H448" s="222">
        <v>15</v>
      </c>
      <c r="I448" s="223"/>
      <c r="J448" s="224">
        <f>ROUND(I448*H448,2)</f>
        <v>0</v>
      </c>
      <c r="K448" s="220" t="s">
        <v>21</v>
      </c>
      <c r="L448" s="44"/>
      <c r="M448" s="225" t="s">
        <v>21</v>
      </c>
      <c r="N448" s="226" t="s">
        <v>44</v>
      </c>
      <c r="O448" s="80"/>
      <c r="P448" s="227">
        <f>O448*H448</f>
        <v>0</v>
      </c>
      <c r="Q448" s="227">
        <v>0</v>
      </c>
      <c r="R448" s="227">
        <f>Q448*H448</f>
        <v>0</v>
      </c>
      <c r="S448" s="227">
        <v>0</v>
      </c>
      <c r="T448" s="228">
        <f>S448*H448</f>
        <v>0</v>
      </c>
      <c r="AR448" s="18" t="s">
        <v>298</v>
      </c>
      <c r="AT448" s="18" t="s">
        <v>199</v>
      </c>
      <c r="AU448" s="18" t="s">
        <v>90</v>
      </c>
      <c r="AY448" s="18" t="s">
        <v>197</v>
      </c>
      <c r="BE448" s="229">
        <f>IF(N448="základní",J448,0)</f>
        <v>0</v>
      </c>
      <c r="BF448" s="229">
        <f>IF(N448="snížená",J448,0)</f>
        <v>0</v>
      </c>
      <c r="BG448" s="229">
        <f>IF(N448="zákl. přenesená",J448,0)</f>
        <v>0</v>
      </c>
      <c r="BH448" s="229">
        <f>IF(N448="sníž. přenesená",J448,0)</f>
        <v>0</v>
      </c>
      <c r="BI448" s="229">
        <f>IF(N448="nulová",J448,0)</f>
        <v>0</v>
      </c>
      <c r="BJ448" s="18" t="s">
        <v>80</v>
      </c>
      <c r="BK448" s="229">
        <f>ROUND(I448*H448,2)</f>
        <v>0</v>
      </c>
      <c r="BL448" s="18" t="s">
        <v>298</v>
      </c>
      <c r="BM448" s="18" t="s">
        <v>1537</v>
      </c>
    </row>
    <row r="449" spans="2:51" s="12" customFormat="1" ht="12">
      <c r="B449" s="233"/>
      <c r="C449" s="234"/>
      <c r="D449" s="230" t="s">
        <v>207</v>
      </c>
      <c r="E449" s="235" t="s">
        <v>21</v>
      </c>
      <c r="F449" s="236" t="s">
        <v>3081</v>
      </c>
      <c r="G449" s="234"/>
      <c r="H449" s="237">
        <v>15</v>
      </c>
      <c r="I449" s="238"/>
      <c r="J449" s="234"/>
      <c r="K449" s="234"/>
      <c r="L449" s="239"/>
      <c r="M449" s="240"/>
      <c r="N449" s="241"/>
      <c r="O449" s="241"/>
      <c r="P449" s="241"/>
      <c r="Q449" s="241"/>
      <c r="R449" s="241"/>
      <c r="S449" s="241"/>
      <c r="T449" s="242"/>
      <c r="AT449" s="243" t="s">
        <v>207</v>
      </c>
      <c r="AU449" s="243" t="s">
        <v>90</v>
      </c>
      <c r="AV449" s="12" t="s">
        <v>82</v>
      </c>
      <c r="AW449" s="12" t="s">
        <v>34</v>
      </c>
      <c r="AX449" s="12" t="s">
        <v>80</v>
      </c>
      <c r="AY449" s="243" t="s">
        <v>197</v>
      </c>
    </row>
    <row r="450" spans="2:63" s="11" customFormat="1" ht="20.85" customHeight="1">
      <c r="B450" s="202"/>
      <c r="C450" s="203"/>
      <c r="D450" s="204" t="s">
        <v>72</v>
      </c>
      <c r="E450" s="216" t="s">
        <v>3088</v>
      </c>
      <c r="F450" s="216" t="s">
        <v>3089</v>
      </c>
      <c r="G450" s="203"/>
      <c r="H450" s="203"/>
      <c r="I450" s="206"/>
      <c r="J450" s="217">
        <f>BK450</f>
        <v>0</v>
      </c>
      <c r="K450" s="203"/>
      <c r="L450" s="208"/>
      <c r="M450" s="209"/>
      <c r="N450" s="210"/>
      <c r="O450" s="210"/>
      <c r="P450" s="211">
        <f>SUM(P451:P454)</f>
        <v>0</v>
      </c>
      <c r="Q450" s="210"/>
      <c r="R450" s="211">
        <f>SUM(R451:R454)</f>
        <v>0</v>
      </c>
      <c r="S450" s="210"/>
      <c r="T450" s="212">
        <f>SUM(T451:T454)</f>
        <v>0</v>
      </c>
      <c r="AR450" s="213" t="s">
        <v>82</v>
      </c>
      <c r="AT450" s="214" t="s">
        <v>72</v>
      </c>
      <c r="AU450" s="214" t="s">
        <v>82</v>
      </c>
      <c r="AY450" s="213" t="s">
        <v>197</v>
      </c>
      <c r="BK450" s="215">
        <f>SUM(BK451:BK454)</f>
        <v>0</v>
      </c>
    </row>
    <row r="451" spans="2:65" s="1" customFormat="1" ht="16.5" customHeight="1">
      <c r="B451" s="39"/>
      <c r="C451" s="218" t="s">
        <v>949</v>
      </c>
      <c r="D451" s="218" t="s">
        <v>199</v>
      </c>
      <c r="E451" s="219" t="s">
        <v>2963</v>
      </c>
      <c r="F451" s="220" t="s">
        <v>2964</v>
      </c>
      <c r="G451" s="221" t="s">
        <v>132</v>
      </c>
      <c r="H451" s="222">
        <v>15</v>
      </c>
      <c r="I451" s="223"/>
      <c r="J451" s="224">
        <f>ROUND(I451*H451,2)</f>
        <v>0</v>
      </c>
      <c r="K451" s="220" t="s">
        <v>21</v>
      </c>
      <c r="L451" s="44"/>
      <c r="M451" s="225" t="s">
        <v>21</v>
      </c>
      <c r="N451" s="226" t="s">
        <v>44</v>
      </c>
      <c r="O451" s="80"/>
      <c r="P451" s="227">
        <f>O451*H451</f>
        <v>0</v>
      </c>
      <c r="Q451" s="227">
        <v>0</v>
      </c>
      <c r="R451" s="227">
        <f>Q451*H451</f>
        <v>0</v>
      </c>
      <c r="S451" s="227">
        <v>0</v>
      </c>
      <c r="T451" s="228">
        <f>S451*H451</f>
        <v>0</v>
      </c>
      <c r="AR451" s="18" t="s">
        <v>298</v>
      </c>
      <c r="AT451" s="18" t="s">
        <v>199</v>
      </c>
      <c r="AU451" s="18" t="s">
        <v>90</v>
      </c>
      <c r="AY451" s="18" t="s">
        <v>197</v>
      </c>
      <c r="BE451" s="229">
        <f>IF(N451="základní",J451,0)</f>
        <v>0</v>
      </c>
      <c r="BF451" s="229">
        <f>IF(N451="snížená",J451,0)</f>
        <v>0</v>
      </c>
      <c r="BG451" s="229">
        <f>IF(N451="zákl. přenesená",J451,0)</f>
        <v>0</v>
      </c>
      <c r="BH451" s="229">
        <f>IF(N451="sníž. přenesená",J451,0)</f>
        <v>0</v>
      </c>
      <c r="BI451" s="229">
        <f>IF(N451="nulová",J451,0)</f>
        <v>0</v>
      </c>
      <c r="BJ451" s="18" t="s">
        <v>80</v>
      </c>
      <c r="BK451" s="229">
        <f>ROUND(I451*H451,2)</f>
        <v>0</v>
      </c>
      <c r="BL451" s="18" t="s">
        <v>298</v>
      </c>
      <c r="BM451" s="18" t="s">
        <v>1561</v>
      </c>
    </row>
    <row r="452" spans="2:51" s="12" customFormat="1" ht="12">
      <c r="B452" s="233"/>
      <c r="C452" s="234"/>
      <c r="D452" s="230" t="s">
        <v>207</v>
      </c>
      <c r="E452" s="235" t="s">
        <v>21</v>
      </c>
      <c r="F452" s="236" t="s">
        <v>3081</v>
      </c>
      <c r="G452" s="234"/>
      <c r="H452" s="237">
        <v>15</v>
      </c>
      <c r="I452" s="238"/>
      <c r="J452" s="234"/>
      <c r="K452" s="234"/>
      <c r="L452" s="239"/>
      <c r="M452" s="240"/>
      <c r="N452" s="241"/>
      <c r="O452" s="241"/>
      <c r="P452" s="241"/>
      <c r="Q452" s="241"/>
      <c r="R452" s="241"/>
      <c r="S452" s="241"/>
      <c r="T452" s="242"/>
      <c r="AT452" s="243" t="s">
        <v>207</v>
      </c>
      <c r="AU452" s="243" t="s">
        <v>90</v>
      </c>
      <c r="AV452" s="12" t="s">
        <v>82</v>
      </c>
      <c r="AW452" s="12" t="s">
        <v>34</v>
      </c>
      <c r="AX452" s="12" t="s">
        <v>80</v>
      </c>
      <c r="AY452" s="243" t="s">
        <v>197</v>
      </c>
    </row>
    <row r="453" spans="2:65" s="1" customFormat="1" ht="16.5" customHeight="1">
      <c r="B453" s="39"/>
      <c r="C453" s="218" t="s">
        <v>954</v>
      </c>
      <c r="D453" s="218" t="s">
        <v>199</v>
      </c>
      <c r="E453" s="219" t="s">
        <v>3086</v>
      </c>
      <c r="F453" s="220" t="s">
        <v>3087</v>
      </c>
      <c r="G453" s="221" t="s">
        <v>132</v>
      </c>
      <c r="H453" s="222">
        <v>15</v>
      </c>
      <c r="I453" s="223"/>
      <c r="J453" s="224">
        <f>ROUND(I453*H453,2)</f>
        <v>0</v>
      </c>
      <c r="K453" s="220" t="s">
        <v>21</v>
      </c>
      <c r="L453" s="44"/>
      <c r="M453" s="225" t="s">
        <v>21</v>
      </c>
      <c r="N453" s="226" t="s">
        <v>44</v>
      </c>
      <c r="O453" s="80"/>
      <c r="P453" s="227">
        <f>O453*H453</f>
        <v>0</v>
      </c>
      <c r="Q453" s="227">
        <v>0</v>
      </c>
      <c r="R453" s="227">
        <f>Q453*H453</f>
        <v>0</v>
      </c>
      <c r="S453" s="227">
        <v>0</v>
      </c>
      <c r="T453" s="228">
        <f>S453*H453</f>
        <v>0</v>
      </c>
      <c r="AR453" s="18" t="s">
        <v>298</v>
      </c>
      <c r="AT453" s="18" t="s">
        <v>199</v>
      </c>
      <c r="AU453" s="18" t="s">
        <v>90</v>
      </c>
      <c r="AY453" s="18" t="s">
        <v>197</v>
      </c>
      <c r="BE453" s="229">
        <f>IF(N453="základní",J453,0)</f>
        <v>0</v>
      </c>
      <c r="BF453" s="229">
        <f>IF(N453="snížená",J453,0)</f>
        <v>0</v>
      </c>
      <c r="BG453" s="229">
        <f>IF(N453="zákl. přenesená",J453,0)</f>
        <v>0</v>
      </c>
      <c r="BH453" s="229">
        <f>IF(N453="sníž. přenesená",J453,0)</f>
        <v>0</v>
      </c>
      <c r="BI453" s="229">
        <f>IF(N453="nulová",J453,0)</f>
        <v>0</v>
      </c>
      <c r="BJ453" s="18" t="s">
        <v>80</v>
      </c>
      <c r="BK453" s="229">
        <f>ROUND(I453*H453,2)</f>
        <v>0</v>
      </c>
      <c r="BL453" s="18" t="s">
        <v>298</v>
      </c>
      <c r="BM453" s="18" t="s">
        <v>1590</v>
      </c>
    </row>
    <row r="454" spans="2:51" s="12" customFormat="1" ht="12">
      <c r="B454" s="233"/>
      <c r="C454" s="234"/>
      <c r="D454" s="230" t="s">
        <v>207</v>
      </c>
      <c r="E454" s="235" t="s">
        <v>21</v>
      </c>
      <c r="F454" s="236" t="s">
        <v>3081</v>
      </c>
      <c r="G454" s="234"/>
      <c r="H454" s="237">
        <v>15</v>
      </c>
      <c r="I454" s="238"/>
      <c r="J454" s="234"/>
      <c r="K454" s="234"/>
      <c r="L454" s="239"/>
      <c r="M454" s="240"/>
      <c r="N454" s="241"/>
      <c r="O454" s="241"/>
      <c r="P454" s="241"/>
      <c r="Q454" s="241"/>
      <c r="R454" s="241"/>
      <c r="S454" s="241"/>
      <c r="T454" s="242"/>
      <c r="AT454" s="243" t="s">
        <v>207</v>
      </c>
      <c r="AU454" s="243" t="s">
        <v>90</v>
      </c>
      <c r="AV454" s="12" t="s">
        <v>82</v>
      </c>
      <c r="AW454" s="12" t="s">
        <v>34</v>
      </c>
      <c r="AX454" s="12" t="s">
        <v>80</v>
      </c>
      <c r="AY454" s="243" t="s">
        <v>197</v>
      </c>
    </row>
    <row r="455" spans="2:63" s="11" customFormat="1" ht="20.85" customHeight="1">
      <c r="B455" s="202"/>
      <c r="C455" s="203"/>
      <c r="D455" s="204" t="s">
        <v>72</v>
      </c>
      <c r="E455" s="216" t="s">
        <v>3090</v>
      </c>
      <c r="F455" s="216" t="s">
        <v>3091</v>
      </c>
      <c r="G455" s="203"/>
      <c r="H455" s="203"/>
      <c r="I455" s="206"/>
      <c r="J455" s="217">
        <f>BK455</f>
        <v>0</v>
      </c>
      <c r="K455" s="203"/>
      <c r="L455" s="208"/>
      <c r="M455" s="209"/>
      <c r="N455" s="210"/>
      <c r="O455" s="210"/>
      <c r="P455" s="211">
        <f>SUM(P456:P459)</f>
        <v>0</v>
      </c>
      <c r="Q455" s="210"/>
      <c r="R455" s="211">
        <f>SUM(R456:R459)</f>
        <v>0</v>
      </c>
      <c r="S455" s="210"/>
      <c r="T455" s="212">
        <f>SUM(T456:T459)</f>
        <v>0</v>
      </c>
      <c r="AR455" s="213" t="s">
        <v>82</v>
      </c>
      <c r="AT455" s="214" t="s">
        <v>72</v>
      </c>
      <c r="AU455" s="214" t="s">
        <v>82</v>
      </c>
      <c r="AY455" s="213" t="s">
        <v>197</v>
      </c>
      <c r="BK455" s="215">
        <f>SUM(BK456:BK459)</f>
        <v>0</v>
      </c>
    </row>
    <row r="456" spans="2:65" s="1" customFormat="1" ht="16.5" customHeight="1">
      <c r="B456" s="39"/>
      <c r="C456" s="218" t="s">
        <v>958</v>
      </c>
      <c r="D456" s="218" t="s">
        <v>199</v>
      </c>
      <c r="E456" s="219" t="s">
        <v>2963</v>
      </c>
      <c r="F456" s="220" t="s">
        <v>2964</v>
      </c>
      <c r="G456" s="221" t="s">
        <v>132</v>
      </c>
      <c r="H456" s="222">
        <v>15</v>
      </c>
      <c r="I456" s="223"/>
      <c r="J456" s="224">
        <f>ROUND(I456*H456,2)</f>
        <v>0</v>
      </c>
      <c r="K456" s="220" t="s">
        <v>21</v>
      </c>
      <c r="L456" s="44"/>
      <c r="M456" s="225" t="s">
        <v>21</v>
      </c>
      <c r="N456" s="226" t="s">
        <v>44</v>
      </c>
      <c r="O456" s="80"/>
      <c r="P456" s="227">
        <f>O456*H456</f>
        <v>0</v>
      </c>
      <c r="Q456" s="227">
        <v>0</v>
      </c>
      <c r="R456" s="227">
        <f>Q456*H456</f>
        <v>0</v>
      </c>
      <c r="S456" s="227">
        <v>0</v>
      </c>
      <c r="T456" s="228">
        <f>S456*H456</f>
        <v>0</v>
      </c>
      <c r="AR456" s="18" t="s">
        <v>298</v>
      </c>
      <c r="AT456" s="18" t="s">
        <v>199</v>
      </c>
      <c r="AU456" s="18" t="s">
        <v>90</v>
      </c>
      <c r="AY456" s="18" t="s">
        <v>197</v>
      </c>
      <c r="BE456" s="229">
        <f>IF(N456="základní",J456,0)</f>
        <v>0</v>
      </c>
      <c r="BF456" s="229">
        <f>IF(N456="snížená",J456,0)</f>
        <v>0</v>
      </c>
      <c r="BG456" s="229">
        <f>IF(N456="zákl. přenesená",J456,0)</f>
        <v>0</v>
      </c>
      <c r="BH456" s="229">
        <f>IF(N456="sníž. přenesená",J456,0)</f>
        <v>0</v>
      </c>
      <c r="BI456" s="229">
        <f>IF(N456="nulová",J456,0)</f>
        <v>0</v>
      </c>
      <c r="BJ456" s="18" t="s">
        <v>80</v>
      </c>
      <c r="BK456" s="229">
        <f>ROUND(I456*H456,2)</f>
        <v>0</v>
      </c>
      <c r="BL456" s="18" t="s">
        <v>298</v>
      </c>
      <c r="BM456" s="18" t="s">
        <v>1631</v>
      </c>
    </row>
    <row r="457" spans="2:51" s="12" customFormat="1" ht="12">
      <c r="B457" s="233"/>
      <c r="C457" s="234"/>
      <c r="D457" s="230" t="s">
        <v>207</v>
      </c>
      <c r="E457" s="235" t="s">
        <v>21</v>
      </c>
      <c r="F457" s="236" t="s">
        <v>3081</v>
      </c>
      <c r="G457" s="234"/>
      <c r="H457" s="237">
        <v>15</v>
      </c>
      <c r="I457" s="238"/>
      <c r="J457" s="234"/>
      <c r="K457" s="234"/>
      <c r="L457" s="239"/>
      <c r="M457" s="240"/>
      <c r="N457" s="241"/>
      <c r="O457" s="241"/>
      <c r="P457" s="241"/>
      <c r="Q457" s="241"/>
      <c r="R457" s="241"/>
      <c r="S457" s="241"/>
      <c r="T457" s="242"/>
      <c r="AT457" s="243" t="s">
        <v>207</v>
      </c>
      <c r="AU457" s="243" t="s">
        <v>90</v>
      </c>
      <c r="AV457" s="12" t="s">
        <v>82</v>
      </c>
      <c r="AW457" s="12" t="s">
        <v>34</v>
      </c>
      <c r="AX457" s="12" t="s">
        <v>80</v>
      </c>
      <c r="AY457" s="243" t="s">
        <v>197</v>
      </c>
    </row>
    <row r="458" spans="2:65" s="1" customFormat="1" ht="16.5" customHeight="1">
      <c r="B458" s="39"/>
      <c r="C458" s="218" t="s">
        <v>961</v>
      </c>
      <c r="D458" s="218" t="s">
        <v>199</v>
      </c>
      <c r="E458" s="219" t="s">
        <v>3092</v>
      </c>
      <c r="F458" s="220" t="s">
        <v>3093</v>
      </c>
      <c r="G458" s="221" t="s">
        <v>21</v>
      </c>
      <c r="H458" s="222">
        <v>15</v>
      </c>
      <c r="I458" s="223"/>
      <c r="J458" s="224">
        <f>ROUND(I458*H458,2)</f>
        <v>0</v>
      </c>
      <c r="K458" s="220" t="s">
        <v>21</v>
      </c>
      <c r="L458" s="44"/>
      <c r="M458" s="225" t="s">
        <v>21</v>
      </c>
      <c r="N458" s="226" t="s">
        <v>44</v>
      </c>
      <c r="O458" s="80"/>
      <c r="P458" s="227">
        <f>O458*H458</f>
        <v>0</v>
      </c>
      <c r="Q458" s="227">
        <v>0</v>
      </c>
      <c r="R458" s="227">
        <f>Q458*H458</f>
        <v>0</v>
      </c>
      <c r="S458" s="227">
        <v>0</v>
      </c>
      <c r="T458" s="228">
        <f>S458*H458</f>
        <v>0</v>
      </c>
      <c r="AR458" s="18" t="s">
        <v>298</v>
      </c>
      <c r="AT458" s="18" t="s">
        <v>199</v>
      </c>
      <c r="AU458" s="18" t="s">
        <v>90</v>
      </c>
      <c r="AY458" s="18" t="s">
        <v>197</v>
      </c>
      <c r="BE458" s="229">
        <f>IF(N458="základní",J458,0)</f>
        <v>0</v>
      </c>
      <c r="BF458" s="229">
        <f>IF(N458="snížená",J458,0)</f>
        <v>0</v>
      </c>
      <c r="BG458" s="229">
        <f>IF(N458="zákl. přenesená",J458,0)</f>
        <v>0</v>
      </c>
      <c r="BH458" s="229">
        <f>IF(N458="sníž. přenesená",J458,0)</f>
        <v>0</v>
      </c>
      <c r="BI458" s="229">
        <f>IF(N458="nulová",J458,0)</f>
        <v>0</v>
      </c>
      <c r="BJ458" s="18" t="s">
        <v>80</v>
      </c>
      <c r="BK458" s="229">
        <f>ROUND(I458*H458,2)</f>
        <v>0</v>
      </c>
      <c r="BL458" s="18" t="s">
        <v>298</v>
      </c>
      <c r="BM458" s="18" t="s">
        <v>1653</v>
      </c>
    </row>
    <row r="459" spans="2:51" s="12" customFormat="1" ht="12">
      <c r="B459" s="233"/>
      <c r="C459" s="234"/>
      <c r="D459" s="230" t="s">
        <v>207</v>
      </c>
      <c r="E459" s="235" t="s">
        <v>21</v>
      </c>
      <c r="F459" s="236" t="s">
        <v>3081</v>
      </c>
      <c r="G459" s="234"/>
      <c r="H459" s="237">
        <v>15</v>
      </c>
      <c r="I459" s="238"/>
      <c r="J459" s="234"/>
      <c r="K459" s="234"/>
      <c r="L459" s="239"/>
      <c r="M459" s="240"/>
      <c r="N459" s="241"/>
      <c r="O459" s="241"/>
      <c r="P459" s="241"/>
      <c r="Q459" s="241"/>
      <c r="R459" s="241"/>
      <c r="S459" s="241"/>
      <c r="T459" s="242"/>
      <c r="AT459" s="243" t="s">
        <v>207</v>
      </c>
      <c r="AU459" s="243" t="s">
        <v>90</v>
      </c>
      <c r="AV459" s="12" t="s">
        <v>82</v>
      </c>
      <c r="AW459" s="12" t="s">
        <v>34</v>
      </c>
      <c r="AX459" s="12" t="s">
        <v>80</v>
      </c>
      <c r="AY459" s="243" t="s">
        <v>197</v>
      </c>
    </row>
    <row r="460" spans="2:63" s="11" customFormat="1" ht="20.85" customHeight="1">
      <c r="B460" s="202"/>
      <c r="C460" s="203"/>
      <c r="D460" s="204" t="s">
        <v>72</v>
      </c>
      <c r="E460" s="216" t="s">
        <v>3094</v>
      </c>
      <c r="F460" s="216" t="s">
        <v>3095</v>
      </c>
      <c r="G460" s="203"/>
      <c r="H460" s="203"/>
      <c r="I460" s="206"/>
      <c r="J460" s="217">
        <f>BK460</f>
        <v>0</v>
      </c>
      <c r="K460" s="203"/>
      <c r="L460" s="208"/>
      <c r="M460" s="209"/>
      <c r="N460" s="210"/>
      <c r="O460" s="210"/>
      <c r="P460" s="211">
        <f>SUM(P461:P464)</f>
        <v>0</v>
      </c>
      <c r="Q460" s="210"/>
      <c r="R460" s="211">
        <f>SUM(R461:R464)</f>
        <v>0</v>
      </c>
      <c r="S460" s="210"/>
      <c r="T460" s="212">
        <f>SUM(T461:T464)</f>
        <v>0</v>
      </c>
      <c r="AR460" s="213" t="s">
        <v>82</v>
      </c>
      <c r="AT460" s="214" t="s">
        <v>72</v>
      </c>
      <c r="AU460" s="214" t="s">
        <v>82</v>
      </c>
      <c r="AY460" s="213" t="s">
        <v>197</v>
      </c>
      <c r="BK460" s="215">
        <f>SUM(BK461:BK464)</f>
        <v>0</v>
      </c>
    </row>
    <row r="461" spans="2:65" s="1" customFormat="1" ht="16.5" customHeight="1">
      <c r="B461" s="39"/>
      <c r="C461" s="218" t="s">
        <v>967</v>
      </c>
      <c r="D461" s="218" t="s">
        <v>199</v>
      </c>
      <c r="E461" s="219" t="s">
        <v>2959</v>
      </c>
      <c r="F461" s="220" t="s">
        <v>2960</v>
      </c>
      <c r="G461" s="221" t="s">
        <v>132</v>
      </c>
      <c r="H461" s="222">
        <v>20</v>
      </c>
      <c r="I461" s="223"/>
      <c r="J461" s="224">
        <f>ROUND(I461*H461,2)</f>
        <v>0</v>
      </c>
      <c r="K461" s="220" t="s">
        <v>21</v>
      </c>
      <c r="L461" s="44"/>
      <c r="M461" s="225" t="s">
        <v>21</v>
      </c>
      <c r="N461" s="226" t="s">
        <v>44</v>
      </c>
      <c r="O461" s="80"/>
      <c r="P461" s="227">
        <f>O461*H461</f>
        <v>0</v>
      </c>
      <c r="Q461" s="227">
        <v>0</v>
      </c>
      <c r="R461" s="227">
        <f>Q461*H461</f>
        <v>0</v>
      </c>
      <c r="S461" s="227">
        <v>0</v>
      </c>
      <c r="T461" s="228">
        <f>S461*H461</f>
        <v>0</v>
      </c>
      <c r="AR461" s="18" t="s">
        <v>298</v>
      </c>
      <c r="AT461" s="18" t="s">
        <v>199</v>
      </c>
      <c r="AU461" s="18" t="s">
        <v>90</v>
      </c>
      <c r="AY461" s="18" t="s">
        <v>197</v>
      </c>
      <c r="BE461" s="229">
        <f>IF(N461="základní",J461,0)</f>
        <v>0</v>
      </c>
      <c r="BF461" s="229">
        <f>IF(N461="snížená",J461,0)</f>
        <v>0</v>
      </c>
      <c r="BG461" s="229">
        <f>IF(N461="zákl. přenesená",J461,0)</f>
        <v>0</v>
      </c>
      <c r="BH461" s="229">
        <f>IF(N461="sníž. přenesená",J461,0)</f>
        <v>0</v>
      </c>
      <c r="BI461" s="229">
        <f>IF(N461="nulová",J461,0)</f>
        <v>0</v>
      </c>
      <c r="BJ461" s="18" t="s">
        <v>80</v>
      </c>
      <c r="BK461" s="229">
        <f>ROUND(I461*H461,2)</f>
        <v>0</v>
      </c>
      <c r="BL461" s="18" t="s">
        <v>298</v>
      </c>
      <c r="BM461" s="18" t="s">
        <v>1673</v>
      </c>
    </row>
    <row r="462" spans="2:51" s="12" customFormat="1" ht="12">
      <c r="B462" s="233"/>
      <c r="C462" s="234"/>
      <c r="D462" s="230" t="s">
        <v>207</v>
      </c>
      <c r="E462" s="235" t="s">
        <v>21</v>
      </c>
      <c r="F462" s="236" t="s">
        <v>2958</v>
      </c>
      <c r="G462" s="234"/>
      <c r="H462" s="237">
        <v>20</v>
      </c>
      <c r="I462" s="238"/>
      <c r="J462" s="234"/>
      <c r="K462" s="234"/>
      <c r="L462" s="239"/>
      <c r="M462" s="240"/>
      <c r="N462" s="241"/>
      <c r="O462" s="241"/>
      <c r="P462" s="241"/>
      <c r="Q462" s="241"/>
      <c r="R462" s="241"/>
      <c r="S462" s="241"/>
      <c r="T462" s="242"/>
      <c r="AT462" s="243" t="s">
        <v>207</v>
      </c>
      <c r="AU462" s="243" t="s">
        <v>90</v>
      </c>
      <c r="AV462" s="12" t="s">
        <v>82</v>
      </c>
      <c r="AW462" s="12" t="s">
        <v>34</v>
      </c>
      <c r="AX462" s="12" t="s">
        <v>80</v>
      </c>
      <c r="AY462" s="243" t="s">
        <v>197</v>
      </c>
    </row>
    <row r="463" spans="2:65" s="1" customFormat="1" ht="16.5" customHeight="1">
      <c r="B463" s="39"/>
      <c r="C463" s="218" t="s">
        <v>978</v>
      </c>
      <c r="D463" s="218" t="s">
        <v>199</v>
      </c>
      <c r="E463" s="219" t="s">
        <v>3082</v>
      </c>
      <c r="F463" s="220" t="s">
        <v>3083</v>
      </c>
      <c r="G463" s="221" t="s">
        <v>132</v>
      </c>
      <c r="H463" s="222">
        <v>20</v>
      </c>
      <c r="I463" s="223"/>
      <c r="J463" s="224">
        <f>ROUND(I463*H463,2)</f>
        <v>0</v>
      </c>
      <c r="K463" s="220" t="s">
        <v>21</v>
      </c>
      <c r="L463" s="44"/>
      <c r="M463" s="225" t="s">
        <v>21</v>
      </c>
      <c r="N463" s="226" t="s">
        <v>44</v>
      </c>
      <c r="O463" s="80"/>
      <c r="P463" s="227">
        <f>O463*H463</f>
        <v>0</v>
      </c>
      <c r="Q463" s="227">
        <v>0</v>
      </c>
      <c r="R463" s="227">
        <f>Q463*H463</f>
        <v>0</v>
      </c>
      <c r="S463" s="227">
        <v>0</v>
      </c>
      <c r="T463" s="228">
        <f>S463*H463</f>
        <v>0</v>
      </c>
      <c r="AR463" s="18" t="s">
        <v>298</v>
      </c>
      <c r="AT463" s="18" t="s">
        <v>199</v>
      </c>
      <c r="AU463" s="18" t="s">
        <v>90</v>
      </c>
      <c r="AY463" s="18" t="s">
        <v>197</v>
      </c>
      <c r="BE463" s="229">
        <f>IF(N463="základní",J463,0)</f>
        <v>0</v>
      </c>
      <c r="BF463" s="229">
        <f>IF(N463="snížená",J463,0)</f>
        <v>0</v>
      </c>
      <c r="BG463" s="229">
        <f>IF(N463="zákl. přenesená",J463,0)</f>
        <v>0</v>
      </c>
      <c r="BH463" s="229">
        <f>IF(N463="sníž. přenesená",J463,0)</f>
        <v>0</v>
      </c>
      <c r="BI463" s="229">
        <f>IF(N463="nulová",J463,0)</f>
        <v>0</v>
      </c>
      <c r="BJ463" s="18" t="s">
        <v>80</v>
      </c>
      <c r="BK463" s="229">
        <f>ROUND(I463*H463,2)</f>
        <v>0</v>
      </c>
      <c r="BL463" s="18" t="s">
        <v>298</v>
      </c>
      <c r="BM463" s="18" t="s">
        <v>1694</v>
      </c>
    </row>
    <row r="464" spans="2:51" s="12" customFormat="1" ht="12">
      <c r="B464" s="233"/>
      <c r="C464" s="234"/>
      <c r="D464" s="230" t="s">
        <v>207</v>
      </c>
      <c r="E464" s="235" t="s">
        <v>21</v>
      </c>
      <c r="F464" s="236" t="s">
        <v>2958</v>
      </c>
      <c r="G464" s="234"/>
      <c r="H464" s="237">
        <v>20</v>
      </c>
      <c r="I464" s="238"/>
      <c r="J464" s="234"/>
      <c r="K464" s="234"/>
      <c r="L464" s="239"/>
      <c r="M464" s="240"/>
      <c r="N464" s="241"/>
      <c r="O464" s="241"/>
      <c r="P464" s="241"/>
      <c r="Q464" s="241"/>
      <c r="R464" s="241"/>
      <c r="S464" s="241"/>
      <c r="T464" s="242"/>
      <c r="AT464" s="243" t="s">
        <v>207</v>
      </c>
      <c r="AU464" s="243" t="s">
        <v>90</v>
      </c>
      <c r="AV464" s="12" t="s">
        <v>82</v>
      </c>
      <c r="AW464" s="12" t="s">
        <v>34</v>
      </c>
      <c r="AX464" s="12" t="s">
        <v>80</v>
      </c>
      <c r="AY464" s="243" t="s">
        <v>197</v>
      </c>
    </row>
    <row r="465" spans="2:63" s="11" customFormat="1" ht="22.8" customHeight="1">
      <c r="B465" s="202"/>
      <c r="C465" s="203"/>
      <c r="D465" s="204" t="s">
        <v>72</v>
      </c>
      <c r="E465" s="216" t="s">
        <v>3096</v>
      </c>
      <c r="F465" s="216" t="s">
        <v>3097</v>
      </c>
      <c r="G465" s="203"/>
      <c r="H465" s="203"/>
      <c r="I465" s="206"/>
      <c r="J465" s="217">
        <f>BK465</f>
        <v>0</v>
      </c>
      <c r="K465" s="203"/>
      <c r="L465" s="208"/>
      <c r="M465" s="209"/>
      <c r="N465" s="210"/>
      <c r="O465" s="210"/>
      <c r="P465" s="211">
        <f>SUM(P466:P468)</f>
        <v>0</v>
      </c>
      <c r="Q465" s="210"/>
      <c r="R465" s="211">
        <f>SUM(R466:R468)</f>
        <v>0</v>
      </c>
      <c r="S465" s="210"/>
      <c r="T465" s="212">
        <f>SUM(T466:T468)</f>
        <v>0</v>
      </c>
      <c r="AR465" s="213" t="s">
        <v>80</v>
      </c>
      <c r="AT465" s="214" t="s">
        <v>72</v>
      </c>
      <c r="AU465" s="214" t="s">
        <v>80</v>
      </c>
      <c r="AY465" s="213" t="s">
        <v>197</v>
      </c>
      <c r="BK465" s="215">
        <f>SUM(BK466:BK468)</f>
        <v>0</v>
      </c>
    </row>
    <row r="466" spans="2:65" s="1" customFormat="1" ht="16.5" customHeight="1">
      <c r="B466" s="39"/>
      <c r="C466" s="218" t="s">
        <v>983</v>
      </c>
      <c r="D466" s="218" t="s">
        <v>199</v>
      </c>
      <c r="E466" s="219" t="s">
        <v>3098</v>
      </c>
      <c r="F466" s="220" t="s">
        <v>3099</v>
      </c>
      <c r="G466" s="221" t="s">
        <v>702</v>
      </c>
      <c r="H466" s="222">
        <v>10</v>
      </c>
      <c r="I466" s="223"/>
      <c r="J466" s="224">
        <f>ROUND(I466*H466,2)</f>
        <v>0</v>
      </c>
      <c r="K466" s="220" t="s">
        <v>21</v>
      </c>
      <c r="L466" s="44"/>
      <c r="M466" s="225" t="s">
        <v>21</v>
      </c>
      <c r="N466" s="226" t="s">
        <v>44</v>
      </c>
      <c r="O466" s="80"/>
      <c r="P466" s="227">
        <f>O466*H466</f>
        <v>0</v>
      </c>
      <c r="Q466" s="227">
        <v>0</v>
      </c>
      <c r="R466" s="227">
        <f>Q466*H466</f>
        <v>0</v>
      </c>
      <c r="S466" s="227">
        <v>0</v>
      </c>
      <c r="T466" s="228">
        <f>S466*H466</f>
        <v>0</v>
      </c>
      <c r="AR466" s="18" t="s">
        <v>97</v>
      </c>
      <c r="AT466" s="18" t="s">
        <v>199</v>
      </c>
      <c r="AU466" s="18" t="s">
        <v>82</v>
      </c>
      <c r="AY466" s="18" t="s">
        <v>197</v>
      </c>
      <c r="BE466" s="229">
        <f>IF(N466="základní",J466,0)</f>
        <v>0</v>
      </c>
      <c r="BF466" s="229">
        <f>IF(N466="snížená",J466,0)</f>
        <v>0</v>
      </c>
      <c r="BG466" s="229">
        <f>IF(N466="zákl. přenesená",J466,0)</f>
        <v>0</v>
      </c>
      <c r="BH466" s="229">
        <f>IF(N466="sníž. přenesená",J466,0)</f>
        <v>0</v>
      </c>
      <c r="BI466" s="229">
        <f>IF(N466="nulová",J466,0)</f>
        <v>0</v>
      </c>
      <c r="BJ466" s="18" t="s">
        <v>80</v>
      </c>
      <c r="BK466" s="229">
        <f>ROUND(I466*H466,2)</f>
        <v>0</v>
      </c>
      <c r="BL466" s="18" t="s">
        <v>97</v>
      </c>
      <c r="BM466" s="18" t="s">
        <v>1719</v>
      </c>
    </row>
    <row r="467" spans="2:51" s="12" customFormat="1" ht="12">
      <c r="B467" s="233"/>
      <c r="C467" s="234"/>
      <c r="D467" s="230" t="s">
        <v>207</v>
      </c>
      <c r="E467" s="235" t="s">
        <v>21</v>
      </c>
      <c r="F467" s="236" t="s">
        <v>2965</v>
      </c>
      <c r="G467" s="234"/>
      <c r="H467" s="237">
        <v>10</v>
      </c>
      <c r="I467" s="238"/>
      <c r="J467" s="234"/>
      <c r="K467" s="234"/>
      <c r="L467" s="239"/>
      <c r="M467" s="240"/>
      <c r="N467" s="241"/>
      <c r="O467" s="241"/>
      <c r="P467" s="241"/>
      <c r="Q467" s="241"/>
      <c r="R467" s="241"/>
      <c r="S467" s="241"/>
      <c r="T467" s="242"/>
      <c r="AT467" s="243" t="s">
        <v>207</v>
      </c>
      <c r="AU467" s="243" t="s">
        <v>82</v>
      </c>
      <c r="AV467" s="12" t="s">
        <v>82</v>
      </c>
      <c r="AW467" s="12" t="s">
        <v>34</v>
      </c>
      <c r="AX467" s="12" t="s">
        <v>73</v>
      </c>
      <c r="AY467" s="243" t="s">
        <v>197</v>
      </c>
    </row>
    <row r="468" spans="2:51" s="14" customFormat="1" ht="12">
      <c r="B468" s="255"/>
      <c r="C468" s="256"/>
      <c r="D468" s="230" t="s">
        <v>207</v>
      </c>
      <c r="E468" s="257" t="s">
        <v>21</v>
      </c>
      <c r="F468" s="258" t="s">
        <v>221</v>
      </c>
      <c r="G468" s="256"/>
      <c r="H468" s="259">
        <v>10</v>
      </c>
      <c r="I468" s="260"/>
      <c r="J468" s="256"/>
      <c r="K468" s="256"/>
      <c r="L468" s="261"/>
      <c r="M468" s="262"/>
      <c r="N468" s="263"/>
      <c r="O468" s="263"/>
      <c r="P468" s="263"/>
      <c r="Q468" s="263"/>
      <c r="R468" s="263"/>
      <c r="S468" s="263"/>
      <c r="T468" s="264"/>
      <c r="AT468" s="265" t="s">
        <v>207</v>
      </c>
      <c r="AU468" s="265" t="s">
        <v>82</v>
      </c>
      <c r="AV468" s="14" t="s">
        <v>97</v>
      </c>
      <c r="AW468" s="14" t="s">
        <v>34</v>
      </c>
      <c r="AX468" s="14" t="s">
        <v>80</v>
      </c>
      <c r="AY468" s="265" t="s">
        <v>197</v>
      </c>
    </row>
    <row r="469" spans="2:63" s="11" customFormat="1" ht="22.8" customHeight="1">
      <c r="B469" s="202"/>
      <c r="C469" s="203"/>
      <c r="D469" s="204" t="s">
        <v>72</v>
      </c>
      <c r="E469" s="216" t="s">
        <v>3100</v>
      </c>
      <c r="F469" s="216" t="s">
        <v>3101</v>
      </c>
      <c r="G469" s="203"/>
      <c r="H469" s="203"/>
      <c r="I469" s="206"/>
      <c r="J469" s="217">
        <f>BK469</f>
        <v>0</v>
      </c>
      <c r="K469" s="203"/>
      <c r="L469" s="208"/>
      <c r="M469" s="209"/>
      <c r="N469" s="210"/>
      <c r="O469" s="210"/>
      <c r="P469" s="211">
        <f>SUM(P470:P472)</f>
        <v>0</v>
      </c>
      <c r="Q469" s="210"/>
      <c r="R469" s="211">
        <f>SUM(R470:R472)</f>
        <v>0</v>
      </c>
      <c r="S469" s="210"/>
      <c r="T469" s="212">
        <f>SUM(T470:T472)</f>
        <v>0</v>
      </c>
      <c r="AR469" s="213" t="s">
        <v>80</v>
      </c>
      <c r="AT469" s="214" t="s">
        <v>72</v>
      </c>
      <c r="AU469" s="214" t="s">
        <v>80</v>
      </c>
      <c r="AY469" s="213" t="s">
        <v>197</v>
      </c>
      <c r="BK469" s="215">
        <f>SUM(BK470:BK472)</f>
        <v>0</v>
      </c>
    </row>
    <row r="470" spans="2:65" s="1" customFormat="1" ht="16.5" customHeight="1">
      <c r="B470" s="39"/>
      <c r="C470" s="218" t="s">
        <v>989</v>
      </c>
      <c r="D470" s="218" t="s">
        <v>199</v>
      </c>
      <c r="E470" s="219" t="s">
        <v>1620</v>
      </c>
      <c r="F470" s="220" t="s">
        <v>3102</v>
      </c>
      <c r="G470" s="221" t="s">
        <v>116</v>
      </c>
      <c r="H470" s="222">
        <v>160</v>
      </c>
      <c r="I470" s="223"/>
      <c r="J470" s="224">
        <f>ROUND(I470*H470,2)</f>
        <v>0</v>
      </c>
      <c r="K470" s="220" t="s">
        <v>21</v>
      </c>
      <c r="L470" s="44"/>
      <c r="M470" s="225" t="s">
        <v>21</v>
      </c>
      <c r="N470" s="226" t="s">
        <v>44</v>
      </c>
      <c r="O470" s="80"/>
      <c r="P470" s="227">
        <f>O470*H470</f>
        <v>0</v>
      </c>
      <c r="Q470" s="227">
        <v>0</v>
      </c>
      <c r="R470" s="227">
        <f>Q470*H470</f>
        <v>0</v>
      </c>
      <c r="S470" s="227">
        <v>0</v>
      </c>
      <c r="T470" s="228">
        <f>S470*H470</f>
        <v>0</v>
      </c>
      <c r="AR470" s="18" t="s">
        <v>97</v>
      </c>
      <c r="AT470" s="18" t="s">
        <v>199</v>
      </c>
      <c r="AU470" s="18" t="s">
        <v>82</v>
      </c>
      <c r="AY470" s="18" t="s">
        <v>197</v>
      </c>
      <c r="BE470" s="229">
        <f>IF(N470="základní",J470,0)</f>
        <v>0</v>
      </c>
      <c r="BF470" s="229">
        <f>IF(N470="snížená",J470,0)</f>
        <v>0</v>
      </c>
      <c r="BG470" s="229">
        <f>IF(N470="zákl. přenesená",J470,0)</f>
        <v>0</v>
      </c>
      <c r="BH470" s="229">
        <f>IF(N470="sníž. přenesená",J470,0)</f>
        <v>0</v>
      </c>
      <c r="BI470" s="229">
        <f>IF(N470="nulová",J470,0)</f>
        <v>0</v>
      </c>
      <c r="BJ470" s="18" t="s">
        <v>80</v>
      </c>
      <c r="BK470" s="229">
        <f>ROUND(I470*H470,2)</f>
        <v>0</v>
      </c>
      <c r="BL470" s="18" t="s">
        <v>97</v>
      </c>
      <c r="BM470" s="18" t="s">
        <v>1729</v>
      </c>
    </row>
    <row r="471" spans="2:51" s="12" customFormat="1" ht="12">
      <c r="B471" s="233"/>
      <c r="C471" s="234"/>
      <c r="D471" s="230" t="s">
        <v>207</v>
      </c>
      <c r="E471" s="235" t="s">
        <v>21</v>
      </c>
      <c r="F471" s="236" t="s">
        <v>3103</v>
      </c>
      <c r="G471" s="234"/>
      <c r="H471" s="237">
        <v>160</v>
      </c>
      <c r="I471" s="238"/>
      <c r="J471" s="234"/>
      <c r="K471" s="234"/>
      <c r="L471" s="239"/>
      <c r="M471" s="240"/>
      <c r="N471" s="241"/>
      <c r="O471" s="241"/>
      <c r="P471" s="241"/>
      <c r="Q471" s="241"/>
      <c r="R471" s="241"/>
      <c r="S471" s="241"/>
      <c r="T471" s="242"/>
      <c r="AT471" s="243" t="s">
        <v>207</v>
      </c>
      <c r="AU471" s="243" t="s">
        <v>82</v>
      </c>
      <c r="AV471" s="12" t="s">
        <v>82</v>
      </c>
      <c r="AW471" s="12" t="s">
        <v>34</v>
      </c>
      <c r="AX471" s="12" t="s">
        <v>73</v>
      </c>
      <c r="AY471" s="243" t="s">
        <v>197</v>
      </c>
    </row>
    <row r="472" spans="2:51" s="14" customFormat="1" ht="12">
      <c r="B472" s="255"/>
      <c r="C472" s="256"/>
      <c r="D472" s="230" t="s">
        <v>207</v>
      </c>
      <c r="E472" s="257" t="s">
        <v>21</v>
      </c>
      <c r="F472" s="258" t="s">
        <v>221</v>
      </c>
      <c r="G472" s="256"/>
      <c r="H472" s="259">
        <v>160</v>
      </c>
      <c r="I472" s="260"/>
      <c r="J472" s="256"/>
      <c r="K472" s="256"/>
      <c r="L472" s="261"/>
      <c r="M472" s="262"/>
      <c r="N472" s="263"/>
      <c r="O472" s="263"/>
      <c r="P472" s="263"/>
      <c r="Q472" s="263"/>
      <c r="R472" s="263"/>
      <c r="S472" s="263"/>
      <c r="T472" s="264"/>
      <c r="AT472" s="265" t="s">
        <v>207</v>
      </c>
      <c r="AU472" s="265" t="s">
        <v>82</v>
      </c>
      <c r="AV472" s="14" t="s">
        <v>97</v>
      </c>
      <c r="AW472" s="14" t="s">
        <v>34</v>
      </c>
      <c r="AX472" s="14" t="s">
        <v>80</v>
      </c>
      <c r="AY472" s="265" t="s">
        <v>197</v>
      </c>
    </row>
    <row r="473" spans="2:63" s="11" customFormat="1" ht="22.8" customHeight="1">
      <c r="B473" s="202"/>
      <c r="C473" s="203"/>
      <c r="D473" s="204" t="s">
        <v>72</v>
      </c>
      <c r="E473" s="216" t="s">
        <v>3104</v>
      </c>
      <c r="F473" s="216" t="s">
        <v>3105</v>
      </c>
      <c r="G473" s="203"/>
      <c r="H473" s="203"/>
      <c r="I473" s="206"/>
      <c r="J473" s="217">
        <f>BK473</f>
        <v>0</v>
      </c>
      <c r="K473" s="203"/>
      <c r="L473" s="208"/>
      <c r="M473" s="209"/>
      <c r="N473" s="210"/>
      <c r="O473" s="210"/>
      <c r="P473" s="211">
        <f>SUM(P474:P476)</f>
        <v>0</v>
      </c>
      <c r="Q473" s="210"/>
      <c r="R473" s="211">
        <f>SUM(R474:R476)</f>
        <v>0</v>
      </c>
      <c r="S473" s="210"/>
      <c r="T473" s="212">
        <f>SUM(T474:T476)</f>
        <v>0</v>
      </c>
      <c r="AR473" s="213" t="s">
        <v>80</v>
      </c>
      <c r="AT473" s="214" t="s">
        <v>72</v>
      </c>
      <c r="AU473" s="214" t="s">
        <v>80</v>
      </c>
      <c r="AY473" s="213" t="s">
        <v>197</v>
      </c>
      <c r="BK473" s="215">
        <f>SUM(BK474:BK476)</f>
        <v>0</v>
      </c>
    </row>
    <row r="474" spans="2:65" s="1" customFormat="1" ht="16.5" customHeight="1">
      <c r="B474" s="39"/>
      <c r="C474" s="218" t="s">
        <v>996</v>
      </c>
      <c r="D474" s="218" t="s">
        <v>199</v>
      </c>
      <c r="E474" s="219" t="s">
        <v>3106</v>
      </c>
      <c r="F474" s="220" t="s">
        <v>3107</v>
      </c>
      <c r="G474" s="221" t="s">
        <v>702</v>
      </c>
      <c r="H474" s="222">
        <v>80</v>
      </c>
      <c r="I474" s="223"/>
      <c r="J474" s="224">
        <f>ROUND(I474*H474,2)</f>
        <v>0</v>
      </c>
      <c r="K474" s="220" t="s">
        <v>21</v>
      </c>
      <c r="L474" s="44"/>
      <c r="M474" s="225" t="s">
        <v>21</v>
      </c>
      <c r="N474" s="226" t="s">
        <v>44</v>
      </c>
      <c r="O474" s="80"/>
      <c r="P474" s="227">
        <f>O474*H474</f>
        <v>0</v>
      </c>
      <c r="Q474" s="227">
        <v>0</v>
      </c>
      <c r="R474" s="227">
        <f>Q474*H474</f>
        <v>0</v>
      </c>
      <c r="S474" s="227">
        <v>0</v>
      </c>
      <c r="T474" s="228">
        <f>S474*H474</f>
        <v>0</v>
      </c>
      <c r="AR474" s="18" t="s">
        <v>97</v>
      </c>
      <c r="AT474" s="18" t="s">
        <v>199</v>
      </c>
      <c r="AU474" s="18" t="s">
        <v>82</v>
      </c>
      <c r="AY474" s="18" t="s">
        <v>197</v>
      </c>
      <c r="BE474" s="229">
        <f>IF(N474="základní",J474,0)</f>
        <v>0</v>
      </c>
      <c r="BF474" s="229">
        <f>IF(N474="snížená",J474,0)</f>
        <v>0</v>
      </c>
      <c r="BG474" s="229">
        <f>IF(N474="zákl. přenesená",J474,0)</f>
        <v>0</v>
      </c>
      <c r="BH474" s="229">
        <f>IF(N474="sníž. přenesená",J474,0)</f>
        <v>0</v>
      </c>
      <c r="BI474" s="229">
        <f>IF(N474="nulová",J474,0)</f>
        <v>0</v>
      </c>
      <c r="BJ474" s="18" t="s">
        <v>80</v>
      </c>
      <c r="BK474" s="229">
        <f>ROUND(I474*H474,2)</f>
        <v>0</v>
      </c>
      <c r="BL474" s="18" t="s">
        <v>97</v>
      </c>
      <c r="BM474" s="18" t="s">
        <v>1741</v>
      </c>
    </row>
    <row r="475" spans="2:51" s="12" customFormat="1" ht="12">
      <c r="B475" s="233"/>
      <c r="C475" s="234"/>
      <c r="D475" s="230" t="s">
        <v>207</v>
      </c>
      <c r="E475" s="235" t="s">
        <v>21</v>
      </c>
      <c r="F475" s="236" t="s">
        <v>3108</v>
      </c>
      <c r="G475" s="234"/>
      <c r="H475" s="237">
        <v>80</v>
      </c>
      <c r="I475" s="238"/>
      <c r="J475" s="234"/>
      <c r="K475" s="234"/>
      <c r="L475" s="239"/>
      <c r="M475" s="240"/>
      <c r="N475" s="241"/>
      <c r="O475" s="241"/>
      <c r="P475" s="241"/>
      <c r="Q475" s="241"/>
      <c r="R475" s="241"/>
      <c r="S475" s="241"/>
      <c r="T475" s="242"/>
      <c r="AT475" s="243" t="s">
        <v>207</v>
      </c>
      <c r="AU475" s="243" t="s">
        <v>82</v>
      </c>
      <c r="AV475" s="12" t="s">
        <v>82</v>
      </c>
      <c r="AW475" s="12" t="s">
        <v>34</v>
      </c>
      <c r="AX475" s="12" t="s">
        <v>73</v>
      </c>
      <c r="AY475" s="243" t="s">
        <v>197</v>
      </c>
    </row>
    <row r="476" spans="2:51" s="14" customFormat="1" ht="12">
      <c r="B476" s="255"/>
      <c r="C476" s="256"/>
      <c r="D476" s="230" t="s">
        <v>207</v>
      </c>
      <c r="E476" s="257" t="s">
        <v>21</v>
      </c>
      <c r="F476" s="258" t="s">
        <v>221</v>
      </c>
      <c r="G476" s="256"/>
      <c r="H476" s="259">
        <v>80</v>
      </c>
      <c r="I476" s="260"/>
      <c r="J476" s="256"/>
      <c r="K476" s="256"/>
      <c r="L476" s="261"/>
      <c r="M476" s="262"/>
      <c r="N476" s="263"/>
      <c r="O476" s="263"/>
      <c r="P476" s="263"/>
      <c r="Q476" s="263"/>
      <c r="R476" s="263"/>
      <c r="S476" s="263"/>
      <c r="T476" s="264"/>
      <c r="AT476" s="265" t="s">
        <v>207</v>
      </c>
      <c r="AU476" s="265" t="s">
        <v>82</v>
      </c>
      <c r="AV476" s="14" t="s">
        <v>97</v>
      </c>
      <c r="AW476" s="14" t="s">
        <v>34</v>
      </c>
      <c r="AX476" s="14" t="s">
        <v>80</v>
      </c>
      <c r="AY476" s="265" t="s">
        <v>197</v>
      </c>
    </row>
    <row r="477" spans="2:63" s="11" customFormat="1" ht="22.8" customHeight="1">
      <c r="B477" s="202"/>
      <c r="C477" s="203"/>
      <c r="D477" s="204" t="s">
        <v>72</v>
      </c>
      <c r="E477" s="216" t="s">
        <v>3109</v>
      </c>
      <c r="F477" s="216" t="s">
        <v>3110</v>
      </c>
      <c r="G477" s="203"/>
      <c r="H477" s="203"/>
      <c r="I477" s="206"/>
      <c r="J477" s="217">
        <f>BK477</f>
        <v>0</v>
      </c>
      <c r="K477" s="203"/>
      <c r="L477" s="208"/>
      <c r="M477" s="209"/>
      <c r="N477" s="210"/>
      <c r="O477" s="210"/>
      <c r="P477" s="211">
        <f>SUM(P478:P481)</f>
        <v>0</v>
      </c>
      <c r="Q477" s="210"/>
      <c r="R477" s="211">
        <f>SUM(R478:R481)</f>
        <v>0</v>
      </c>
      <c r="S477" s="210"/>
      <c r="T477" s="212">
        <f>SUM(T478:T481)</f>
        <v>0</v>
      </c>
      <c r="AR477" s="213" t="s">
        <v>80</v>
      </c>
      <c r="AT477" s="214" t="s">
        <v>72</v>
      </c>
      <c r="AU477" s="214" t="s">
        <v>80</v>
      </c>
      <c r="AY477" s="213" t="s">
        <v>197</v>
      </c>
      <c r="BK477" s="215">
        <f>SUM(BK478:BK481)</f>
        <v>0</v>
      </c>
    </row>
    <row r="478" spans="2:65" s="1" customFormat="1" ht="16.5" customHeight="1">
      <c r="B478" s="39"/>
      <c r="C478" s="218" t="s">
        <v>1003</v>
      </c>
      <c r="D478" s="218" t="s">
        <v>199</v>
      </c>
      <c r="E478" s="219" t="s">
        <v>3111</v>
      </c>
      <c r="F478" s="220" t="s">
        <v>3110</v>
      </c>
      <c r="G478" s="221" t="s">
        <v>702</v>
      </c>
      <c r="H478" s="222">
        <v>24</v>
      </c>
      <c r="I478" s="223"/>
      <c r="J478" s="224">
        <f>ROUND(I478*H478,2)</f>
        <v>0</v>
      </c>
      <c r="K478" s="220" t="s">
        <v>21</v>
      </c>
      <c r="L478" s="44"/>
      <c r="M478" s="225" t="s">
        <v>21</v>
      </c>
      <c r="N478" s="226" t="s">
        <v>44</v>
      </c>
      <c r="O478" s="80"/>
      <c r="P478" s="227">
        <f>O478*H478</f>
        <v>0</v>
      </c>
      <c r="Q478" s="227">
        <v>0</v>
      </c>
      <c r="R478" s="227">
        <f>Q478*H478</f>
        <v>0</v>
      </c>
      <c r="S478" s="227">
        <v>0</v>
      </c>
      <c r="T478" s="228">
        <f>S478*H478</f>
        <v>0</v>
      </c>
      <c r="AR478" s="18" t="s">
        <v>97</v>
      </c>
      <c r="AT478" s="18" t="s">
        <v>199</v>
      </c>
      <c r="AU478" s="18" t="s">
        <v>82</v>
      </c>
      <c r="AY478" s="18" t="s">
        <v>197</v>
      </c>
      <c r="BE478" s="229">
        <f>IF(N478="základní",J478,0)</f>
        <v>0</v>
      </c>
      <c r="BF478" s="229">
        <f>IF(N478="snížená",J478,0)</f>
        <v>0</v>
      </c>
      <c r="BG478" s="229">
        <f>IF(N478="zákl. přenesená",J478,0)</f>
        <v>0</v>
      </c>
      <c r="BH478" s="229">
        <f>IF(N478="sníž. přenesená",J478,0)</f>
        <v>0</v>
      </c>
      <c r="BI478" s="229">
        <f>IF(N478="nulová",J478,0)</f>
        <v>0</v>
      </c>
      <c r="BJ478" s="18" t="s">
        <v>80</v>
      </c>
      <c r="BK478" s="229">
        <f>ROUND(I478*H478,2)</f>
        <v>0</v>
      </c>
      <c r="BL478" s="18" t="s">
        <v>97</v>
      </c>
      <c r="BM478" s="18" t="s">
        <v>1756</v>
      </c>
    </row>
    <row r="479" spans="2:51" s="12" customFormat="1" ht="12">
      <c r="B479" s="233"/>
      <c r="C479" s="234"/>
      <c r="D479" s="230" t="s">
        <v>207</v>
      </c>
      <c r="E479" s="235" t="s">
        <v>21</v>
      </c>
      <c r="F479" s="236" t="s">
        <v>3112</v>
      </c>
      <c r="G479" s="234"/>
      <c r="H479" s="237">
        <v>24</v>
      </c>
      <c r="I479" s="238"/>
      <c r="J479" s="234"/>
      <c r="K479" s="234"/>
      <c r="L479" s="239"/>
      <c r="M479" s="240"/>
      <c r="N479" s="241"/>
      <c r="O479" s="241"/>
      <c r="P479" s="241"/>
      <c r="Q479" s="241"/>
      <c r="R479" s="241"/>
      <c r="S479" s="241"/>
      <c r="T479" s="242"/>
      <c r="AT479" s="243" t="s">
        <v>207</v>
      </c>
      <c r="AU479" s="243" t="s">
        <v>82</v>
      </c>
      <c r="AV479" s="12" t="s">
        <v>82</v>
      </c>
      <c r="AW479" s="12" t="s">
        <v>34</v>
      </c>
      <c r="AX479" s="12" t="s">
        <v>73</v>
      </c>
      <c r="AY479" s="243" t="s">
        <v>197</v>
      </c>
    </row>
    <row r="480" spans="2:51" s="14" customFormat="1" ht="12">
      <c r="B480" s="255"/>
      <c r="C480" s="256"/>
      <c r="D480" s="230" t="s">
        <v>207</v>
      </c>
      <c r="E480" s="257" t="s">
        <v>21</v>
      </c>
      <c r="F480" s="258" t="s">
        <v>221</v>
      </c>
      <c r="G480" s="256"/>
      <c r="H480" s="259">
        <v>24</v>
      </c>
      <c r="I480" s="260"/>
      <c r="J480" s="256"/>
      <c r="K480" s="256"/>
      <c r="L480" s="261"/>
      <c r="M480" s="262"/>
      <c r="N480" s="263"/>
      <c r="O480" s="263"/>
      <c r="P480" s="263"/>
      <c r="Q480" s="263"/>
      <c r="R480" s="263"/>
      <c r="S480" s="263"/>
      <c r="T480" s="264"/>
      <c r="AT480" s="265" t="s">
        <v>207</v>
      </c>
      <c r="AU480" s="265" t="s">
        <v>82</v>
      </c>
      <c r="AV480" s="14" t="s">
        <v>97</v>
      </c>
      <c r="AW480" s="14" t="s">
        <v>34</v>
      </c>
      <c r="AX480" s="14" t="s">
        <v>80</v>
      </c>
      <c r="AY480" s="265" t="s">
        <v>197</v>
      </c>
    </row>
    <row r="481" spans="2:65" s="1" customFormat="1" ht="16.5" customHeight="1">
      <c r="B481" s="39"/>
      <c r="C481" s="218" t="s">
        <v>1008</v>
      </c>
      <c r="D481" s="218" t="s">
        <v>199</v>
      </c>
      <c r="E481" s="219" t="s">
        <v>2665</v>
      </c>
      <c r="F481" s="220" t="s">
        <v>3113</v>
      </c>
      <c r="G481" s="221" t="s">
        <v>707</v>
      </c>
      <c r="H481" s="222">
        <v>1</v>
      </c>
      <c r="I481" s="223"/>
      <c r="J481" s="224">
        <f>ROUND(I481*H481,2)</f>
        <v>0</v>
      </c>
      <c r="K481" s="220" t="s">
        <v>21</v>
      </c>
      <c r="L481" s="44"/>
      <c r="M481" s="290" t="s">
        <v>21</v>
      </c>
      <c r="N481" s="291" t="s">
        <v>44</v>
      </c>
      <c r="O481" s="288"/>
      <c r="P481" s="292">
        <f>O481*H481</f>
        <v>0</v>
      </c>
      <c r="Q481" s="292">
        <v>0</v>
      </c>
      <c r="R481" s="292">
        <f>Q481*H481</f>
        <v>0</v>
      </c>
      <c r="S481" s="292">
        <v>0</v>
      </c>
      <c r="T481" s="293">
        <f>S481*H481</f>
        <v>0</v>
      </c>
      <c r="AR481" s="18" t="s">
        <v>97</v>
      </c>
      <c r="AT481" s="18" t="s">
        <v>199</v>
      </c>
      <c r="AU481" s="18" t="s">
        <v>82</v>
      </c>
      <c r="AY481" s="18" t="s">
        <v>197</v>
      </c>
      <c r="BE481" s="229">
        <f>IF(N481="základní",J481,0)</f>
        <v>0</v>
      </c>
      <c r="BF481" s="229">
        <f>IF(N481="snížená",J481,0)</f>
        <v>0</v>
      </c>
      <c r="BG481" s="229">
        <f>IF(N481="zákl. přenesená",J481,0)</f>
        <v>0</v>
      </c>
      <c r="BH481" s="229">
        <f>IF(N481="sníž. přenesená",J481,0)</f>
        <v>0</v>
      </c>
      <c r="BI481" s="229">
        <f>IF(N481="nulová",J481,0)</f>
        <v>0</v>
      </c>
      <c r="BJ481" s="18" t="s">
        <v>80</v>
      </c>
      <c r="BK481" s="229">
        <f>ROUND(I481*H481,2)</f>
        <v>0</v>
      </c>
      <c r="BL481" s="18" t="s">
        <v>97</v>
      </c>
      <c r="BM481" s="18" t="s">
        <v>3114</v>
      </c>
    </row>
    <row r="482" spans="2:12" s="1" customFormat="1" ht="6.95" customHeight="1">
      <c r="B482" s="58"/>
      <c r="C482" s="59"/>
      <c r="D482" s="59"/>
      <c r="E482" s="59"/>
      <c r="F482" s="59"/>
      <c r="G482" s="59"/>
      <c r="H482" s="59"/>
      <c r="I482" s="169"/>
      <c r="J482" s="59"/>
      <c r="K482" s="59"/>
      <c r="L482" s="44"/>
    </row>
  </sheetData>
  <sheetProtection password="CC35" sheet="1" objects="1" scenarios="1" formatColumns="0" formatRows="0" autoFilter="0"/>
  <autoFilter ref="C108:K481"/>
  <mergeCells count="15">
    <mergeCell ref="E7:H7"/>
    <mergeCell ref="E11:H11"/>
    <mergeCell ref="E9:H9"/>
    <mergeCell ref="E13:H13"/>
    <mergeCell ref="E22:H22"/>
    <mergeCell ref="E31:H31"/>
    <mergeCell ref="E52:H52"/>
    <mergeCell ref="E56:H56"/>
    <mergeCell ref="E54:H54"/>
    <mergeCell ref="E58:H58"/>
    <mergeCell ref="E95:H95"/>
    <mergeCell ref="E99:H99"/>
    <mergeCell ref="E97:H97"/>
    <mergeCell ref="E101:H10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BM14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110</v>
      </c>
    </row>
    <row r="3" spans="2:46" ht="6.95" customHeight="1">
      <c r="B3" s="139"/>
      <c r="C3" s="140"/>
      <c r="D3" s="140"/>
      <c r="E3" s="140"/>
      <c r="F3" s="140"/>
      <c r="G3" s="140"/>
      <c r="H3" s="140"/>
      <c r="I3" s="141"/>
      <c r="J3" s="140"/>
      <c r="K3" s="140"/>
      <c r="L3" s="21"/>
      <c r="AT3" s="18" t="s">
        <v>82</v>
      </c>
    </row>
    <row r="4" spans="2:46" ht="24.95" customHeight="1">
      <c r="B4" s="21"/>
      <c r="D4" s="142" t="s">
        <v>121</v>
      </c>
      <c r="L4" s="21"/>
      <c r="M4" s="25" t="s">
        <v>10</v>
      </c>
      <c r="AT4" s="18" t="s">
        <v>4</v>
      </c>
    </row>
    <row r="5" spans="2:12" ht="6.95" customHeight="1">
      <c r="B5" s="21"/>
      <c r="L5" s="21"/>
    </row>
    <row r="6" spans="2:12" ht="12" customHeight="1">
      <c r="B6" s="21"/>
      <c r="D6" s="143" t="s">
        <v>16</v>
      </c>
      <c r="L6" s="21"/>
    </row>
    <row r="7" spans="2:12" ht="16.5" customHeight="1">
      <c r="B7" s="21"/>
      <c r="E7" s="144" t="str">
        <f>'Rekapitulace stavby'!K6</f>
        <v>Výukový objekt FTK v Olomouci,Tř.Míru 117</v>
      </c>
      <c r="F7" s="143"/>
      <c r="G7" s="143"/>
      <c r="H7" s="143"/>
      <c r="L7" s="21"/>
    </row>
    <row r="8" spans="2:12" ht="12">
      <c r="B8" s="21"/>
      <c r="D8" s="143" t="s">
        <v>134</v>
      </c>
      <c r="L8" s="21"/>
    </row>
    <row r="9" spans="2:12" ht="16.5" customHeight="1">
      <c r="B9" s="21"/>
      <c r="E9" s="144" t="s">
        <v>138</v>
      </c>
      <c r="L9" s="21"/>
    </row>
    <row r="10" spans="2:12" ht="12" customHeight="1">
      <c r="B10" s="21"/>
      <c r="D10" s="143" t="s">
        <v>142</v>
      </c>
      <c r="L10" s="21"/>
    </row>
    <row r="11" spans="2:12" s="1" customFormat="1" ht="16.5" customHeight="1">
      <c r="B11" s="44"/>
      <c r="E11" s="143" t="s">
        <v>146</v>
      </c>
      <c r="F11" s="1"/>
      <c r="G11" s="1"/>
      <c r="H11" s="1"/>
      <c r="I11" s="145"/>
      <c r="L11" s="44"/>
    </row>
    <row r="12" spans="2:12" s="1" customFormat="1" ht="12" customHeight="1">
      <c r="B12" s="44"/>
      <c r="D12" s="143" t="s">
        <v>1913</v>
      </c>
      <c r="I12" s="145"/>
      <c r="L12" s="44"/>
    </row>
    <row r="13" spans="2:12" s="1" customFormat="1" ht="36.95" customHeight="1">
      <c r="B13" s="44"/>
      <c r="E13" s="146" t="s">
        <v>3115</v>
      </c>
      <c r="F13" s="1"/>
      <c r="G13" s="1"/>
      <c r="H13" s="1"/>
      <c r="I13" s="145"/>
      <c r="L13" s="44"/>
    </row>
    <row r="14" spans="2:12" s="1" customFormat="1" ht="12">
      <c r="B14" s="44"/>
      <c r="I14" s="145"/>
      <c r="L14" s="44"/>
    </row>
    <row r="15" spans="2:12" s="1" customFormat="1" ht="12" customHeight="1">
      <c r="B15" s="44"/>
      <c r="D15" s="143" t="s">
        <v>18</v>
      </c>
      <c r="F15" s="18" t="s">
        <v>19</v>
      </c>
      <c r="I15" s="147" t="s">
        <v>20</v>
      </c>
      <c r="J15" s="18" t="s">
        <v>21</v>
      </c>
      <c r="L15" s="44"/>
    </row>
    <row r="16" spans="2:12" s="1" customFormat="1" ht="12" customHeight="1">
      <c r="B16" s="44"/>
      <c r="D16" s="143" t="s">
        <v>22</v>
      </c>
      <c r="F16" s="18" t="s">
        <v>23</v>
      </c>
      <c r="I16" s="147" t="s">
        <v>24</v>
      </c>
      <c r="J16" s="148" t="str">
        <f>'Rekapitulace stavby'!AN8</f>
        <v>12. 2. 2019</v>
      </c>
      <c r="L16" s="44"/>
    </row>
    <row r="17" spans="2:12" s="1" customFormat="1" ht="10.8" customHeight="1">
      <c r="B17" s="44"/>
      <c r="I17" s="145"/>
      <c r="L17" s="44"/>
    </row>
    <row r="18" spans="2:12" s="1" customFormat="1" ht="12" customHeight="1">
      <c r="B18" s="44"/>
      <c r="D18" s="143" t="s">
        <v>26</v>
      </c>
      <c r="I18" s="147" t="s">
        <v>27</v>
      </c>
      <c r="J18" s="18" t="s">
        <v>21</v>
      </c>
      <c r="L18" s="44"/>
    </row>
    <row r="19" spans="2:12" s="1" customFormat="1" ht="18" customHeight="1">
      <c r="B19" s="44"/>
      <c r="E19" s="18" t="s">
        <v>28</v>
      </c>
      <c r="I19" s="147" t="s">
        <v>29</v>
      </c>
      <c r="J19" s="18" t="s">
        <v>21</v>
      </c>
      <c r="L19" s="44"/>
    </row>
    <row r="20" spans="2:12" s="1" customFormat="1" ht="6.95" customHeight="1">
      <c r="B20" s="44"/>
      <c r="I20" s="145"/>
      <c r="L20" s="44"/>
    </row>
    <row r="21" spans="2:12" s="1" customFormat="1" ht="12" customHeight="1">
      <c r="B21" s="44"/>
      <c r="D21" s="143" t="s">
        <v>30</v>
      </c>
      <c r="I21" s="147" t="s">
        <v>27</v>
      </c>
      <c r="J21" s="34" t="str">
        <f>'Rekapitulace stavby'!AN13</f>
        <v>Vyplň údaj</v>
      </c>
      <c r="L21" s="44"/>
    </row>
    <row r="22" spans="2:12" s="1" customFormat="1" ht="18" customHeight="1">
      <c r="B22" s="44"/>
      <c r="E22" s="34" t="str">
        <f>'Rekapitulace stavby'!E14</f>
        <v>Vyplň údaj</v>
      </c>
      <c r="F22" s="18"/>
      <c r="G22" s="18"/>
      <c r="H22" s="18"/>
      <c r="I22" s="147" t="s">
        <v>29</v>
      </c>
      <c r="J22" s="34" t="str">
        <f>'Rekapitulace stavby'!AN14</f>
        <v>Vyplň údaj</v>
      </c>
      <c r="L22" s="44"/>
    </row>
    <row r="23" spans="2:12" s="1" customFormat="1" ht="6.95" customHeight="1">
      <c r="B23" s="44"/>
      <c r="I23" s="145"/>
      <c r="L23" s="44"/>
    </row>
    <row r="24" spans="2:12" s="1" customFormat="1" ht="12" customHeight="1">
      <c r="B24" s="44"/>
      <c r="D24" s="143" t="s">
        <v>32</v>
      </c>
      <c r="I24" s="147" t="s">
        <v>27</v>
      </c>
      <c r="J24" s="18" t="s">
        <v>21</v>
      </c>
      <c r="L24" s="44"/>
    </row>
    <row r="25" spans="2:12" s="1" customFormat="1" ht="18" customHeight="1">
      <c r="B25" s="44"/>
      <c r="E25" s="18" t="s">
        <v>33</v>
      </c>
      <c r="I25" s="147" t="s">
        <v>29</v>
      </c>
      <c r="J25" s="18" t="s">
        <v>21</v>
      </c>
      <c r="L25" s="44"/>
    </row>
    <row r="26" spans="2:12" s="1" customFormat="1" ht="6.95" customHeight="1">
      <c r="B26" s="44"/>
      <c r="I26" s="145"/>
      <c r="L26" s="44"/>
    </row>
    <row r="27" spans="2:12" s="1" customFormat="1" ht="12" customHeight="1">
      <c r="B27" s="44"/>
      <c r="D27" s="143" t="s">
        <v>35</v>
      </c>
      <c r="I27" s="147" t="s">
        <v>27</v>
      </c>
      <c r="J27" s="18" t="s">
        <v>21</v>
      </c>
      <c r="L27" s="44"/>
    </row>
    <row r="28" spans="2:12" s="1" customFormat="1" ht="18" customHeight="1">
      <c r="B28" s="44"/>
      <c r="E28" s="18" t="s">
        <v>3116</v>
      </c>
      <c r="I28" s="147" t="s">
        <v>29</v>
      </c>
      <c r="J28" s="18" t="s">
        <v>21</v>
      </c>
      <c r="L28" s="44"/>
    </row>
    <row r="29" spans="2:12" s="1" customFormat="1" ht="6.95" customHeight="1">
      <c r="B29" s="44"/>
      <c r="I29" s="145"/>
      <c r="L29" s="44"/>
    </row>
    <row r="30" spans="2:12" s="1" customFormat="1" ht="12" customHeight="1">
      <c r="B30" s="44"/>
      <c r="D30" s="143" t="s">
        <v>37</v>
      </c>
      <c r="I30" s="145"/>
      <c r="L30" s="44"/>
    </row>
    <row r="31" spans="2:12" s="7" customFormat="1" ht="56.25" customHeight="1">
      <c r="B31" s="149"/>
      <c r="E31" s="150" t="s">
        <v>3117</v>
      </c>
      <c r="F31" s="150"/>
      <c r="G31" s="150"/>
      <c r="H31" s="150"/>
      <c r="I31" s="151"/>
      <c r="L31" s="149"/>
    </row>
    <row r="32" spans="2:12" s="1" customFormat="1" ht="6.95" customHeight="1">
      <c r="B32" s="44"/>
      <c r="I32" s="145"/>
      <c r="L32" s="44"/>
    </row>
    <row r="33" spans="2:12" s="1" customFormat="1" ht="6.95" customHeight="1">
      <c r="B33" s="44"/>
      <c r="D33" s="72"/>
      <c r="E33" s="72"/>
      <c r="F33" s="72"/>
      <c r="G33" s="72"/>
      <c r="H33" s="72"/>
      <c r="I33" s="152"/>
      <c r="J33" s="72"/>
      <c r="K33" s="72"/>
      <c r="L33" s="44"/>
    </row>
    <row r="34" spans="2:12" s="1" customFormat="1" ht="25.4" customHeight="1">
      <c r="B34" s="44"/>
      <c r="D34" s="153" t="s">
        <v>39</v>
      </c>
      <c r="I34" s="145"/>
      <c r="J34" s="154">
        <f>ROUND(J94,2)</f>
        <v>0</v>
      </c>
      <c r="L34" s="44"/>
    </row>
    <row r="35" spans="2:12" s="1" customFormat="1" ht="6.95" customHeight="1">
      <c r="B35" s="44"/>
      <c r="D35" s="72"/>
      <c r="E35" s="72"/>
      <c r="F35" s="72"/>
      <c r="G35" s="72"/>
      <c r="H35" s="72"/>
      <c r="I35" s="152"/>
      <c r="J35" s="72"/>
      <c r="K35" s="72"/>
      <c r="L35" s="44"/>
    </row>
    <row r="36" spans="2:12" s="1" customFormat="1" ht="14.4" customHeight="1">
      <c r="B36" s="44"/>
      <c r="F36" s="155" t="s">
        <v>41</v>
      </c>
      <c r="I36" s="156" t="s">
        <v>40</v>
      </c>
      <c r="J36" s="155" t="s">
        <v>42</v>
      </c>
      <c r="L36" s="44"/>
    </row>
    <row r="37" spans="2:12" s="1" customFormat="1" ht="14.4" customHeight="1">
      <c r="B37" s="44"/>
      <c r="D37" s="143" t="s">
        <v>43</v>
      </c>
      <c r="E37" s="143" t="s">
        <v>44</v>
      </c>
      <c r="F37" s="157">
        <f>ROUND((SUM(BE94:BE144)),2)</f>
        <v>0</v>
      </c>
      <c r="I37" s="158">
        <v>0.21</v>
      </c>
      <c r="J37" s="157">
        <f>ROUND(((SUM(BE94:BE144))*I37),2)</f>
        <v>0</v>
      </c>
      <c r="L37" s="44"/>
    </row>
    <row r="38" spans="2:12" s="1" customFormat="1" ht="14.4" customHeight="1">
      <c r="B38" s="44"/>
      <c r="E38" s="143" t="s">
        <v>45</v>
      </c>
      <c r="F38" s="157">
        <f>ROUND((SUM(BF94:BF144)),2)</f>
        <v>0</v>
      </c>
      <c r="I38" s="158">
        <v>0.15</v>
      </c>
      <c r="J38" s="157">
        <f>ROUND(((SUM(BF94:BF144))*I38),2)</f>
        <v>0</v>
      </c>
      <c r="L38" s="44"/>
    </row>
    <row r="39" spans="2:12" s="1" customFormat="1" ht="14.4" customHeight="1" hidden="1">
      <c r="B39" s="44"/>
      <c r="E39" s="143" t="s">
        <v>46</v>
      </c>
      <c r="F39" s="157">
        <f>ROUND((SUM(BG94:BG144)),2)</f>
        <v>0</v>
      </c>
      <c r="I39" s="158">
        <v>0.21</v>
      </c>
      <c r="J39" s="157">
        <f>0</f>
        <v>0</v>
      </c>
      <c r="L39" s="44"/>
    </row>
    <row r="40" spans="2:12" s="1" customFormat="1" ht="14.4" customHeight="1" hidden="1">
      <c r="B40" s="44"/>
      <c r="E40" s="143" t="s">
        <v>47</v>
      </c>
      <c r="F40" s="157">
        <f>ROUND((SUM(BH94:BH144)),2)</f>
        <v>0</v>
      </c>
      <c r="I40" s="158">
        <v>0.15</v>
      </c>
      <c r="J40" s="157">
        <f>0</f>
        <v>0</v>
      </c>
      <c r="L40" s="44"/>
    </row>
    <row r="41" spans="2:12" s="1" customFormat="1" ht="14.4" customHeight="1" hidden="1">
      <c r="B41" s="44"/>
      <c r="E41" s="143" t="s">
        <v>48</v>
      </c>
      <c r="F41" s="157">
        <f>ROUND((SUM(BI94:BI144)),2)</f>
        <v>0</v>
      </c>
      <c r="I41" s="158">
        <v>0</v>
      </c>
      <c r="J41" s="157">
        <f>0</f>
        <v>0</v>
      </c>
      <c r="L41" s="44"/>
    </row>
    <row r="42" spans="2:12" s="1" customFormat="1" ht="6.95" customHeight="1">
      <c r="B42" s="44"/>
      <c r="I42" s="145"/>
      <c r="L42" s="44"/>
    </row>
    <row r="43" spans="2:12" s="1" customFormat="1" ht="25.4" customHeight="1">
      <c r="B43" s="44"/>
      <c r="C43" s="159"/>
      <c r="D43" s="160" t="s">
        <v>49</v>
      </c>
      <c r="E43" s="161"/>
      <c r="F43" s="161"/>
      <c r="G43" s="162" t="s">
        <v>50</v>
      </c>
      <c r="H43" s="163" t="s">
        <v>51</v>
      </c>
      <c r="I43" s="164"/>
      <c r="J43" s="165">
        <f>SUM(J34:J41)</f>
        <v>0</v>
      </c>
      <c r="K43" s="166"/>
      <c r="L43" s="44"/>
    </row>
    <row r="44" spans="2:12" s="1" customFormat="1" ht="14.4" customHeight="1">
      <c r="B44" s="167"/>
      <c r="C44" s="168"/>
      <c r="D44" s="168"/>
      <c r="E44" s="168"/>
      <c r="F44" s="168"/>
      <c r="G44" s="168"/>
      <c r="H44" s="168"/>
      <c r="I44" s="169"/>
      <c r="J44" s="168"/>
      <c r="K44" s="168"/>
      <c r="L44" s="44"/>
    </row>
    <row r="48" spans="2:12" s="1" customFormat="1" ht="6.95" customHeight="1">
      <c r="B48" s="170"/>
      <c r="C48" s="171"/>
      <c r="D48" s="171"/>
      <c r="E48" s="171"/>
      <c r="F48" s="171"/>
      <c r="G48" s="171"/>
      <c r="H48" s="171"/>
      <c r="I48" s="172"/>
      <c r="J48" s="171"/>
      <c r="K48" s="171"/>
      <c r="L48" s="44"/>
    </row>
    <row r="49" spans="2:12" s="1" customFormat="1" ht="24.95" customHeight="1">
      <c r="B49" s="39"/>
      <c r="C49" s="24" t="s">
        <v>153</v>
      </c>
      <c r="D49" s="40"/>
      <c r="E49" s="40"/>
      <c r="F49" s="40"/>
      <c r="G49" s="40"/>
      <c r="H49" s="40"/>
      <c r="I49" s="145"/>
      <c r="J49" s="40"/>
      <c r="K49" s="40"/>
      <c r="L49" s="44"/>
    </row>
    <row r="50" spans="2:12" s="1" customFormat="1" ht="6.95" customHeight="1">
      <c r="B50" s="39"/>
      <c r="C50" s="40"/>
      <c r="D50" s="40"/>
      <c r="E50" s="40"/>
      <c r="F50" s="40"/>
      <c r="G50" s="40"/>
      <c r="H50" s="40"/>
      <c r="I50" s="145"/>
      <c r="J50" s="40"/>
      <c r="K50" s="40"/>
      <c r="L50" s="44"/>
    </row>
    <row r="51" spans="2:12" s="1" customFormat="1" ht="12" customHeight="1">
      <c r="B51" s="39"/>
      <c r="C51" s="33" t="s">
        <v>16</v>
      </c>
      <c r="D51" s="40"/>
      <c r="E51" s="40"/>
      <c r="F51" s="40"/>
      <c r="G51" s="40"/>
      <c r="H51" s="40"/>
      <c r="I51" s="145"/>
      <c r="J51" s="40"/>
      <c r="K51" s="40"/>
      <c r="L51" s="44"/>
    </row>
    <row r="52" spans="2:12" s="1" customFormat="1" ht="16.5" customHeight="1">
      <c r="B52" s="39"/>
      <c r="C52" s="40"/>
      <c r="D52" s="40"/>
      <c r="E52" s="173" t="str">
        <f>E7</f>
        <v>Výukový objekt FTK v Olomouci,Tř.Míru 117</v>
      </c>
      <c r="F52" s="33"/>
      <c r="G52" s="33"/>
      <c r="H52" s="33"/>
      <c r="I52" s="145"/>
      <c r="J52" s="40"/>
      <c r="K52" s="40"/>
      <c r="L52" s="44"/>
    </row>
    <row r="53" spans="2:12" ht="12" customHeight="1">
      <c r="B53" s="22"/>
      <c r="C53" s="33" t="s">
        <v>134</v>
      </c>
      <c r="D53" s="23"/>
      <c r="E53" s="23"/>
      <c r="F53" s="23"/>
      <c r="G53" s="23"/>
      <c r="H53" s="23"/>
      <c r="I53" s="137"/>
      <c r="J53" s="23"/>
      <c r="K53" s="23"/>
      <c r="L53" s="21"/>
    </row>
    <row r="54" spans="2:12" ht="16.5" customHeight="1">
      <c r="B54" s="22"/>
      <c r="C54" s="23"/>
      <c r="D54" s="23"/>
      <c r="E54" s="173" t="s">
        <v>138</v>
      </c>
      <c r="F54" s="23"/>
      <c r="G54" s="23"/>
      <c r="H54" s="23"/>
      <c r="I54" s="137"/>
      <c r="J54" s="23"/>
      <c r="K54" s="23"/>
      <c r="L54" s="21"/>
    </row>
    <row r="55" spans="2:12" ht="12" customHeight="1">
      <c r="B55" s="22"/>
      <c r="C55" s="33" t="s">
        <v>142</v>
      </c>
      <c r="D55" s="23"/>
      <c r="E55" s="23"/>
      <c r="F55" s="23"/>
      <c r="G55" s="23"/>
      <c r="H55" s="23"/>
      <c r="I55" s="137"/>
      <c r="J55" s="23"/>
      <c r="K55" s="23"/>
      <c r="L55" s="21"/>
    </row>
    <row r="56" spans="2:12" s="1" customFormat="1" ht="16.5" customHeight="1">
      <c r="B56" s="39"/>
      <c r="C56" s="40"/>
      <c r="D56" s="40"/>
      <c r="E56" s="33" t="s">
        <v>146</v>
      </c>
      <c r="F56" s="40"/>
      <c r="G56" s="40"/>
      <c r="H56" s="40"/>
      <c r="I56" s="145"/>
      <c r="J56" s="40"/>
      <c r="K56" s="40"/>
      <c r="L56" s="44"/>
    </row>
    <row r="57" spans="2:12" s="1" customFormat="1" ht="12" customHeight="1">
      <c r="B57" s="39"/>
      <c r="C57" s="33" t="s">
        <v>1913</v>
      </c>
      <c r="D57" s="40"/>
      <c r="E57" s="40"/>
      <c r="F57" s="40"/>
      <c r="G57" s="40"/>
      <c r="H57" s="40"/>
      <c r="I57" s="145"/>
      <c r="J57" s="40"/>
      <c r="K57" s="40"/>
      <c r="L57" s="44"/>
    </row>
    <row r="58" spans="2:12" s="1" customFormat="1" ht="16.5" customHeight="1">
      <c r="B58" s="39"/>
      <c r="C58" s="40"/>
      <c r="D58" s="40"/>
      <c r="E58" s="65" t="str">
        <f>E13</f>
        <v>2018/029-2-1-147 - D.1.4.7-Zařízení AVT-rozvody</v>
      </c>
      <c r="F58" s="40"/>
      <c r="G58" s="40"/>
      <c r="H58" s="40"/>
      <c r="I58" s="145"/>
      <c r="J58" s="40"/>
      <c r="K58" s="40"/>
      <c r="L58" s="44"/>
    </row>
    <row r="59" spans="2:12" s="1" customFormat="1" ht="6.95" customHeight="1">
      <c r="B59" s="39"/>
      <c r="C59" s="40"/>
      <c r="D59" s="40"/>
      <c r="E59" s="40"/>
      <c r="F59" s="40"/>
      <c r="G59" s="40"/>
      <c r="H59" s="40"/>
      <c r="I59" s="145"/>
      <c r="J59" s="40"/>
      <c r="K59" s="40"/>
      <c r="L59" s="44"/>
    </row>
    <row r="60" spans="2:12" s="1" customFormat="1" ht="12" customHeight="1">
      <c r="B60" s="39"/>
      <c r="C60" s="33" t="s">
        <v>22</v>
      </c>
      <c r="D60" s="40"/>
      <c r="E60" s="40"/>
      <c r="F60" s="28" t="str">
        <f>F16</f>
        <v xml:space="preserve"> </v>
      </c>
      <c r="G60" s="40"/>
      <c r="H60" s="40"/>
      <c r="I60" s="147" t="s">
        <v>24</v>
      </c>
      <c r="J60" s="68" t="str">
        <f>IF(J16="","",J16)</f>
        <v>12. 2. 2019</v>
      </c>
      <c r="K60" s="40"/>
      <c r="L60" s="44"/>
    </row>
    <row r="61" spans="2:12" s="1" customFormat="1" ht="6.95" customHeight="1">
      <c r="B61" s="39"/>
      <c r="C61" s="40"/>
      <c r="D61" s="40"/>
      <c r="E61" s="40"/>
      <c r="F61" s="40"/>
      <c r="G61" s="40"/>
      <c r="H61" s="40"/>
      <c r="I61" s="145"/>
      <c r="J61" s="40"/>
      <c r="K61" s="40"/>
      <c r="L61" s="44"/>
    </row>
    <row r="62" spans="2:12" s="1" customFormat="1" ht="24.9" customHeight="1">
      <c r="B62" s="39"/>
      <c r="C62" s="33" t="s">
        <v>26</v>
      </c>
      <c r="D62" s="40"/>
      <c r="E62" s="40"/>
      <c r="F62" s="28" t="str">
        <f>E19</f>
        <v>UPOL</v>
      </c>
      <c r="G62" s="40"/>
      <c r="H62" s="40"/>
      <c r="I62" s="147" t="s">
        <v>32</v>
      </c>
      <c r="J62" s="37" t="str">
        <f>E25</f>
        <v>HEXAPLAN INTERNATIONAL spol. s r.o.</v>
      </c>
      <c r="K62" s="40"/>
      <c r="L62" s="44"/>
    </row>
    <row r="63" spans="2:12" s="1" customFormat="1" ht="13.65" customHeight="1">
      <c r="B63" s="39"/>
      <c r="C63" s="33" t="s">
        <v>30</v>
      </c>
      <c r="D63" s="40"/>
      <c r="E63" s="40"/>
      <c r="F63" s="28" t="str">
        <f>IF(E22="","",E22)</f>
        <v>Vyplň údaj</v>
      </c>
      <c r="G63" s="40"/>
      <c r="H63" s="40"/>
      <c r="I63" s="147" t="s">
        <v>35</v>
      </c>
      <c r="J63" s="37" t="str">
        <f>E28</f>
        <v>Ing.M.Kotolán</v>
      </c>
      <c r="K63" s="40"/>
      <c r="L63" s="44"/>
    </row>
    <row r="64" spans="2:12" s="1" customFormat="1" ht="10.3" customHeight="1">
      <c r="B64" s="39"/>
      <c r="C64" s="40"/>
      <c r="D64" s="40"/>
      <c r="E64" s="40"/>
      <c r="F64" s="40"/>
      <c r="G64" s="40"/>
      <c r="H64" s="40"/>
      <c r="I64" s="145"/>
      <c r="J64" s="40"/>
      <c r="K64" s="40"/>
      <c r="L64" s="44"/>
    </row>
    <row r="65" spans="2:12" s="1" customFormat="1" ht="29.25" customHeight="1">
      <c r="B65" s="39"/>
      <c r="C65" s="174" t="s">
        <v>154</v>
      </c>
      <c r="D65" s="175"/>
      <c r="E65" s="175"/>
      <c r="F65" s="175"/>
      <c r="G65" s="175"/>
      <c r="H65" s="175"/>
      <c r="I65" s="176"/>
      <c r="J65" s="177" t="s">
        <v>155</v>
      </c>
      <c r="K65" s="175"/>
      <c r="L65" s="44"/>
    </row>
    <row r="66" spans="2:12" s="1" customFormat="1" ht="10.3" customHeight="1">
      <c r="B66" s="39"/>
      <c r="C66" s="40"/>
      <c r="D66" s="40"/>
      <c r="E66" s="40"/>
      <c r="F66" s="40"/>
      <c r="G66" s="40"/>
      <c r="H66" s="40"/>
      <c r="I66" s="145"/>
      <c r="J66" s="40"/>
      <c r="K66" s="40"/>
      <c r="L66" s="44"/>
    </row>
    <row r="67" spans="2:47" s="1" customFormat="1" ht="22.8" customHeight="1">
      <c r="B67" s="39"/>
      <c r="C67" s="178" t="s">
        <v>71</v>
      </c>
      <c r="D67" s="40"/>
      <c r="E67" s="40"/>
      <c r="F67" s="40"/>
      <c r="G67" s="40"/>
      <c r="H67" s="40"/>
      <c r="I67" s="145"/>
      <c r="J67" s="98">
        <f>J94</f>
        <v>0</v>
      </c>
      <c r="K67" s="40"/>
      <c r="L67" s="44"/>
      <c r="AU67" s="18" t="s">
        <v>156</v>
      </c>
    </row>
    <row r="68" spans="2:12" s="8" customFormat="1" ht="24.95" customHeight="1">
      <c r="B68" s="179"/>
      <c r="C68" s="180"/>
      <c r="D68" s="181" t="s">
        <v>3118</v>
      </c>
      <c r="E68" s="182"/>
      <c r="F68" s="182"/>
      <c r="G68" s="182"/>
      <c r="H68" s="182"/>
      <c r="I68" s="183"/>
      <c r="J68" s="184">
        <f>J95</f>
        <v>0</v>
      </c>
      <c r="K68" s="180"/>
      <c r="L68" s="185"/>
    </row>
    <row r="69" spans="2:12" s="9" customFormat="1" ht="19.9" customHeight="1">
      <c r="B69" s="186"/>
      <c r="C69" s="121"/>
      <c r="D69" s="187" t="s">
        <v>3119</v>
      </c>
      <c r="E69" s="188"/>
      <c r="F69" s="188"/>
      <c r="G69" s="188"/>
      <c r="H69" s="188"/>
      <c r="I69" s="189"/>
      <c r="J69" s="190">
        <f>J96</f>
        <v>0</v>
      </c>
      <c r="K69" s="121"/>
      <c r="L69" s="191"/>
    </row>
    <row r="70" spans="2:12" s="9" customFormat="1" ht="19.9" customHeight="1">
      <c r="B70" s="186"/>
      <c r="C70" s="121"/>
      <c r="D70" s="187" t="s">
        <v>3120</v>
      </c>
      <c r="E70" s="188"/>
      <c r="F70" s="188"/>
      <c r="G70" s="188"/>
      <c r="H70" s="188"/>
      <c r="I70" s="189"/>
      <c r="J70" s="190">
        <f>J120</f>
        <v>0</v>
      </c>
      <c r="K70" s="121"/>
      <c r="L70" s="191"/>
    </row>
    <row r="71" spans="2:12" s="1" customFormat="1" ht="21.8" customHeight="1">
      <c r="B71" s="39"/>
      <c r="C71" s="40"/>
      <c r="D71" s="40"/>
      <c r="E71" s="40"/>
      <c r="F71" s="40"/>
      <c r="G71" s="40"/>
      <c r="H71" s="40"/>
      <c r="I71" s="145"/>
      <c r="J71" s="40"/>
      <c r="K71" s="40"/>
      <c r="L71" s="44"/>
    </row>
    <row r="72" spans="2:12" s="1" customFormat="1" ht="6.95" customHeight="1">
      <c r="B72" s="58"/>
      <c r="C72" s="59"/>
      <c r="D72" s="59"/>
      <c r="E72" s="59"/>
      <c r="F72" s="59"/>
      <c r="G72" s="59"/>
      <c r="H72" s="59"/>
      <c r="I72" s="169"/>
      <c r="J72" s="59"/>
      <c r="K72" s="59"/>
      <c r="L72" s="44"/>
    </row>
    <row r="76" spans="2:12" s="1" customFormat="1" ht="6.95" customHeight="1">
      <c r="B76" s="60"/>
      <c r="C76" s="61"/>
      <c r="D76" s="61"/>
      <c r="E76" s="61"/>
      <c r="F76" s="61"/>
      <c r="G76" s="61"/>
      <c r="H76" s="61"/>
      <c r="I76" s="172"/>
      <c r="J76" s="61"/>
      <c r="K76" s="61"/>
      <c r="L76" s="44"/>
    </row>
    <row r="77" spans="2:12" s="1" customFormat="1" ht="24.95" customHeight="1">
      <c r="B77" s="39"/>
      <c r="C77" s="24" t="s">
        <v>182</v>
      </c>
      <c r="D77" s="40"/>
      <c r="E77" s="40"/>
      <c r="F77" s="40"/>
      <c r="G77" s="40"/>
      <c r="H77" s="40"/>
      <c r="I77" s="145"/>
      <c r="J77" s="40"/>
      <c r="K77" s="40"/>
      <c r="L77" s="44"/>
    </row>
    <row r="78" spans="2:12" s="1" customFormat="1" ht="6.95" customHeight="1">
      <c r="B78" s="39"/>
      <c r="C78" s="40"/>
      <c r="D78" s="40"/>
      <c r="E78" s="40"/>
      <c r="F78" s="40"/>
      <c r="G78" s="40"/>
      <c r="H78" s="40"/>
      <c r="I78" s="145"/>
      <c r="J78" s="40"/>
      <c r="K78" s="40"/>
      <c r="L78" s="44"/>
    </row>
    <row r="79" spans="2:12" s="1" customFormat="1" ht="12" customHeight="1">
      <c r="B79" s="39"/>
      <c r="C79" s="33" t="s">
        <v>16</v>
      </c>
      <c r="D79" s="40"/>
      <c r="E79" s="40"/>
      <c r="F79" s="40"/>
      <c r="G79" s="40"/>
      <c r="H79" s="40"/>
      <c r="I79" s="145"/>
      <c r="J79" s="40"/>
      <c r="K79" s="40"/>
      <c r="L79" s="44"/>
    </row>
    <row r="80" spans="2:12" s="1" customFormat="1" ht="16.5" customHeight="1">
      <c r="B80" s="39"/>
      <c r="C80" s="40"/>
      <c r="D80" s="40"/>
      <c r="E80" s="173" t="str">
        <f>E7</f>
        <v>Výukový objekt FTK v Olomouci,Tř.Míru 117</v>
      </c>
      <c r="F80" s="33"/>
      <c r="G80" s="33"/>
      <c r="H80" s="33"/>
      <c r="I80" s="145"/>
      <c r="J80" s="40"/>
      <c r="K80" s="40"/>
      <c r="L80" s="44"/>
    </row>
    <row r="81" spans="2:12" ht="12" customHeight="1">
      <c r="B81" s="22"/>
      <c r="C81" s="33" t="s">
        <v>134</v>
      </c>
      <c r="D81" s="23"/>
      <c r="E81" s="23"/>
      <c r="F81" s="23"/>
      <c r="G81" s="23"/>
      <c r="H81" s="23"/>
      <c r="I81" s="137"/>
      <c r="J81" s="23"/>
      <c r="K81" s="23"/>
      <c r="L81" s="21"/>
    </row>
    <row r="82" spans="2:12" ht="16.5" customHeight="1">
      <c r="B82" s="22"/>
      <c r="C82" s="23"/>
      <c r="D82" s="23"/>
      <c r="E82" s="173" t="s">
        <v>138</v>
      </c>
      <c r="F82" s="23"/>
      <c r="G82" s="23"/>
      <c r="H82" s="23"/>
      <c r="I82" s="137"/>
      <c r="J82" s="23"/>
      <c r="K82" s="23"/>
      <c r="L82" s="21"/>
    </row>
    <row r="83" spans="2:12" ht="12" customHeight="1">
      <c r="B83" s="22"/>
      <c r="C83" s="33" t="s">
        <v>142</v>
      </c>
      <c r="D83" s="23"/>
      <c r="E83" s="23"/>
      <c r="F83" s="23"/>
      <c r="G83" s="23"/>
      <c r="H83" s="23"/>
      <c r="I83" s="137"/>
      <c r="J83" s="23"/>
      <c r="K83" s="23"/>
      <c r="L83" s="21"/>
    </row>
    <row r="84" spans="2:12" s="1" customFormat="1" ht="16.5" customHeight="1">
      <c r="B84" s="39"/>
      <c r="C84" s="40"/>
      <c r="D84" s="40"/>
      <c r="E84" s="33" t="s">
        <v>146</v>
      </c>
      <c r="F84" s="40"/>
      <c r="G84" s="40"/>
      <c r="H84" s="40"/>
      <c r="I84" s="145"/>
      <c r="J84" s="40"/>
      <c r="K84" s="40"/>
      <c r="L84" s="44"/>
    </row>
    <row r="85" spans="2:12" s="1" customFormat="1" ht="12" customHeight="1">
      <c r="B85" s="39"/>
      <c r="C85" s="33" t="s">
        <v>1913</v>
      </c>
      <c r="D85" s="40"/>
      <c r="E85" s="40"/>
      <c r="F85" s="40"/>
      <c r="G85" s="40"/>
      <c r="H85" s="40"/>
      <c r="I85" s="145"/>
      <c r="J85" s="40"/>
      <c r="K85" s="40"/>
      <c r="L85" s="44"/>
    </row>
    <row r="86" spans="2:12" s="1" customFormat="1" ht="16.5" customHeight="1">
      <c r="B86" s="39"/>
      <c r="C86" s="40"/>
      <c r="D86" s="40"/>
      <c r="E86" s="65" t="str">
        <f>E13</f>
        <v>2018/029-2-1-147 - D.1.4.7-Zařízení AVT-rozvody</v>
      </c>
      <c r="F86" s="40"/>
      <c r="G86" s="40"/>
      <c r="H86" s="40"/>
      <c r="I86" s="145"/>
      <c r="J86" s="40"/>
      <c r="K86" s="40"/>
      <c r="L86" s="44"/>
    </row>
    <row r="87" spans="2:12" s="1" customFormat="1" ht="6.95" customHeight="1">
      <c r="B87" s="39"/>
      <c r="C87" s="40"/>
      <c r="D87" s="40"/>
      <c r="E87" s="40"/>
      <c r="F87" s="40"/>
      <c r="G87" s="40"/>
      <c r="H87" s="40"/>
      <c r="I87" s="145"/>
      <c r="J87" s="40"/>
      <c r="K87" s="40"/>
      <c r="L87" s="44"/>
    </row>
    <row r="88" spans="2:12" s="1" customFormat="1" ht="12" customHeight="1">
      <c r="B88" s="39"/>
      <c r="C88" s="33" t="s">
        <v>22</v>
      </c>
      <c r="D88" s="40"/>
      <c r="E88" s="40"/>
      <c r="F88" s="28" t="str">
        <f>F16</f>
        <v xml:space="preserve"> </v>
      </c>
      <c r="G88" s="40"/>
      <c r="H88" s="40"/>
      <c r="I88" s="147" t="s">
        <v>24</v>
      </c>
      <c r="J88" s="68" t="str">
        <f>IF(J16="","",J16)</f>
        <v>12. 2. 2019</v>
      </c>
      <c r="K88" s="40"/>
      <c r="L88" s="44"/>
    </row>
    <row r="89" spans="2:12" s="1" customFormat="1" ht="6.95" customHeight="1">
      <c r="B89" s="39"/>
      <c r="C89" s="40"/>
      <c r="D89" s="40"/>
      <c r="E89" s="40"/>
      <c r="F89" s="40"/>
      <c r="G89" s="40"/>
      <c r="H89" s="40"/>
      <c r="I89" s="145"/>
      <c r="J89" s="40"/>
      <c r="K89" s="40"/>
      <c r="L89" s="44"/>
    </row>
    <row r="90" spans="2:12" s="1" customFormat="1" ht="24.9" customHeight="1">
      <c r="B90" s="39"/>
      <c r="C90" s="33" t="s">
        <v>26</v>
      </c>
      <c r="D90" s="40"/>
      <c r="E90" s="40"/>
      <c r="F90" s="28" t="str">
        <f>E19</f>
        <v>UPOL</v>
      </c>
      <c r="G90" s="40"/>
      <c r="H90" s="40"/>
      <c r="I90" s="147" t="s">
        <v>32</v>
      </c>
      <c r="J90" s="37" t="str">
        <f>E25</f>
        <v>HEXAPLAN INTERNATIONAL spol. s r.o.</v>
      </c>
      <c r="K90" s="40"/>
      <c r="L90" s="44"/>
    </row>
    <row r="91" spans="2:12" s="1" customFormat="1" ht="13.65" customHeight="1">
      <c r="B91" s="39"/>
      <c r="C91" s="33" t="s">
        <v>30</v>
      </c>
      <c r="D91" s="40"/>
      <c r="E91" s="40"/>
      <c r="F91" s="28" t="str">
        <f>IF(E22="","",E22)</f>
        <v>Vyplň údaj</v>
      </c>
      <c r="G91" s="40"/>
      <c r="H91" s="40"/>
      <c r="I91" s="147" t="s">
        <v>35</v>
      </c>
      <c r="J91" s="37" t="str">
        <f>E28</f>
        <v>Ing.M.Kotolán</v>
      </c>
      <c r="K91" s="40"/>
      <c r="L91" s="44"/>
    </row>
    <row r="92" spans="2:12" s="1" customFormat="1" ht="10.3" customHeight="1">
      <c r="B92" s="39"/>
      <c r="C92" s="40"/>
      <c r="D92" s="40"/>
      <c r="E92" s="40"/>
      <c r="F92" s="40"/>
      <c r="G92" s="40"/>
      <c r="H92" s="40"/>
      <c r="I92" s="145"/>
      <c r="J92" s="40"/>
      <c r="K92" s="40"/>
      <c r="L92" s="44"/>
    </row>
    <row r="93" spans="2:20" s="10" customFormat="1" ht="29.25" customHeight="1">
      <c r="B93" s="192"/>
      <c r="C93" s="193" t="s">
        <v>183</v>
      </c>
      <c r="D93" s="194" t="s">
        <v>58</v>
      </c>
      <c r="E93" s="194" t="s">
        <v>54</v>
      </c>
      <c r="F93" s="194" t="s">
        <v>55</v>
      </c>
      <c r="G93" s="194" t="s">
        <v>184</v>
      </c>
      <c r="H93" s="194" t="s">
        <v>185</v>
      </c>
      <c r="I93" s="195" t="s">
        <v>186</v>
      </c>
      <c r="J93" s="194" t="s">
        <v>155</v>
      </c>
      <c r="K93" s="196" t="s">
        <v>187</v>
      </c>
      <c r="L93" s="197"/>
      <c r="M93" s="88" t="s">
        <v>21</v>
      </c>
      <c r="N93" s="89" t="s">
        <v>43</v>
      </c>
      <c r="O93" s="89" t="s">
        <v>188</v>
      </c>
      <c r="P93" s="89" t="s">
        <v>189</v>
      </c>
      <c r="Q93" s="89" t="s">
        <v>190</v>
      </c>
      <c r="R93" s="89" t="s">
        <v>191</v>
      </c>
      <c r="S93" s="89" t="s">
        <v>192</v>
      </c>
      <c r="T93" s="90" t="s">
        <v>193</v>
      </c>
    </row>
    <row r="94" spans="2:63" s="1" customFormat="1" ht="22.8" customHeight="1">
      <c r="B94" s="39"/>
      <c r="C94" s="95" t="s">
        <v>194</v>
      </c>
      <c r="D94" s="40"/>
      <c r="E94" s="40"/>
      <c r="F94" s="40"/>
      <c r="G94" s="40"/>
      <c r="H94" s="40"/>
      <c r="I94" s="145"/>
      <c r="J94" s="198">
        <f>BK94</f>
        <v>0</v>
      </c>
      <c r="K94" s="40"/>
      <c r="L94" s="44"/>
      <c r="M94" s="91"/>
      <c r="N94" s="92"/>
      <c r="O94" s="92"/>
      <c r="P94" s="199">
        <f>P95</f>
        <v>0</v>
      </c>
      <c r="Q94" s="92"/>
      <c r="R94" s="199">
        <f>R95</f>
        <v>0</v>
      </c>
      <c r="S94" s="92"/>
      <c r="T94" s="200">
        <f>T95</f>
        <v>0</v>
      </c>
      <c r="AT94" s="18" t="s">
        <v>72</v>
      </c>
      <c r="AU94" s="18" t="s">
        <v>156</v>
      </c>
      <c r="BK94" s="201">
        <f>BK95</f>
        <v>0</v>
      </c>
    </row>
    <row r="95" spans="2:63" s="11" customFormat="1" ht="25.9" customHeight="1">
      <c r="B95" s="202"/>
      <c r="C95" s="203"/>
      <c r="D95" s="204" t="s">
        <v>72</v>
      </c>
      <c r="E95" s="205" t="s">
        <v>118</v>
      </c>
      <c r="F95" s="205" t="s">
        <v>3121</v>
      </c>
      <c r="G95" s="203"/>
      <c r="H95" s="203"/>
      <c r="I95" s="206"/>
      <c r="J95" s="207">
        <f>BK95</f>
        <v>0</v>
      </c>
      <c r="K95" s="203"/>
      <c r="L95" s="208"/>
      <c r="M95" s="209"/>
      <c r="N95" s="210"/>
      <c r="O95" s="210"/>
      <c r="P95" s="211">
        <f>P96+P120</f>
        <v>0</v>
      </c>
      <c r="Q95" s="210"/>
      <c r="R95" s="211">
        <f>R96+R120</f>
        <v>0</v>
      </c>
      <c r="S95" s="210"/>
      <c r="T95" s="212">
        <f>T96+T120</f>
        <v>0</v>
      </c>
      <c r="AR95" s="213" t="s">
        <v>90</v>
      </c>
      <c r="AT95" s="214" t="s">
        <v>72</v>
      </c>
      <c r="AU95" s="214" t="s">
        <v>73</v>
      </c>
      <c r="AY95" s="213" t="s">
        <v>197</v>
      </c>
      <c r="BK95" s="215">
        <f>BK96+BK120</f>
        <v>0</v>
      </c>
    </row>
    <row r="96" spans="2:63" s="11" customFormat="1" ht="22.8" customHeight="1">
      <c r="B96" s="202"/>
      <c r="C96" s="203"/>
      <c r="D96" s="204" t="s">
        <v>72</v>
      </c>
      <c r="E96" s="216" t="s">
        <v>3122</v>
      </c>
      <c r="F96" s="216" t="s">
        <v>3123</v>
      </c>
      <c r="G96" s="203"/>
      <c r="H96" s="203"/>
      <c r="I96" s="206"/>
      <c r="J96" s="217">
        <f>BK96</f>
        <v>0</v>
      </c>
      <c r="K96" s="203"/>
      <c r="L96" s="208"/>
      <c r="M96" s="209"/>
      <c r="N96" s="210"/>
      <c r="O96" s="210"/>
      <c r="P96" s="211">
        <f>SUM(P97:P119)</f>
        <v>0</v>
      </c>
      <c r="Q96" s="210"/>
      <c r="R96" s="211">
        <f>SUM(R97:R119)</f>
        <v>0</v>
      </c>
      <c r="S96" s="210"/>
      <c r="T96" s="212">
        <f>SUM(T97:T119)</f>
        <v>0</v>
      </c>
      <c r="AR96" s="213" t="s">
        <v>90</v>
      </c>
      <c r="AT96" s="214" t="s">
        <v>72</v>
      </c>
      <c r="AU96" s="214" t="s">
        <v>80</v>
      </c>
      <c r="AY96" s="213" t="s">
        <v>197</v>
      </c>
      <c r="BK96" s="215">
        <f>SUM(BK97:BK119)</f>
        <v>0</v>
      </c>
    </row>
    <row r="97" spans="2:65" s="1" customFormat="1" ht="16.5" customHeight="1">
      <c r="B97" s="39"/>
      <c r="C97" s="218" t="s">
        <v>80</v>
      </c>
      <c r="D97" s="218" t="s">
        <v>199</v>
      </c>
      <c r="E97" s="219" t="s">
        <v>1013</v>
      </c>
      <c r="F97" s="220" t="s">
        <v>3124</v>
      </c>
      <c r="G97" s="221" t="s">
        <v>132</v>
      </c>
      <c r="H97" s="222">
        <v>15</v>
      </c>
      <c r="I97" s="223"/>
      <c r="J97" s="224">
        <f>ROUND(I97*H97,2)</f>
        <v>0</v>
      </c>
      <c r="K97" s="220" t="s">
        <v>21</v>
      </c>
      <c r="L97" s="44"/>
      <c r="M97" s="225" t="s">
        <v>21</v>
      </c>
      <c r="N97" s="226" t="s">
        <v>44</v>
      </c>
      <c r="O97" s="80"/>
      <c r="P97" s="227">
        <f>O97*H97</f>
        <v>0</v>
      </c>
      <c r="Q97" s="227">
        <v>0</v>
      </c>
      <c r="R97" s="227">
        <f>Q97*H97</f>
        <v>0</v>
      </c>
      <c r="S97" s="227">
        <v>0</v>
      </c>
      <c r="T97" s="228">
        <f>S97*H97</f>
        <v>0</v>
      </c>
      <c r="AR97" s="18" t="s">
        <v>664</v>
      </c>
      <c r="AT97" s="18" t="s">
        <v>199</v>
      </c>
      <c r="AU97" s="18" t="s">
        <v>82</v>
      </c>
      <c r="AY97" s="18" t="s">
        <v>197</v>
      </c>
      <c r="BE97" s="229">
        <f>IF(N97="základní",J97,0)</f>
        <v>0</v>
      </c>
      <c r="BF97" s="229">
        <f>IF(N97="snížená",J97,0)</f>
        <v>0</v>
      </c>
      <c r="BG97" s="229">
        <f>IF(N97="zákl. přenesená",J97,0)</f>
        <v>0</v>
      </c>
      <c r="BH97" s="229">
        <f>IF(N97="sníž. přenesená",J97,0)</f>
        <v>0</v>
      </c>
      <c r="BI97" s="229">
        <f>IF(N97="nulová",J97,0)</f>
        <v>0</v>
      </c>
      <c r="BJ97" s="18" t="s">
        <v>80</v>
      </c>
      <c r="BK97" s="229">
        <f>ROUND(I97*H97,2)</f>
        <v>0</v>
      </c>
      <c r="BL97" s="18" t="s">
        <v>664</v>
      </c>
      <c r="BM97" s="18" t="s">
        <v>82</v>
      </c>
    </row>
    <row r="98" spans="2:65" s="1" customFormat="1" ht="16.5" customHeight="1">
      <c r="B98" s="39"/>
      <c r="C98" s="218" t="s">
        <v>82</v>
      </c>
      <c r="D98" s="218" t="s">
        <v>199</v>
      </c>
      <c r="E98" s="219" t="s">
        <v>1019</v>
      </c>
      <c r="F98" s="220" t="s">
        <v>3125</v>
      </c>
      <c r="G98" s="221" t="s">
        <v>707</v>
      </c>
      <c r="H98" s="222">
        <v>1</v>
      </c>
      <c r="I98" s="223"/>
      <c r="J98" s="224">
        <f>ROUND(I98*H98,2)</f>
        <v>0</v>
      </c>
      <c r="K98" s="220" t="s">
        <v>21</v>
      </c>
      <c r="L98" s="44"/>
      <c r="M98" s="225" t="s">
        <v>21</v>
      </c>
      <c r="N98" s="226" t="s">
        <v>44</v>
      </c>
      <c r="O98" s="80"/>
      <c r="P98" s="227">
        <f>O98*H98</f>
        <v>0</v>
      </c>
      <c r="Q98" s="227">
        <v>0</v>
      </c>
      <c r="R98" s="227">
        <f>Q98*H98</f>
        <v>0</v>
      </c>
      <c r="S98" s="227">
        <v>0</v>
      </c>
      <c r="T98" s="228">
        <f>S98*H98</f>
        <v>0</v>
      </c>
      <c r="AR98" s="18" t="s">
        <v>664</v>
      </c>
      <c r="AT98" s="18" t="s">
        <v>199</v>
      </c>
      <c r="AU98" s="18" t="s">
        <v>82</v>
      </c>
      <c r="AY98" s="18" t="s">
        <v>197</v>
      </c>
      <c r="BE98" s="229">
        <f>IF(N98="základní",J98,0)</f>
        <v>0</v>
      </c>
      <c r="BF98" s="229">
        <f>IF(N98="snížená",J98,0)</f>
        <v>0</v>
      </c>
      <c r="BG98" s="229">
        <f>IF(N98="zákl. přenesená",J98,0)</f>
        <v>0</v>
      </c>
      <c r="BH98" s="229">
        <f>IF(N98="sníž. přenesená",J98,0)</f>
        <v>0</v>
      </c>
      <c r="BI98" s="229">
        <f>IF(N98="nulová",J98,0)</f>
        <v>0</v>
      </c>
      <c r="BJ98" s="18" t="s">
        <v>80</v>
      </c>
      <c r="BK98" s="229">
        <f>ROUND(I98*H98,2)</f>
        <v>0</v>
      </c>
      <c r="BL98" s="18" t="s">
        <v>664</v>
      </c>
      <c r="BM98" s="18" t="s">
        <v>97</v>
      </c>
    </row>
    <row r="99" spans="2:65" s="1" customFormat="1" ht="16.5" customHeight="1">
      <c r="B99" s="39"/>
      <c r="C99" s="218" t="s">
        <v>90</v>
      </c>
      <c r="D99" s="218" t="s">
        <v>199</v>
      </c>
      <c r="E99" s="219" t="s">
        <v>1038</v>
      </c>
      <c r="F99" s="220" t="s">
        <v>3126</v>
      </c>
      <c r="G99" s="221" t="s">
        <v>707</v>
      </c>
      <c r="H99" s="222">
        <v>1</v>
      </c>
      <c r="I99" s="223"/>
      <c r="J99" s="224">
        <f>ROUND(I99*H99,2)</f>
        <v>0</v>
      </c>
      <c r="K99" s="220" t="s">
        <v>21</v>
      </c>
      <c r="L99" s="44"/>
      <c r="M99" s="225" t="s">
        <v>21</v>
      </c>
      <c r="N99" s="226" t="s">
        <v>44</v>
      </c>
      <c r="O99" s="80"/>
      <c r="P99" s="227">
        <f>O99*H99</f>
        <v>0</v>
      </c>
      <c r="Q99" s="227">
        <v>0</v>
      </c>
      <c r="R99" s="227">
        <f>Q99*H99</f>
        <v>0</v>
      </c>
      <c r="S99" s="227">
        <v>0</v>
      </c>
      <c r="T99" s="228">
        <f>S99*H99</f>
        <v>0</v>
      </c>
      <c r="AR99" s="18" t="s">
        <v>664</v>
      </c>
      <c r="AT99" s="18" t="s">
        <v>199</v>
      </c>
      <c r="AU99" s="18" t="s">
        <v>82</v>
      </c>
      <c r="AY99" s="18" t="s">
        <v>197</v>
      </c>
      <c r="BE99" s="229">
        <f>IF(N99="základní",J99,0)</f>
        <v>0</v>
      </c>
      <c r="BF99" s="229">
        <f>IF(N99="snížená",J99,0)</f>
        <v>0</v>
      </c>
      <c r="BG99" s="229">
        <f>IF(N99="zákl. přenesená",J99,0)</f>
        <v>0</v>
      </c>
      <c r="BH99" s="229">
        <f>IF(N99="sníž. přenesená",J99,0)</f>
        <v>0</v>
      </c>
      <c r="BI99" s="229">
        <f>IF(N99="nulová",J99,0)</f>
        <v>0</v>
      </c>
      <c r="BJ99" s="18" t="s">
        <v>80</v>
      </c>
      <c r="BK99" s="229">
        <f>ROUND(I99*H99,2)</f>
        <v>0</v>
      </c>
      <c r="BL99" s="18" t="s">
        <v>664</v>
      </c>
      <c r="BM99" s="18" t="s">
        <v>231</v>
      </c>
    </row>
    <row r="100" spans="2:65" s="1" customFormat="1" ht="16.5" customHeight="1">
      <c r="B100" s="39"/>
      <c r="C100" s="218" t="s">
        <v>97</v>
      </c>
      <c r="D100" s="218" t="s">
        <v>199</v>
      </c>
      <c r="E100" s="219" t="s">
        <v>1045</v>
      </c>
      <c r="F100" s="220" t="s">
        <v>3127</v>
      </c>
      <c r="G100" s="221" t="s">
        <v>707</v>
      </c>
      <c r="H100" s="222">
        <v>1</v>
      </c>
      <c r="I100" s="223"/>
      <c r="J100" s="224">
        <f>ROUND(I100*H100,2)</f>
        <v>0</v>
      </c>
      <c r="K100" s="220" t="s">
        <v>21</v>
      </c>
      <c r="L100" s="44"/>
      <c r="M100" s="225" t="s">
        <v>21</v>
      </c>
      <c r="N100" s="226" t="s">
        <v>44</v>
      </c>
      <c r="O100" s="80"/>
      <c r="P100" s="227">
        <f>O100*H100</f>
        <v>0</v>
      </c>
      <c r="Q100" s="227">
        <v>0</v>
      </c>
      <c r="R100" s="227">
        <f>Q100*H100</f>
        <v>0</v>
      </c>
      <c r="S100" s="227">
        <v>0</v>
      </c>
      <c r="T100" s="228">
        <f>S100*H100</f>
        <v>0</v>
      </c>
      <c r="AR100" s="18" t="s">
        <v>664</v>
      </c>
      <c r="AT100" s="18" t="s">
        <v>199</v>
      </c>
      <c r="AU100" s="18" t="s">
        <v>82</v>
      </c>
      <c r="AY100" s="18" t="s">
        <v>197</v>
      </c>
      <c r="BE100" s="229">
        <f>IF(N100="základní",J100,0)</f>
        <v>0</v>
      </c>
      <c r="BF100" s="229">
        <f>IF(N100="snížená",J100,0)</f>
        <v>0</v>
      </c>
      <c r="BG100" s="229">
        <f>IF(N100="zákl. přenesená",J100,0)</f>
        <v>0</v>
      </c>
      <c r="BH100" s="229">
        <f>IF(N100="sníž. přenesená",J100,0)</f>
        <v>0</v>
      </c>
      <c r="BI100" s="229">
        <f>IF(N100="nulová",J100,0)</f>
        <v>0</v>
      </c>
      <c r="BJ100" s="18" t="s">
        <v>80</v>
      </c>
      <c r="BK100" s="229">
        <f>ROUND(I100*H100,2)</f>
        <v>0</v>
      </c>
      <c r="BL100" s="18" t="s">
        <v>664</v>
      </c>
      <c r="BM100" s="18" t="s">
        <v>244</v>
      </c>
    </row>
    <row r="101" spans="2:65" s="1" customFormat="1" ht="16.5" customHeight="1">
      <c r="B101" s="39"/>
      <c r="C101" s="218" t="s">
        <v>220</v>
      </c>
      <c r="D101" s="218" t="s">
        <v>199</v>
      </c>
      <c r="E101" s="219" t="s">
        <v>1052</v>
      </c>
      <c r="F101" s="220" t="s">
        <v>3128</v>
      </c>
      <c r="G101" s="221" t="s">
        <v>3129</v>
      </c>
      <c r="H101" s="222">
        <v>1</v>
      </c>
      <c r="I101" s="223"/>
      <c r="J101" s="224">
        <f>ROUND(I101*H101,2)</f>
        <v>0</v>
      </c>
      <c r="K101" s="220" t="s">
        <v>21</v>
      </c>
      <c r="L101" s="44"/>
      <c r="M101" s="225" t="s">
        <v>21</v>
      </c>
      <c r="N101" s="226" t="s">
        <v>44</v>
      </c>
      <c r="O101" s="80"/>
      <c r="P101" s="227">
        <f>O101*H101</f>
        <v>0</v>
      </c>
      <c r="Q101" s="227">
        <v>0</v>
      </c>
      <c r="R101" s="227">
        <f>Q101*H101</f>
        <v>0</v>
      </c>
      <c r="S101" s="227">
        <v>0</v>
      </c>
      <c r="T101" s="228">
        <f>S101*H101</f>
        <v>0</v>
      </c>
      <c r="AR101" s="18" t="s">
        <v>664</v>
      </c>
      <c r="AT101" s="18" t="s">
        <v>199</v>
      </c>
      <c r="AU101" s="18" t="s">
        <v>82</v>
      </c>
      <c r="AY101" s="18" t="s">
        <v>197</v>
      </c>
      <c r="BE101" s="229">
        <f>IF(N101="základní",J101,0)</f>
        <v>0</v>
      </c>
      <c r="BF101" s="229">
        <f>IF(N101="snížená",J101,0)</f>
        <v>0</v>
      </c>
      <c r="BG101" s="229">
        <f>IF(N101="zákl. přenesená",J101,0)</f>
        <v>0</v>
      </c>
      <c r="BH101" s="229">
        <f>IF(N101="sníž. přenesená",J101,0)</f>
        <v>0</v>
      </c>
      <c r="BI101" s="229">
        <f>IF(N101="nulová",J101,0)</f>
        <v>0</v>
      </c>
      <c r="BJ101" s="18" t="s">
        <v>80</v>
      </c>
      <c r="BK101" s="229">
        <f>ROUND(I101*H101,2)</f>
        <v>0</v>
      </c>
      <c r="BL101" s="18" t="s">
        <v>664</v>
      </c>
      <c r="BM101" s="18" t="s">
        <v>256</v>
      </c>
    </row>
    <row r="102" spans="2:65" s="1" customFormat="1" ht="16.5" customHeight="1">
      <c r="B102" s="39"/>
      <c r="C102" s="218" t="s">
        <v>231</v>
      </c>
      <c r="D102" s="218" t="s">
        <v>199</v>
      </c>
      <c r="E102" s="219" t="s">
        <v>1059</v>
      </c>
      <c r="F102" s="220" t="s">
        <v>3130</v>
      </c>
      <c r="G102" s="221" t="s">
        <v>707</v>
      </c>
      <c r="H102" s="222">
        <v>2</v>
      </c>
      <c r="I102" s="223"/>
      <c r="J102" s="224">
        <f>ROUND(I102*H102,2)</f>
        <v>0</v>
      </c>
      <c r="K102" s="220" t="s">
        <v>21</v>
      </c>
      <c r="L102" s="44"/>
      <c r="M102" s="225" t="s">
        <v>21</v>
      </c>
      <c r="N102" s="226" t="s">
        <v>44</v>
      </c>
      <c r="O102" s="80"/>
      <c r="P102" s="227">
        <f>O102*H102</f>
        <v>0</v>
      </c>
      <c r="Q102" s="227">
        <v>0</v>
      </c>
      <c r="R102" s="227">
        <f>Q102*H102</f>
        <v>0</v>
      </c>
      <c r="S102" s="227">
        <v>0</v>
      </c>
      <c r="T102" s="228">
        <f>S102*H102</f>
        <v>0</v>
      </c>
      <c r="AR102" s="18" t="s">
        <v>664</v>
      </c>
      <c r="AT102" s="18" t="s">
        <v>199</v>
      </c>
      <c r="AU102" s="18" t="s">
        <v>82</v>
      </c>
      <c r="AY102" s="18" t="s">
        <v>197</v>
      </c>
      <c r="BE102" s="229">
        <f>IF(N102="základní",J102,0)</f>
        <v>0</v>
      </c>
      <c r="BF102" s="229">
        <f>IF(N102="snížená",J102,0)</f>
        <v>0</v>
      </c>
      <c r="BG102" s="229">
        <f>IF(N102="zákl. přenesená",J102,0)</f>
        <v>0</v>
      </c>
      <c r="BH102" s="229">
        <f>IF(N102="sníž. přenesená",J102,0)</f>
        <v>0</v>
      </c>
      <c r="BI102" s="229">
        <f>IF(N102="nulová",J102,0)</f>
        <v>0</v>
      </c>
      <c r="BJ102" s="18" t="s">
        <v>80</v>
      </c>
      <c r="BK102" s="229">
        <f>ROUND(I102*H102,2)</f>
        <v>0</v>
      </c>
      <c r="BL102" s="18" t="s">
        <v>664</v>
      </c>
      <c r="BM102" s="18" t="s">
        <v>137</v>
      </c>
    </row>
    <row r="103" spans="2:65" s="1" customFormat="1" ht="16.5" customHeight="1">
      <c r="B103" s="39"/>
      <c r="C103" s="218" t="s">
        <v>239</v>
      </c>
      <c r="D103" s="218" t="s">
        <v>199</v>
      </c>
      <c r="E103" s="219" t="s">
        <v>1068</v>
      </c>
      <c r="F103" s="220" t="s">
        <v>3131</v>
      </c>
      <c r="G103" s="221" t="s">
        <v>707</v>
      </c>
      <c r="H103" s="222">
        <v>2</v>
      </c>
      <c r="I103" s="223"/>
      <c r="J103" s="224">
        <f>ROUND(I103*H103,2)</f>
        <v>0</v>
      </c>
      <c r="K103" s="220" t="s">
        <v>21</v>
      </c>
      <c r="L103" s="44"/>
      <c r="M103" s="225" t="s">
        <v>21</v>
      </c>
      <c r="N103" s="226" t="s">
        <v>44</v>
      </c>
      <c r="O103" s="80"/>
      <c r="P103" s="227">
        <f>O103*H103</f>
        <v>0</v>
      </c>
      <c r="Q103" s="227">
        <v>0</v>
      </c>
      <c r="R103" s="227">
        <f>Q103*H103</f>
        <v>0</v>
      </c>
      <c r="S103" s="227">
        <v>0</v>
      </c>
      <c r="T103" s="228">
        <f>S103*H103</f>
        <v>0</v>
      </c>
      <c r="AR103" s="18" t="s">
        <v>664</v>
      </c>
      <c r="AT103" s="18" t="s">
        <v>199</v>
      </c>
      <c r="AU103" s="18" t="s">
        <v>82</v>
      </c>
      <c r="AY103" s="18" t="s">
        <v>197</v>
      </c>
      <c r="BE103" s="229">
        <f>IF(N103="základní",J103,0)</f>
        <v>0</v>
      </c>
      <c r="BF103" s="229">
        <f>IF(N103="snížená",J103,0)</f>
        <v>0</v>
      </c>
      <c r="BG103" s="229">
        <f>IF(N103="zákl. přenesená",J103,0)</f>
        <v>0</v>
      </c>
      <c r="BH103" s="229">
        <f>IF(N103="sníž. přenesená",J103,0)</f>
        <v>0</v>
      </c>
      <c r="BI103" s="229">
        <f>IF(N103="nulová",J103,0)</f>
        <v>0</v>
      </c>
      <c r="BJ103" s="18" t="s">
        <v>80</v>
      </c>
      <c r="BK103" s="229">
        <f>ROUND(I103*H103,2)</f>
        <v>0</v>
      </c>
      <c r="BL103" s="18" t="s">
        <v>664</v>
      </c>
      <c r="BM103" s="18" t="s">
        <v>287</v>
      </c>
    </row>
    <row r="104" spans="2:65" s="1" customFormat="1" ht="16.5" customHeight="1">
      <c r="B104" s="39"/>
      <c r="C104" s="218" t="s">
        <v>244</v>
      </c>
      <c r="D104" s="218" t="s">
        <v>199</v>
      </c>
      <c r="E104" s="219" t="s">
        <v>1074</v>
      </c>
      <c r="F104" s="220" t="s">
        <v>3132</v>
      </c>
      <c r="G104" s="221" t="s">
        <v>132</v>
      </c>
      <c r="H104" s="222">
        <v>30</v>
      </c>
      <c r="I104" s="223"/>
      <c r="J104" s="224">
        <f>ROUND(I104*H104,2)</f>
        <v>0</v>
      </c>
      <c r="K104" s="220" t="s">
        <v>21</v>
      </c>
      <c r="L104" s="44"/>
      <c r="M104" s="225" t="s">
        <v>21</v>
      </c>
      <c r="N104" s="226" t="s">
        <v>44</v>
      </c>
      <c r="O104" s="80"/>
      <c r="P104" s="227">
        <f>O104*H104</f>
        <v>0</v>
      </c>
      <c r="Q104" s="227">
        <v>0</v>
      </c>
      <c r="R104" s="227">
        <f>Q104*H104</f>
        <v>0</v>
      </c>
      <c r="S104" s="227">
        <v>0</v>
      </c>
      <c r="T104" s="228">
        <f>S104*H104</f>
        <v>0</v>
      </c>
      <c r="AR104" s="18" t="s">
        <v>664</v>
      </c>
      <c r="AT104" s="18" t="s">
        <v>199</v>
      </c>
      <c r="AU104" s="18" t="s">
        <v>82</v>
      </c>
      <c r="AY104" s="18" t="s">
        <v>197</v>
      </c>
      <c r="BE104" s="229">
        <f>IF(N104="základní",J104,0)</f>
        <v>0</v>
      </c>
      <c r="BF104" s="229">
        <f>IF(N104="snížená",J104,0)</f>
        <v>0</v>
      </c>
      <c r="BG104" s="229">
        <f>IF(N104="zákl. přenesená",J104,0)</f>
        <v>0</v>
      </c>
      <c r="BH104" s="229">
        <f>IF(N104="sníž. přenesená",J104,0)</f>
        <v>0</v>
      </c>
      <c r="BI104" s="229">
        <f>IF(N104="nulová",J104,0)</f>
        <v>0</v>
      </c>
      <c r="BJ104" s="18" t="s">
        <v>80</v>
      </c>
      <c r="BK104" s="229">
        <f>ROUND(I104*H104,2)</f>
        <v>0</v>
      </c>
      <c r="BL104" s="18" t="s">
        <v>664</v>
      </c>
      <c r="BM104" s="18" t="s">
        <v>298</v>
      </c>
    </row>
    <row r="105" spans="2:65" s="1" customFormat="1" ht="22.5" customHeight="1">
      <c r="B105" s="39"/>
      <c r="C105" s="218" t="s">
        <v>250</v>
      </c>
      <c r="D105" s="218" t="s">
        <v>199</v>
      </c>
      <c r="E105" s="219" t="s">
        <v>1102</v>
      </c>
      <c r="F105" s="220" t="s">
        <v>3133</v>
      </c>
      <c r="G105" s="221" t="s">
        <v>702</v>
      </c>
      <c r="H105" s="222">
        <v>25</v>
      </c>
      <c r="I105" s="223"/>
      <c r="J105" s="224">
        <f>ROUND(I105*H105,2)</f>
        <v>0</v>
      </c>
      <c r="K105" s="220" t="s">
        <v>21</v>
      </c>
      <c r="L105" s="44"/>
      <c r="M105" s="225" t="s">
        <v>21</v>
      </c>
      <c r="N105" s="226" t="s">
        <v>44</v>
      </c>
      <c r="O105" s="80"/>
      <c r="P105" s="227">
        <f>O105*H105</f>
        <v>0</v>
      </c>
      <c r="Q105" s="227">
        <v>0</v>
      </c>
      <c r="R105" s="227">
        <f>Q105*H105</f>
        <v>0</v>
      </c>
      <c r="S105" s="227">
        <v>0</v>
      </c>
      <c r="T105" s="228">
        <f>S105*H105</f>
        <v>0</v>
      </c>
      <c r="AR105" s="18" t="s">
        <v>664</v>
      </c>
      <c r="AT105" s="18" t="s">
        <v>199</v>
      </c>
      <c r="AU105" s="18" t="s">
        <v>82</v>
      </c>
      <c r="AY105" s="18" t="s">
        <v>197</v>
      </c>
      <c r="BE105" s="229">
        <f>IF(N105="základní",J105,0)</f>
        <v>0</v>
      </c>
      <c r="BF105" s="229">
        <f>IF(N105="snížená",J105,0)</f>
        <v>0</v>
      </c>
      <c r="BG105" s="229">
        <f>IF(N105="zákl. přenesená",J105,0)</f>
        <v>0</v>
      </c>
      <c r="BH105" s="229">
        <f>IF(N105="sníž. přenesená",J105,0)</f>
        <v>0</v>
      </c>
      <c r="BI105" s="229">
        <f>IF(N105="nulová",J105,0)</f>
        <v>0</v>
      </c>
      <c r="BJ105" s="18" t="s">
        <v>80</v>
      </c>
      <c r="BK105" s="229">
        <f>ROUND(I105*H105,2)</f>
        <v>0</v>
      </c>
      <c r="BL105" s="18" t="s">
        <v>664</v>
      </c>
      <c r="BM105" s="18" t="s">
        <v>314</v>
      </c>
    </row>
    <row r="106" spans="2:65" s="1" customFormat="1" ht="16.5" customHeight="1">
      <c r="B106" s="39"/>
      <c r="C106" s="218" t="s">
        <v>256</v>
      </c>
      <c r="D106" s="218" t="s">
        <v>199</v>
      </c>
      <c r="E106" s="219" t="s">
        <v>1107</v>
      </c>
      <c r="F106" s="220" t="s">
        <v>3134</v>
      </c>
      <c r="G106" s="221" t="s">
        <v>702</v>
      </c>
      <c r="H106" s="222">
        <v>2</v>
      </c>
      <c r="I106" s="223"/>
      <c r="J106" s="224">
        <f>ROUND(I106*H106,2)</f>
        <v>0</v>
      </c>
      <c r="K106" s="220" t="s">
        <v>21</v>
      </c>
      <c r="L106" s="44"/>
      <c r="M106" s="225" t="s">
        <v>21</v>
      </c>
      <c r="N106" s="226" t="s">
        <v>44</v>
      </c>
      <c r="O106" s="80"/>
      <c r="P106" s="227">
        <f>O106*H106</f>
        <v>0</v>
      </c>
      <c r="Q106" s="227">
        <v>0</v>
      </c>
      <c r="R106" s="227">
        <f>Q106*H106</f>
        <v>0</v>
      </c>
      <c r="S106" s="227">
        <v>0</v>
      </c>
      <c r="T106" s="228">
        <f>S106*H106</f>
        <v>0</v>
      </c>
      <c r="AR106" s="18" t="s">
        <v>664</v>
      </c>
      <c r="AT106" s="18" t="s">
        <v>199</v>
      </c>
      <c r="AU106" s="18" t="s">
        <v>82</v>
      </c>
      <c r="AY106" s="18" t="s">
        <v>197</v>
      </c>
      <c r="BE106" s="229">
        <f>IF(N106="základní",J106,0)</f>
        <v>0</v>
      </c>
      <c r="BF106" s="229">
        <f>IF(N106="snížená",J106,0)</f>
        <v>0</v>
      </c>
      <c r="BG106" s="229">
        <f>IF(N106="zákl. přenesená",J106,0)</f>
        <v>0</v>
      </c>
      <c r="BH106" s="229">
        <f>IF(N106="sníž. přenesená",J106,0)</f>
        <v>0</v>
      </c>
      <c r="BI106" s="229">
        <f>IF(N106="nulová",J106,0)</f>
        <v>0</v>
      </c>
      <c r="BJ106" s="18" t="s">
        <v>80</v>
      </c>
      <c r="BK106" s="229">
        <f>ROUND(I106*H106,2)</f>
        <v>0</v>
      </c>
      <c r="BL106" s="18" t="s">
        <v>664</v>
      </c>
      <c r="BM106" s="18" t="s">
        <v>330</v>
      </c>
    </row>
    <row r="107" spans="2:65" s="1" customFormat="1" ht="16.5" customHeight="1">
      <c r="B107" s="39"/>
      <c r="C107" s="218" t="s">
        <v>265</v>
      </c>
      <c r="D107" s="218" t="s">
        <v>199</v>
      </c>
      <c r="E107" s="219" t="s">
        <v>1112</v>
      </c>
      <c r="F107" s="220" t="s">
        <v>3135</v>
      </c>
      <c r="G107" s="221" t="s">
        <v>702</v>
      </c>
      <c r="H107" s="222">
        <v>2</v>
      </c>
      <c r="I107" s="223"/>
      <c r="J107" s="224">
        <f>ROUND(I107*H107,2)</f>
        <v>0</v>
      </c>
      <c r="K107" s="220" t="s">
        <v>21</v>
      </c>
      <c r="L107" s="44"/>
      <c r="M107" s="225" t="s">
        <v>21</v>
      </c>
      <c r="N107" s="226" t="s">
        <v>44</v>
      </c>
      <c r="O107" s="80"/>
      <c r="P107" s="227">
        <f>O107*H107</f>
        <v>0</v>
      </c>
      <c r="Q107" s="227">
        <v>0</v>
      </c>
      <c r="R107" s="227">
        <f>Q107*H107</f>
        <v>0</v>
      </c>
      <c r="S107" s="227">
        <v>0</v>
      </c>
      <c r="T107" s="228">
        <f>S107*H107</f>
        <v>0</v>
      </c>
      <c r="AR107" s="18" t="s">
        <v>664</v>
      </c>
      <c r="AT107" s="18" t="s">
        <v>199</v>
      </c>
      <c r="AU107" s="18" t="s">
        <v>82</v>
      </c>
      <c r="AY107" s="18" t="s">
        <v>197</v>
      </c>
      <c r="BE107" s="229">
        <f>IF(N107="základní",J107,0)</f>
        <v>0</v>
      </c>
      <c r="BF107" s="229">
        <f>IF(N107="snížená",J107,0)</f>
        <v>0</v>
      </c>
      <c r="BG107" s="229">
        <f>IF(N107="zákl. přenesená",J107,0)</f>
        <v>0</v>
      </c>
      <c r="BH107" s="229">
        <f>IF(N107="sníž. přenesená",J107,0)</f>
        <v>0</v>
      </c>
      <c r="BI107" s="229">
        <f>IF(N107="nulová",J107,0)</f>
        <v>0</v>
      </c>
      <c r="BJ107" s="18" t="s">
        <v>80</v>
      </c>
      <c r="BK107" s="229">
        <f>ROUND(I107*H107,2)</f>
        <v>0</v>
      </c>
      <c r="BL107" s="18" t="s">
        <v>664</v>
      </c>
      <c r="BM107" s="18" t="s">
        <v>343</v>
      </c>
    </row>
    <row r="108" spans="2:65" s="1" customFormat="1" ht="16.5" customHeight="1">
      <c r="B108" s="39"/>
      <c r="C108" s="218" t="s">
        <v>137</v>
      </c>
      <c r="D108" s="218" t="s">
        <v>199</v>
      </c>
      <c r="E108" s="219" t="s">
        <v>1118</v>
      </c>
      <c r="F108" s="220" t="s">
        <v>3136</v>
      </c>
      <c r="G108" s="221" t="s">
        <v>1909</v>
      </c>
      <c r="H108" s="222">
        <v>1</v>
      </c>
      <c r="I108" s="223"/>
      <c r="J108" s="224">
        <f>ROUND(I108*H108,2)</f>
        <v>0</v>
      </c>
      <c r="K108" s="220" t="s">
        <v>21</v>
      </c>
      <c r="L108" s="44"/>
      <c r="M108" s="225" t="s">
        <v>21</v>
      </c>
      <c r="N108" s="226" t="s">
        <v>44</v>
      </c>
      <c r="O108" s="80"/>
      <c r="P108" s="227">
        <f>O108*H108</f>
        <v>0</v>
      </c>
      <c r="Q108" s="227">
        <v>0</v>
      </c>
      <c r="R108" s="227">
        <f>Q108*H108</f>
        <v>0</v>
      </c>
      <c r="S108" s="227">
        <v>0</v>
      </c>
      <c r="T108" s="228">
        <f>S108*H108</f>
        <v>0</v>
      </c>
      <c r="AR108" s="18" t="s">
        <v>664</v>
      </c>
      <c r="AT108" s="18" t="s">
        <v>199</v>
      </c>
      <c r="AU108" s="18" t="s">
        <v>82</v>
      </c>
      <c r="AY108" s="18" t="s">
        <v>197</v>
      </c>
      <c r="BE108" s="229">
        <f>IF(N108="základní",J108,0)</f>
        <v>0</v>
      </c>
      <c r="BF108" s="229">
        <f>IF(N108="snížená",J108,0)</f>
        <v>0</v>
      </c>
      <c r="BG108" s="229">
        <f>IF(N108="zákl. přenesená",J108,0)</f>
        <v>0</v>
      </c>
      <c r="BH108" s="229">
        <f>IF(N108="sníž. přenesená",J108,0)</f>
        <v>0</v>
      </c>
      <c r="BI108" s="229">
        <f>IF(N108="nulová",J108,0)</f>
        <v>0</v>
      </c>
      <c r="BJ108" s="18" t="s">
        <v>80</v>
      </c>
      <c r="BK108" s="229">
        <f>ROUND(I108*H108,2)</f>
        <v>0</v>
      </c>
      <c r="BL108" s="18" t="s">
        <v>664</v>
      </c>
      <c r="BM108" s="18" t="s">
        <v>358</v>
      </c>
    </row>
    <row r="109" spans="2:65" s="1" customFormat="1" ht="16.5" customHeight="1">
      <c r="B109" s="39"/>
      <c r="C109" s="218" t="s">
        <v>281</v>
      </c>
      <c r="D109" s="218" t="s">
        <v>199</v>
      </c>
      <c r="E109" s="219" t="s">
        <v>1127</v>
      </c>
      <c r="F109" s="220" t="s">
        <v>3137</v>
      </c>
      <c r="G109" s="221" t="s">
        <v>1909</v>
      </c>
      <c r="H109" s="222">
        <v>1</v>
      </c>
      <c r="I109" s="223"/>
      <c r="J109" s="224">
        <f>ROUND(I109*H109,2)</f>
        <v>0</v>
      </c>
      <c r="K109" s="220" t="s">
        <v>21</v>
      </c>
      <c r="L109" s="44"/>
      <c r="M109" s="225" t="s">
        <v>21</v>
      </c>
      <c r="N109" s="226" t="s">
        <v>44</v>
      </c>
      <c r="O109" s="80"/>
      <c r="P109" s="227">
        <f>O109*H109</f>
        <v>0</v>
      </c>
      <c r="Q109" s="227">
        <v>0</v>
      </c>
      <c r="R109" s="227">
        <f>Q109*H109</f>
        <v>0</v>
      </c>
      <c r="S109" s="227">
        <v>0</v>
      </c>
      <c r="T109" s="228">
        <f>S109*H109</f>
        <v>0</v>
      </c>
      <c r="AR109" s="18" t="s">
        <v>664</v>
      </c>
      <c r="AT109" s="18" t="s">
        <v>199</v>
      </c>
      <c r="AU109" s="18" t="s">
        <v>82</v>
      </c>
      <c r="AY109" s="18" t="s">
        <v>197</v>
      </c>
      <c r="BE109" s="229">
        <f>IF(N109="základní",J109,0)</f>
        <v>0</v>
      </c>
      <c r="BF109" s="229">
        <f>IF(N109="snížená",J109,0)</f>
        <v>0</v>
      </c>
      <c r="BG109" s="229">
        <f>IF(N109="zákl. přenesená",J109,0)</f>
        <v>0</v>
      </c>
      <c r="BH109" s="229">
        <f>IF(N109="sníž. přenesená",J109,0)</f>
        <v>0</v>
      </c>
      <c r="BI109" s="229">
        <f>IF(N109="nulová",J109,0)</f>
        <v>0</v>
      </c>
      <c r="BJ109" s="18" t="s">
        <v>80</v>
      </c>
      <c r="BK109" s="229">
        <f>ROUND(I109*H109,2)</f>
        <v>0</v>
      </c>
      <c r="BL109" s="18" t="s">
        <v>664</v>
      </c>
      <c r="BM109" s="18" t="s">
        <v>370</v>
      </c>
    </row>
    <row r="110" spans="2:65" s="1" customFormat="1" ht="16.5" customHeight="1">
      <c r="B110" s="39"/>
      <c r="C110" s="218" t="s">
        <v>287</v>
      </c>
      <c r="D110" s="218" t="s">
        <v>199</v>
      </c>
      <c r="E110" s="219" t="s">
        <v>1132</v>
      </c>
      <c r="F110" s="220" t="s">
        <v>3138</v>
      </c>
      <c r="G110" s="221" t="s">
        <v>1909</v>
      </c>
      <c r="H110" s="222">
        <v>1</v>
      </c>
      <c r="I110" s="223"/>
      <c r="J110" s="224">
        <f>ROUND(I110*H110,2)</f>
        <v>0</v>
      </c>
      <c r="K110" s="220" t="s">
        <v>21</v>
      </c>
      <c r="L110" s="44"/>
      <c r="M110" s="225" t="s">
        <v>21</v>
      </c>
      <c r="N110" s="226" t="s">
        <v>44</v>
      </c>
      <c r="O110" s="80"/>
      <c r="P110" s="227">
        <f>O110*H110</f>
        <v>0</v>
      </c>
      <c r="Q110" s="227">
        <v>0</v>
      </c>
      <c r="R110" s="227">
        <f>Q110*H110</f>
        <v>0</v>
      </c>
      <c r="S110" s="227">
        <v>0</v>
      </c>
      <c r="T110" s="228">
        <f>S110*H110</f>
        <v>0</v>
      </c>
      <c r="AR110" s="18" t="s">
        <v>664</v>
      </c>
      <c r="AT110" s="18" t="s">
        <v>199</v>
      </c>
      <c r="AU110" s="18" t="s">
        <v>82</v>
      </c>
      <c r="AY110" s="18" t="s">
        <v>197</v>
      </c>
      <c r="BE110" s="229">
        <f>IF(N110="základní",J110,0)</f>
        <v>0</v>
      </c>
      <c r="BF110" s="229">
        <f>IF(N110="snížená",J110,0)</f>
        <v>0</v>
      </c>
      <c r="BG110" s="229">
        <f>IF(N110="zákl. přenesená",J110,0)</f>
        <v>0</v>
      </c>
      <c r="BH110" s="229">
        <f>IF(N110="sníž. přenesená",J110,0)</f>
        <v>0</v>
      </c>
      <c r="BI110" s="229">
        <f>IF(N110="nulová",J110,0)</f>
        <v>0</v>
      </c>
      <c r="BJ110" s="18" t="s">
        <v>80</v>
      </c>
      <c r="BK110" s="229">
        <f>ROUND(I110*H110,2)</f>
        <v>0</v>
      </c>
      <c r="BL110" s="18" t="s">
        <v>664</v>
      </c>
      <c r="BM110" s="18" t="s">
        <v>385</v>
      </c>
    </row>
    <row r="111" spans="2:65" s="1" customFormat="1" ht="16.5" customHeight="1">
      <c r="B111" s="39"/>
      <c r="C111" s="218" t="s">
        <v>8</v>
      </c>
      <c r="D111" s="218" t="s">
        <v>199</v>
      </c>
      <c r="E111" s="219" t="s">
        <v>1139</v>
      </c>
      <c r="F111" s="220" t="s">
        <v>3139</v>
      </c>
      <c r="G111" s="221" t="s">
        <v>1909</v>
      </c>
      <c r="H111" s="222">
        <v>1</v>
      </c>
      <c r="I111" s="223"/>
      <c r="J111" s="224">
        <f>ROUND(I111*H111,2)</f>
        <v>0</v>
      </c>
      <c r="K111" s="220" t="s">
        <v>21</v>
      </c>
      <c r="L111" s="44"/>
      <c r="M111" s="225" t="s">
        <v>21</v>
      </c>
      <c r="N111" s="226" t="s">
        <v>44</v>
      </c>
      <c r="O111" s="80"/>
      <c r="P111" s="227">
        <f>O111*H111</f>
        <v>0</v>
      </c>
      <c r="Q111" s="227">
        <v>0</v>
      </c>
      <c r="R111" s="227">
        <f>Q111*H111</f>
        <v>0</v>
      </c>
      <c r="S111" s="227">
        <v>0</v>
      </c>
      <c r="T111" s="228">
        <f>S111*H111</f>
        <v>0</v>
      </c>
      <c r="AR111" s="18" t="s">
        <v>664</v>
      </c>
      <c r="AT111" s="18" t="s">
        <v>199</v>
      </c>
      <c r="AU111" s="18" t="s">
        <v>82</v>
      </c>
      <c r="AY111" s="18" t="s">
        <v>197</v>
      </c>
      <c r="BE111" s="229">
        <f>IF(N111="základní",J111,0)</f>
        <v>0</v>
      </c>
      <c r="BF111" s="229">
        <f>IF(N111="snížená",J111,0)</f>
        <v>0</v>
      </c>
      <c r="BG111" s="229">
        <f>IF(N111="zákl. přenesená",J111,0)</f>
        <v>0</v>
      </c>
      <c r="BH111" s="229">
        <f>IF(N111="sníž. přenesená",J111,0)</f>
        <v>0</v>
      </c>
      <c r="BI111" s="229">
        <f>IF(N111="nulová",J111,0)</f>
        <v>0</v>
      </c>
      <c r="BJ111" s="18" t="s">
        <v>80</v>
      </c>
      <c r="BK111" s="229">
        <f>ROUND(I111*H111,2)</f>
        <v>0</v>
      </c>
      <c r="BL111" s="18" t="s">
        <v>664</v>
      </c>
      <c r="BM111" s="18" t="s">
        <v>402</v>
      </c>
    </row>
    <row r="112" spans="2:65" s="1" customFormat="1" ht="16.5" customHeight="1">
      <c r="B112" s="39"/>
      <c r="C112" s="218" t="s">
        <v>298</v>
      </c>
      <c r="D112" s="218" t="s">
        <v>199</v>
      </c>
      <c r="E112" s="219" t="s">
        <v>1145</v>
      </c>
      <c r="F112" s="220" t="s">
        <v>3140</v>
      </c>
      <c r="G112" s="221" t="s">
        <v>702</v>
      </c>
      <c r="H112" s="222">
        <v>0</v>
      </c>
      <c r="I112" s="223"/>
      <c r="J112" s="224">
        <f>ROUND(I112*H112,2)</f>
        <v>0</v>
      </c>
      <c r="K112" s="220" t="s">
        <v>21</v>
      </c>
      <c r="L112" s="44"/>
      <c r="M112" s="225" t="s">
        <v>21</v>
      </c>
      <c r="N112" s="226" t="s">
        <v>44</v>
      </c>
      <c r="O112" s="80"/>
      <c r="P112" s="227">
        <f>O112*H112</f>
        <v>0</v>
      </c>
      <c r="Q112" s="227">
        <v>0</v>
      </c>
      <c r="R112" s="227">
        <f>Q112*H112</f>
        <v>0</v>
      </c>
      <c r="S112" s="227">
        <v>0</v>
      </c>
      <c r="T112" s="228">
        <f>S112*H112</f>
        <v>0</v>
      </c>
      <c r="AR112" s="18" t="s">
        <v>664</v>
      </c>
      <c r="AT112" s="18" t="s">
        <v>199</v>
      </c>
      <c r="AU112" s="18" t="s">
        <v>82</v>
      </c>
      <c r="AY112" s="18" t="s">
        <v>197</v>
      </c>
      <c r="BE112" s="229">
        <f>IF(N112="základní",J112,0)</f>
        <v>0</v>
      </c>
      <c r="BF112" s="229">
        <f>IF(N112="snížená",J112,0)</f>
        <v>0</v>
      </c>
      <c r="BG112" s="229">
        <f>IF(N112="zákl. přenesená",J112,0)</f>
        <v>0</v>
      </c>
      <c r="BH112" s="229">
        <f>IF(N112="sníž. přenesená",J112,0)</f>
        <v>0</v>
      </c>
      <c r="BI112" s="229">
        <f>IF(N112="nulová",J112,0)</f>
        <v>0</v>
      </c>
      <c r="BJ112" s="18" t="s">
        <v>80</v>
      </c>
      <c r="BK112" s="229">
        <f>ROUND(I112*H112,2)</f>
        <v>0</v>
      </c>
      <c r="BL112" s="18" t="s">
        <v>664</v>
      </c>
      <c r="BM112" s="18" t="s">
        <v>415</v>
      </c>
    </row>
    <row r="113" spans="2:47" s="1" customFormat="1" ht="12">
      <c r="B113" s="39"/>
      <c r="C113" s="40"/>
      <c r="D113" s="230" t="s">
        <v>262</v>
      </c>
      <c r="E113" s="40"/>
      <c r="F113" s="231" t="s">
        <v>3141</v>
      </c>
      <c r="G113" s="40"/>
      <c r="H113" s="40"/>
      <c r="I113" s="145"/>
      <c r="J113" s="40"/>
      <c r="K113" s="40"/>
      <c r="L113" s="44"/>
      <c r="M113" s="232"/>
      <c r="N113" s="80"/>
      <c r="O113" s="80"/>
      <c r="P113" s="80"/>
      <c r="Q113" s="80"/>
      <c r="R113" s="80"/>
      <c r="S113" s="80"/>
      <c r="T113" s="81"/>
      <c r="AT113" s="18" t="s">
        <v>262</v>
      </c>
      <c r="AU113" s="18" t="s">
        <v>82</v>
      </c>
    </row>
    <row r="114" spans="2:65" s="1" customFormat="1" ht="16.5" customHeight="1">
      <c r="B114" s="39"/>
      <c r="C114" s="218" t="s">
        <v>305</v>
      </c>
      <c r="D114" s="218" t="s">
        <v>199</v>
      </c>
      <c r="E114" s="219" t="s">
        <v>1150</v>
      </c>
      <c r="F114" s="220" t="s">
        <v>3142</v>
      </c>
      <c r="G114" s="221" t="s">
        <v>3143</v>
      </c>
      <c r="H114" s="222">
        <v>0</v>
      </c>
      <c r="I114" s="223"/>
      <c r="J114" s="224">
        <f>ROUND(I114*H114,2)</f>
        <v>0</v>
      </c>
      <c r="K114" s="220" t="s">
        <v>21</v>
      </c>
      <c r="L114" s="44"/>
      <c r="M114" s="225" t="s">
        <v>21</v>
      </c>
      <c r="N114" s="226" t="s">
        <v>44</v>
      </c>
      <c r="O114" s="80"/>
      <c r="P114" s="227">
        <f>O114*H114</f>
        <v>0</v>
      </c>
      <c r="Q114" s="227">
        <v>0</v>
      </c>
      <c r="R114" s="227">
        <f>Q114*H114</f>
        <v>0</v>
      </c>
      <c r="S114" s="227">
        <v>0</v>
      </c>
      <c r="T114" s="228">
        <f>S114*H114</f>
        <v>0</v>
      </c>
      <c r="AR114" s="18" t="s">
        <v>664</v>
      </c>
      <c r="AT114" s="18" t="s">
        <v>199</v>
      </c>
      <c r="AU114" s="18" t="s">
        <v>82</v>
      </c>
      <c r="AY114" s="18" t="s">
        <v>197</v>
      </c>
      <c r="BE114" s="229">
        <f>IF(N114="základní",J114,0)</f>
        <v>0</v>
      </c>
      <c r="BF114" s="229">
        <f>IF(N114="snížená",J114,0)</f>
        <v>0</v>
      </c>
      <c r="BG114" s="229">
        <f>IF(N114="zákl. přenesená",J114,0)</f>
        <v>0</v>
      </c>
      <c r="BH114" s="229">
        <f>IF(N114="sníž. přenesená",J114,0)</f>
        <v>0</v>
      </c>
      <c r="BI114" s="229">
        <f>IF(N114="nulová",J114,0)</f>
        <v>0</v>
      </c>
      <c r="BJ114" s="18" t="s">
        <v>80</v>
      </c>
      <c r="BK114" s="229">
        <f>ROUND(I114*H114,2)</f>
        <v>0</v>
      </c>
      <c r="BL114" s="18" t="s">
        <v>664</v>
      </c>
      <c r="BM114" s="18" t="s">
        <v>425</v>
      </c>
    </row>
    <row r="115" spans="2:47" s="1" customFormat="1" ht="12">
      <c r="B115" s="39"/>
      <c r="C115" s="40"/>
      <c r="D115" s="230" t="s">
        <v>262</v>
      </c>
      <c r="E115" s="40"/>
      <c r="F115" s="231" t="s">
        <v>3144</v>
      </c>
      <c r="G115" s="40"/>
      <c r="H115" s="40"/>
      <c r="I115" s="145"/>
      <c r="J115" s="40"/>
      <c r="K115" s="40"/>
      <c r="L115" s="44"/>
      <c r="M115" s="232"/>
      <c r="N115" s="80"/>
      <c r="O115" s="80"/>
      <c r="P115" s="80"/>
      <c r="Q115" s="80"/>
      <c r="R115" s="80"/>
      <c r="S115" s="80"/>
      <c r="T115" s="81"/>
      <c r="AT115" s="18" t="s">
        <v>262</v>
      </c>
      <c r="AU115" s="18" t="s">
        <v>82</v>
      </c>
    </row>
    <row r="116" spans="2:65" s="1" customFormat="1" ht="16.5" customHeight="1">
      <c r="B116" s="39"/>
      <c r="C116" s="218" t="s">
        <v>314</v>
      </c>
      <c r="D116" s="218" t="s">
        <v>199</v>
      </c>
      <c r="E116" s="219" t="s">
        <v>1155</v>
      </c>
      <c r="F116" s="220" t="s">
        <v>3145</v>
      </c>
      <c r="G116" s="221" t="s">
        <v>707</v>
      </c>
      <c r="H116" s="222">
        <v>0</v>
      </c>
      <c r="I116" s="223"/>
      <c r="J116" s="224">
        <f>ROUND(I116*H116,2)</f>
        <v>0</v>
      </c>
      <c r="K116" s="220" t="s">
        <v>21</v>
      </c>
      <c r="L116" s="44"/>
      <c r="M116" s="225" t="s">
        <v>21</v>
      </c>
      <c r="N116" s="226" t="s">
        <v>44</v>
      </c>
      <c r="O116" s="80"/>
      <c r="P116" s="227">
        <f>O116*H116</f>
        <v>0</v>
      </c>
      <c r="Q116" s="227">
        <v>0</v>
      </c>
      <c r="R116" s="227">
        <f>Q116*H116</f>
        <v>0</v>
      </c>
      <c r="S116" s="227">
        <v>0</v>
      </c>
      <c r="T116" s="228">
        <f>S116*H116</f>
        <v>0</v>
      </c>
      <c r="AR116" s="18" t="s">
        <v>664</v>
      </c>
      <c r="AT116" s="18" t="s">
        <v>199</v>
      </c>
      <c r="AU116" s="18" t="s">
        <v>82</v>
      </c>
      <c r="AY116" s="18" t="s">
        <v>197</v>
      </c>
      <c r="BE116" s="229">
        <f>IF(N116="základní",J116,0)</f>
        <v>0</v>
      </c>
      <c r="BF116" s="229">
        <f>IF(N116="snížená",J116,0)</f>
        <v>0</v>
      </c>
      <c r="BG116" s="229">
        <f>IF(N116="zákl. přenesená",J116,0)</f>
        <v>0</v>
      </c>
      <c r="BH116" s="229">
        <f>IF(N116="sníž. přenesená",J116,0)</f>
        <v>0</v>
      </c>
      <c r="BI116" s="229">
        <f>IF(N116="nulová",J116,0)</f>
        <v>0</v>
      </c>
      <c r="BJ116" s="18" t="s">
        <v>80</v>
      </c>
      <c r="BK116" s="229">
        <f>ROUND(I116*H116,2)</f>
        <v>0</v>
      </c>
      <c r="BL116" s="18" t="s">
        <v>664</v>
      </c>
      <c r="BM116" s="18" t="s">
        <v>445</v>
      </c>
    </row>
    <row r="117" spans="2:47" s="1" customFormat="1" ht="12">
      <c r="B117" s="39"/>
      <c r="C117" s="40"/>
      <c r="D117" s="230" t="s">
        <v>262</v>
      </c>
      <c r="E117" s="40"/>
      <c r="F117" s="231" t="s">
        <v>3146</v>
      </c>
      <c r="G117" s="40"/>
      <c r="H117" s="40"/>
      <c r="I117" s="145"/>
      <c r="J117" s="40"/>
      <c r="K117" s="40"/>
      <c r="L117" s="44"/>
      <c r="M117" s="232"/>
      <c r="N117" s="80"/>
      <c r="O117" s="80"/>
      <c r="P117" s="80"/>
      <c r="Q117" s="80"/>
      <c r="R117" s="80"/>
      <c r="S117" s="80"/>
      <c r="T117" s="81"/>
      <c r="AT117" s="18" t="s">
        <v>262</v>
      </c>
      <c r="AU117" s="18" t="s">
        <v>82</v>
      </c>
    </row>
    <row r="118" spans="2:65" s="1" customFormat="1" ht="16.5" customHeight="1">
      <c r="B118" s="39"/>
      <c r="C118" s="218" t="s">
        <v>321</v>
      </c>
      <c r="D118" s="218" t="s">
        <v>199</v>
      </c>
      <c r="E118" s="219" t="s">
        <v>1159</v>
      </c>
      <c r="F118" s="220" t="s">
        <v>3147</v>
      </c>
      <c r="G118" s="221" t="s">
        <v>3129</v>
      </c>
      <c r="H118" s="222">
        <v>1</v>
      </c>
      <c r="I118" s="223"/>
      <c r="J118" s="224">
        <f>ROUND(I118*H118,2)</f>
        <v>0</v>
      </c>
      <c r="K118" s="220" t="s">
        <v>21</v>
      </c>
      <c r="L118" s="44"/>
      <c r="M118" s="225" t="s">
        <v>21</v>
      </c>
      <c r="N118" s="226" t="s">
        <v>44</v>
      </c>
      <c r="O118" s="80"/>
      <c r="P118" s="227">
        <f>O118*H118</f>
        <v>0</v>
      </c>
      <c r="Q118" s="227">
        <v>0</v>
      </c>
      <c r="R118" s="227">
        <f>Q118*H118</f>
        <v>0</v>
      </c>
      <c r="S118" s="227">
        <v>0</v>
      </c>
      <c r="T118" s="228">
        <f>S118*H118</f>
        <v>0</v>
      </c>
      <c r="AR118" s="18" t="s">
        <v>664</v>
      </c>
      <c r="AT118" s="18" t="s">
        <v>199</v>
      </c>
      <c r="AU118" s="18" t="s">
        <v>82</v>
      </c>
      <c r="AY118" s="18" t="s">
        <v>197</v>
      </c>
      <c r="BE118" s="229">
        <f>IF(N118="základní",J118,0)</f>
        <v>0</v>
      </c>
      <c r="BF118" s="229">
        <f>IF(N118="snížená",J118,0)</f>
        <v>0</v>
      </c>
      <c r="BG118" s="229">
        <f>IF(N118="zákl. přenesená",J118,0)</f>
        <v>0</v>
      </c>
      <c r="BH118" s="229">
        <f>IF(N118="sníž. přenesená",J118,0)</f>
        <v>0</v>
      </c>
      <c r="BI118" s="229">
        <f>IF(N118="nulová",J118,0)</f>
        <v>0</v>
      </c>
      <c r="BJ118" s="18" t="s">
        <v>80</v>
      </c>
      <c r="BK118" s="229">
        <f>ROUND(I118*H118,2)</f>
        <v>0</v>
      </c>
      <c r="BL118" s="18" t="s">
        <v>664</v>
      </c>
      <c r="BM118" s="18" t="s">
        <v>457</v>
      </c>
    </row>
    <row r="119" spans="2:65" s="1" customFormat="1" ht="16.5" customHeight="1">
      <c r="B119" s="39"/>
      <c r="C119" s="218" t="s">
        <v>330</v>
      </c>
      <c r="D119" s="218" t="s">
        <v>199</v>
      </c>
      <c r="E119" s="219" t="s">
        <v>1163</v>
      </c>
      <c r="F119" s="220" t="s">
        <v>3148</v>
      </c>
      <c r="G119" s="221" t="s">
        <v>702</v>
      </c>
      <c r="H119" s="222">
        <v>20</v>
      </c>
      <c r="I119" s="223"/>
      <c r="J119" s="224">
        <f>ROUND(I119*H119,2)</f>
        <v>0</v>
      </c>
      <c r="K119" s="220" t="s">
        <v>21</v>
      </c>
      <c r="L119" s="44"/>
      <c r="M119" s="225" t="s">
        <v>21</v>
      </c>
      <c r="N119" s="226" t="s">
        <v>44</v>
      </c>
      <c r="O119" s="80"/>
      <c r="P119" s="227">
        <f>O119*H119</f>
        <v>0</v>
      </c>
      <c r="Q119" s="227">
        <v>0</v>
      </c>
      <c r="R119" s="227">
        <f>Q119*H119</f>
        <v>0</v>
      </c>
      <c r="S119" s="227">
        <v>0</v>
      </c>
      <c r="T119" s="228">
        <f>S119*H119</f>
        <v>0</v>
      </c>
      <c r="AR119" s="18" t="s">
        <v>664</v>
      </c>
      <c r="AT119" s="18" t="s">
        <v>199</v>
      </c>
      <c r="AU119" s="18" t="s">
        <v>82</v>
      </c>
      <c r="AY119" s="18" t="s">
        <v>197</v>
      </c>
      <c r="BE119" s="229">
        <f>IF(N119="základní",J119,0)</f>
        <v>0</v>
      </c>
      <c r="BF119" s="229">
        <f>IF(N119="snížená",J119,0)</f>
        <v>0</v>
      </c>
      <c r="BG119" s="229">
        <f>IF(N119="zákl. přenesená",J119,0)</f>
        <v>0</v>
      </c>
      <c r="BH119" s="229">
        <f>IF(N119="sníž. přenesená",J119,0)</f>
        <v>0</v>
      </c>
      <c r="BI119" s="229">
        <f>IF(N119="nulová",J119,0)</f>
        <v>0</v>
      </c>
      <c r="BJ119" s="18" t="s">
        <v>80</v>
      </c>
      <c r="BK119" s="229">
        <f>ROUND(I119*H119,2)</f>
        <v>0</v>
      </c>
      <c r="BL119" s="18" t="s">
        <v>664</v>
      </c>
      <c r="BM119" s="18" t="s">
        <v>499</v>
      </c>
    </row>
    <row r="120" spans="2:63" s="11" customFormat="1" ht="22.8" customHeight="1">
      <c r="B120" s="202"/>
      <c r="C120" s="203"/>
      <c r="D120" s="204" t="s">
        <v>72</v>
      </c>
      <c r="E120" s="216" t="s">
        <v>122</v>
      </c>
      <c r="F120" s="216" t="s">
        <v>3149</v>
      </c>
      <c r="G120" s="203"/>
      <c r="H120" s="203"/>
      <c r="I120" s="206"/>
      <c r="J120" s="217">
        <f>BK120</f>
        <v>0</v>
      </c>
      <c r="K120" s="203"/>
      <c r="L120" s="208"/>
      <c r="M120" s="209"/>
      <c r="N120" s="210"/>
      <c r="O120" s="210"/>
      <c r="P120" s="211">
        <f>SUM(P121:P144)</f>
        <v>0</v>
      </c>
      <c r="Q120" s="210"/>
      <c r="R120" s="211">
        <f>SUM(R121:R144)</f>
        <v>0</v>
      </c>
      <c r="S120" s="210"/>
      <c r="T120" s="212">
        <f>SUM(T121:T144)</f>
        <v>0</v>
      </c>
      <c r="AR120" s="213" t="s">
        <v>90</v>
      </c>
      <c r="AT120" s="214" t="s">
        <v>72</v>
      </c>
      <c r="AU120" s="214" t="s">
        <v>80</v>
      </c>
      <c r="AY120" s="213" t="s">
        <v>197</v>
      </c>
      <c r="BK120" s="215">
        <f>SUM(BK121:BK144)</f>
        <v>0</v>
      </c>
    </row>
    <row r="121" spans="2:65" s="1" customFormat="1" ht="22.5" customHeight="1">
      <c r="B121" s="39"/>
      <c r="C121" s="218" t="s">
        <v>7</v>
      </c>
      <c r="D121" s="218" t="s">
        <v>199</v>
      </c>
      <c r="E121" s="219" t="s">
        <v>1172</v>
      </c>
      <c r="F121" s="220" t="s">
        <v>3150</v>
      </c>
      <c r="G121" s="221" t="s">
        <v>707</v>
      </c>
      <c r="H121" s="222">
        <v>1</v>
      </c>
      <c r="I121" s="223"/>
      <c r="J121" s="224">
        <f>ROUND(I121*H121,2)</f>
        <v>0</v>
      </c>
      <c r="K121" s="220" t="s">
        <v>21</v>
      </c>
      <c r="L121" s="44"/>
      <c r="M121" s="225" t="s">
        <v>21</v>
      </c>
      <c r="N121" s="226" t="s">
        <v>44</v>
      </c>
      <c r="O121" s="80"/>
      <c r="P121" s="227">
        <f>O121*H121</f>
        <v>0</v>
      </c>
      <c r="Q121" s="227">
        <v>0</v>
      </c>
      <c r="R121" s="227">
        <f>Q121*H121</f>
        <v>0</v>
      </c>
      <c r="S121" s="227">
        <v>0</v>
      </c>
      <c r="T121" s="228">
        <f>S121*H121</f>
        <v>0</v>
      </c>
      <c r="AR121" s="18" t="s">
        <v>664</v>
      </c>
      <c r="AT121" s="18" t="s">
        <v>199</v>
      </c>
      <c r="AU121" s="18" t="s">
        <v>82</v>
      </c>
      <c r="AY121" s="18" t="s">
        <v>197</v>
      </c>
      <c r="BE121" s="229">
        <f>IF(N121="základní",J121,0)</f>
        <v>0</v>
      </c>
      <c r="BF121" s="229">
        <f>IF(N121="snížená",J121,0)</f>
        <v>0</v>
      </c>
      <c r="BG121" s="229">
        <f>IF(N121="zákl. přenesená",J121,0)</f>
        <v>0</v>
      </c>
      <c r="BH121" s="229">
        <f>IF(N121="sníž. přenesená",J121,0)</f>
        <v>0</v>
      </c>
      <c r="BI121" s="229">
        <f>IF(N121="nulová",J121,0)</f>
        <v>0</v>
      </c>
      <c r="BJ121" s="18" t="s">
        <v>80</v>
      </c>
      <c r="BK121" s="229">
        <f>ROUND(I121*H121,2)</f>
        <v>0</v>
      </c>
      <c r="BL121" s="18" t="s">
        <v>664</v>
      </c>
      <c r="BM121" s="18" t="s">
        <v>513</v>
      </c>
    </row>
    <row r="122" spans="2:65" s="1" customFormat="1" ht="16.5" customHeight="1">
      <c r="B122" s="39"/>
      <c r="C122" s="218" t="s">
        <v>343</v>
      </c>
      <c r="D122" s="218" t="s">
        <v>199</v>
      </c>
      <c r="E122" s="219" t="s">
        <v>1178</v>
      </c>
      <c r="F122" s="220" t="s">
        <v>3125</v>
      </c>
      <c r="G122" s="221" t="s">
        <v>707</v>
      </c>
      <c r="H122" s="222">
        <v>1</v>
      </c>
      <c r="I122" s="223"/>
      <c r="J122" s="224">
        <f>ROUND(I122*H122,2)</f>
        <v>0</v>
      </c>
      <c r="K122" s="220" t="s">
        <v>21</v>
      </c>
      <c r="L122" s="44"/>
      <c r="M122" s="225" t="s">
        <v>21</v>
      </c>
      <c r="N122" s="226" t="s">
        <v>44</v>
      </c>
      <c r="O122" s="80"/>
      <c r="P122" s="227">
        <f>O122*H122</f>
        <v>0</v>
      </c>
      <c r="Q122" s="227">
        <v>0</v>
      </c>
      <c r="R122" s="227">
        <f>Q122*H122</f>
        <v>0</v>
      </c>
      <c r="S122" s="227">
        <v>0</v>
      </c>
      <c r="T122" s="228">
        <f>S122*H122</f>
        <v>0</v>
      </c>
      <c r="AR122" s="18" t="s">
        <v>664</v>
      </c>
      <c r="AT122" s="18" t="s">
        <v>199</v>
      </c>
      <c r="AU122" s="18" t="s">
        <v>82</v>
      </c>
      <c r="AY122" s="18" t="s">
        <v>197</v>
      </c>
      <c r="BE122" s="229">
        <f>IF(N122="základní",J122,0)</f>
        <v>0</v>
      </c>
      <c r="BF122" s="229">
        <f>IF(N122="snížená",J122,0)</f>
        <v>0</v>
      </c>
      <c r="BG122" s="229">
        <f>IF(N122="zákl. přenesená",J122,0)</f>
        <v>0</v>
      </c>
      <c r="BH122" s="229">
        <f>IF(N122="sníž. přenesená",J122,0)</f>
        <v>0</v>
      </c>
      <c r="BI122" s="229">
        <f>IF(N122="nulová",J122,0)</f>
        <v>0</v>
      </c>
      <c r="BJ122" s="18" t="s">
        <v>80</v>
      </c>
      <c r="BK122" s="229">
        <f>ROUND(I122*H122,2)</f>
        <v>0</v>
      </c>
      <c r="BL122" s="18" t="s">
        <v>664</v>
      </c>
      <c r="BM122" s="18" t="s">
        <v>533</v>
      </c>
    </row>
    <row r="123" spans="2:65" s="1" customFormat="1" ht="16.5" customHeight="1">
      <c r="B123" s="39"/>
      <c r="C123" s="218" t="s">
        <v>351</v>
      </c>
      <c r="D123" s="218" t="s">
        <v>199</v>
      </c>
      <c r="E123" s="219" t="s">
        <v>1184</v>
      </c>
      <c r="F123" s="220" t="s">
        <v>3128</v>
      </c>
      <c r="G123" s="221" t="s">
        <v>3129</v>
      </c>
      <c r="H123" s="222">
        <v>1</v>
      </c>
      <c r="I123" s="223"/>
      <c r="J123" s="224">
        <f>ROUND(I123*H123,2)</f>
        <v>0</v>
      </c>
      <c r="K123" s="220" t="s">
        <v>21</v>
      </c>
      <c r="L123" s="44"/>
      <c r="M123" s="225" t="s">
        <v>21</v>
      </c>
      <c r="N123" s="226" t="s">
        <v>44</v>
      </c>
      <c r="O123" s="80"/>
      <c r="P123" s="227">
        <f>O123*H123</f>
        <v>0</v>
      </c>
      <c r="Q123" s="227">
        <v>0</v>
      </c>
      <c r="R123" s="227">
        <f>Q123*H123</f>
        <v>0</v>
      </c>
      <c r="S123" s="227">
        <v>0</v>
      </c>
      <c r="T123" s="228">
        <f>S123*H123</f>
        <v>0</v>
      </c>
      <c r="AR123" s="18" t="s">
        <v>664</v>
      </c>
      <c r="AT123" s="18" t="s">
        <v>199</v>
      </c>
      <c r="AU123" s="18" t="s">
        <v>82</v>
      </c>
      <c r="AY123" s="18" t="s">
        <v>197</v>
      </c>
      <c r="BE123" s="229">
        <f>IF(N123="základní",J123,0)</f>
        <v>0</v>
      </c>
      <c r="BF123" s="229">
        <f>IF(N123="snížená",J123,0)</f>
        <v>0</v>
      </c>
      <c r="BG123" s="229">
        <f>IF(N123="zákl. přenesená",J123,0)</f>
        <v>0</v>
      </c>
      <c r="BH123" s="229">
        <f>IF(N123="sníž. přenesená",J123,0)</f>
        <v>0</v>
      </c>
      <c r="BI123" s="229">
        <f>IF(N123="nulová",J123,0)</f>
        <v>0</v>
      </c>
      <c r="BJ123" s="18" t="s">
        <v>80</v>
      </c>
      <c r="BK123" s="229">
        <f>ROUND(I123*H123,2)</f>
        <v>0</v>
      </c>
      <c r="BL123" s="18" t="s">
        <v>664</v>
      </c>
      <c r="BM123" s="18" t="s">
        <v>545</v>
      </c>
    </row>
    <row r="124" spans="2:65" s="1" customFormat="1" ht="16.5" customHeight="1">
      <c r="B124" s="39"/>
      <c r="C124" s="218" t="s">
        <v>358</v>
      </c>
      <c r="D124" s="218" t="s">
        <v>199</v>
      </c>
      <c r="E124" s="219" t="s">
        <v>1189</v>
      </c>
      <c r="F124" s="220" t="s">
        <v>3130</v>
      </c>
      <c r="G124" s="221" t="s">
        <v>707</v>
      </c>
      <c r="H124" s="222">
        <v>2</v>
      </c>
      <c r="I124" s="223"/>
      <c r="J124" s="224">
        <f>ROUND(I124*H124,2)</f>
        <v>0</v>
      </c>
      <c r="K124" s="220" t="s">
        <v>21</v>
      </c>
      <c r="L124" s="44"/>
      <c r="M124" s="225" t="s">
        <v>21</v>
      </c>
      <c r="N124" s="226" t="s">
        <v>44</v>
      </c>
      <c r="O124" s="80"/>
      <c r="P124" s="227">
        <f>O124*H124</f>
        <v>0</v>
      </c>
      <c r="Q124" s="227">
        <v>0</v>
      </c>
      <c r="R124" s="227">
        <f>Q124*H124</f>
        <v>0</v>
      </c>
      <c r="S124" s="227">
        <v>0</v>
      </c>
      <c r="T124" s="228">
        <f>S124*H124</f>
        <v>0</v>
      </c>
      <c r="AR124" s="18" t="s">
        <v>664</v>
      </c>
      <c r="AT124" s="18" t="s">
        <v>199</v>
      </c>
      <c r="AU124" s="18" t="s">
        <v>82</v>
      </c>
      <c r="AY124" s="18" t="s">
        <v>197</v>
      </c>
      <c r="BE124" s="229">
        <f>IF(N124="základní",J124,0)</f>
        <v>0</v>
      </c>
      <c r="BF124" s="229">
        <f>IF(N124="snížená",J124,0)</f>
        <v>0</v>
      </c>
      <c r="BG124" s="229">
        <f>IF(N124="zákl. přenesená",J124,0)</f>
        <v>0</v>
      </c>
      <c r="BH124" s="229">
        <f>IF(N124="sníž. přenesená",J124,0)</f>
        <v>0</v>
      </c>
      <c r="BI124" s="229">
        <f>IF(N124="nulová",J124,0)</f>
        <v>0</v>
      </c>
      <c r="BJ124" s="18" t="s">
        <v>80</v>
      </c>
      <c r="BK124" s="229">
        <f>ROUND(I124*H124,2)</f>
        <v>0</v>
      </c>
      <c r="BL124" s="18" t="s">
        <v>664</v>
      </c>
      <c r="BM124" s="18" t="s">
        <v>555</v>
      </c>
    </row>
    <row r="125" spans="2:65" s="1" customFormat="1" ht="16.5" customHeight="1">
      <c r="B125" s="39"/>
      <c r="C125" s="218" t="s">
        <v>363</v>
      </c>
      <c r="D125" s="218" t="s">
        <v>199</v>
      </c>
      <c r="E125" s="219" t="s">
        <v>1195</v>
      </c>
      <c r="F125" s="220" t="s">
        <v>3131</v>
      </c>
      <c r="G125" s="221" t="s">
        <v>707</v>
      </c>
      <c r="H125" s="222">
        <v>2</v>
      </c>
      <c r="I125" s="223"/>
      <c r="J125" s="224">
        <f>ROUND(I125*H125,2)</f>
        <v>0</v>
      </c>
      <c r="K125" s="220" t="s">
        <v>21</v>
      </c>
      <c r="L125" s="44"/>
      <c r="M125" s="225" t="s">
        <v>21</v>
      </c>
      <c r="N125" s="226" t="s">
        <v>44</v>
      </c>
      <c r="O125" s="80"/>
      <c r="P125" s="227">
        <f>O125*H125</f>
        <v>0</v>
      </c>
      <c r="Q125" s="227">
        <v>0</v>
      </c>
      <c r="R125" s="227">
        <f>Q125*H125</f>
        <v>0</v>
      </c>
      <c r="S125" s="227">
        <v>0</v>
      </c>
      <c r="T125" s="228">
        <f>S125*H125</f>
        <v>0</v>
      </c>
      <c r="AR125" s="18" t="s">
        <v>664</v>
      </c>
      <c r="AT125" s="18" t="s">
        <v>199</v>
      </c>
      <c r="AU125" s="18" t="s">
        <v>82</v>
      </c>
      <c r="AY125" s="18" t="s">
        <v>197</v>
      </c>
      <c r="BE125" s="229">
        <f>IF(N125="základní",J125,0)</f>
        <v>0</v>
      </c>
      <c r="BF125" s="229">
        <f>IF(N125="snížená",J125,0)</f>
        <v>0</v>
      </c>
      <c r="BG125" s="229">
        <f>IF(N125="zákl. přenesená",J125,0)</f>
        <v>0</v>
      </c>
      <c r="BH125" s="229">
        <f>IF(N125="sníž. přenesená",J125,0)</f>
        <v>0</v>
      </c>
      <c r="BI125" s="229">
        <f>IF(N125="nulová",J125,0)</f>
        <v>0</v>
      </c>
      <c r="BJ125" s="18" t="s">
        <v>80</v>
      </c>
      <c r="BK125" s="229">
        <f>ROUND(I125*H125,2)</f>
        <v>0</v>
      </c>
      <c r="BL125" s="18" t="s">
        <v>664</v>
      </c>
      <c r="BM125" s="18" t="s">
        <v>350</v>
      </c>
    </row>
    <row r="126" spans="2:65" s="1" customFormat="1" ht="16.5" customHeight="1">
      <c r="B126" s="39"/>
      <c r="C126" s="218" t="s">
        <v>370</v>
      </c>
      <c r="D126" s="218" t="s">
        <v>199</v>
      </c>
      <c r="E126" s="219" t="s">
        <v>1200</v>
      </c>
      <c r="F126" s="220" t="s">
        <v>3132</v>
      </c>
      <c r="G126" s="221" t="s">
        <v>132</v>
      </c>
      <c r="H126" s="222">
        <v>40</v>
      </c>
      <c r="I126" s="223"/>
      <c r="J126" s="224">
        <f>ROUND(I126*H126,2)</f>
        <v>0</v>
      </c>
      <c r="K126" s="220" t="s">
        <v>21</v>
      </c>
      <c r="L126" s="44"/>
      <c r="M126" s="225" t="s">
        <v>21</v>
      </c>
      <c r="N126" s="226" t="s">
        <v>44</v>
      </c>
      <c r="O126" s="80"/>
      <c r="P126" s="227">
        <f>O126*H126</f>
        <v>0</v>
      </c>
      <c r="Q126" s="227">
        <v>0</v>
      </c>
      <c r="R126" s="227">
        <f>Q126*H126</f>
        <v>0</v>
      </c>
      <c r="S126" s="227">
        <v>0</v>
      </c>
      <c r="T126" s="228">
        <f>S126*H126</f>
        <v>0</v>
      </c>
      <c r="AR126" s="18" t="s">
        <v>664</v>
      </c>
      <c r="AT126" s="18" t="s">
        <v>199</v>
      </c>
      <c r="AU126" s="18" t="s">
        <v>82</v>
      </c>
      <c r="AY126" s="18" t="s">
        <v>197</v>
      </c>
      <c r="BE126" s="229">
        <f>IF(N126="základní",J126,0)</f>
        <v>0</v>
      </c>
      <c r="BF126" s="229">
        <f>IF(N126="snížená",J126,0)</f>
        <v>0</v>
      </c>
      <c r="BG126" s="229">
        <f>IF(N126="zákl. přenesená",J126,0)</f>
        <v>0</v>
      </c>
      <c r="BH126" s="229">
        <f>IF(N126="sníž. přenesená",J126,0)</f>
        <v>0</v>
      </c>
      <c r="BI126" s="229">
        <f>IF(N126="nulová",J126,0)</f>
        <v>0</v>
      </c>
      <c r="BJ126" s="18" t="s">
        <v>80</v>
      </c>
      <c r="BK126" s="229">
        <f>ROUND(I126*H126,2)</f>
        <v>0</v>
      </c>
      <c r="BL126" s="18" t="s">
        <v>664</v>
      </c>
      <c r="BM126" s="18" t="s">
        <v>581</v>
      </c>
    </row>
    <row r="127" spans="2:65" s="1" customFormat="1" ht="22.5" customHeight="1">
      <c r="B127" s="39"/>
      <c r="C127" s="218" t="s">
        <v>376</v>
      </c>
      <c r="D127" s="218" t="s">
        <v>199</v>
      </c>
      <c r="E127" s="219" t="s">
        <v>1204</v>
      </c>
      <c r="F127" s="220" t="s">
        <v>3133</v>
      </c>
      <c r="G127" s="221" t="s">
        <v>702</v>
      </c>
      <c r="H127" s="222">
        <v>25</v>
      </c>
      <c r="I127" s="223"/>
      <c r="J127" s="224">
        <f>ROUND(I127*H127,2)</f>
        <v>0</v>
      </c>
      <c r="K127" s="220" t="s">
        <v>21</v>
      </c>
      <c r="L127" s="44"/>
      <c r="M127" s="225" t="s">
        <v>21</v>
      </c>
      <c r="N127" s="226" t="s">
        <v>44</v>
      </c>
      <c r="O127" s="80"/>
      <c r="P127" s="227">
        <f>O127*H127</f>
        <v>0</v>
      </c>
      <c r="Q127" s="227">
        <v>0</v>
      </c>
      <c r="R127" s="227">
        <f>Q127*H127</f>
        <v>0</v>
      </c>
      <c r="S127" s="227">
        <v>0</v>
      </c>
      <c r="T127" s="228">
        <f>S127*H127</f>
        <v>0</v>
      </c>
      <c r="AR127" s="18" t="s">
        <v>664</v>
      </c>
      <c r="AT127" s="18" t="s">
        <v>199</v>
      </c>
      <c r="AU127" s="18" t="s">
        <v>82</v>
      </c>
      <c r="AY127" s="18" t="s">
        <v>197</v>
      </c>
      <c r="BE127" s="229">
        <f>IF(N127="základní",J127,0)</f>
        <v>0</v>
      </c>
      <c r="BF127" s="229">
        <f>IF(N127="snížená",J127,0)</f>
        <v>0</v>
      </c>
      <c r="BG127" s="229">
        <f>IF(N127="zákl. přenesená",J127,0)</f>
        <v>0</v>
      </c>
      <c r="BH127" s="229">
        <f>IF(N127="sníž. přenesená",J127,0)</f>
        <v>0</v>
      </c>
      <c r="BI127" s="229">
        <f>IF(N127="nulová",J127,0)</f>
        <v>0</v>
      </c>
      <c r="BJ127" s="18" t="s">
        <v>80</v>
      </c>
      <c r="BK127" s="229">
        <f>ROUND(I127*H127,2)</f>
        <v>0</v>
      </c>
      <c r="BL127" s="18" t="s">
        <v>664</v>
      </c>
      <c r="BM127" s="18" t="s">
        <v>595</v>
      </c>
    </row>
    <row r="128" spans="2:65" s="1" customFormat="1" ht="16.5" customHeight="1">
      <c r="B128" s="39"/>
      <c r="C128" s="218" t="s">
        <v>385</v>
      </c>
      <c r="D128" s="218" t="s">
        <v>199</v>
      </c>
      <c r="E128" s="219" t="s">
        <v>1208</v>
      </c>
      <c r="F128" s="220" t="s">
        <v>3134</v>
      </c>
      <c r="G128" s="221" t="s">
        <v>702</v>
      </c>
      <c r="H128" s="222">
        <v>2</v>
      </c>
      <c r="I128" s="223"/>
      <c r="J128" s="224">
        <f>ROUND(I128*H128,2)</f>
        <v>0</v>
      </c>
      <c r="K128" s="220" t="s">
        <v>21</v>
      </c>
      <c r="L128" s="44"/>
      <c r="M128" s="225" t="s">
        <v>21</v>
      </c>
      <c r="N128" s="226" t="s">
        <v>44</v>
      </c>
      <c r="O128" s="80"/>
      <c r="P128" s="227">
        <f>O128*H128</f>
        <v>0</v>
      </c>
      <c r="Q128" s="227">
        <v>0</v>
      </c>
      <c r="R128" s="227">
        <f>Q128*H128</f>
        <v>0</v>
      </c>
      <c r="S128" s="227">
        <v>0</v>
      </c>
      <c r="T128" s="228">
        <f>S128*H128</f>
        <v>0</v>
      </c>
      <c r="AR128" s="18" t="s">
        <v>664</v>
      </c>
      <c r="AT128" s="18" t="s">
        <v>199</v>
      </c>
      <c r="AU128" s="18" t="s">
        <v>82</v>
      </c>
      <c r="AY128" s="18" t="s">
        <v>197</v>
      </c>
      <c r="BE128" s="229">
        <f>IF(N128="základní",J128,0)</f>
        <v>0</v>
      </c>
      <c r="BF128" s="229">
        <f>IF(N128="snížená",J128,0)</f>
        <v>0</v>
      </c>
      <c r="BG128" s="229">
        <f>IF(N128="zákl. přenesená",J128,0)</f>
        <v>0</v>
      </c>
      <c r="BH128" s="229">
        <f>IF(N128="sníž. přenesená",J128,0)</f>
        <v>0</v>
      </c>
      <c r="BI128" s="229">
        <f>IF(N128="nulová",J128,0)</f>
        <v>0</v>
      </c>
      <c r="BJ128" s="18" t="s">
        <v>80</v>
      </c>
      <c r="BK128" s="229">
        <f>ROUND(I128*H128,2)</f>
        <v>0</v>
      </c>
      <c r="BL128" s="18" t="s">
        <v>664</v>
      </c>
      <c r="BM128" s="18" t="s">
        <v>608</v>
      </c>
    </row>
    <row r="129" spans="2:65" s="1" customFormat="1" ht="16.5" customHeight="1">
      <c r="B129" s="39"/>
      <c r="C129" s="218" t="s">
        <v>394</v>
      </c>
      <c r="D129" s="218" t="s">
        <v>199</v>
      </c>
      <c r="E129" s="219" t="s">
        <v>1212</v>
      </c>
      <c r="F129" s="220" t="s">
        <v>3135</v>
      </c>
      <c r="G129" s="221" t="s">
        <v>702</v>
      </c>
      <c r="H129" s="222">
        <v>2</v>
      </c>
      <c r="I129" s="223"/>
      <c r="J129" s="224">
        <f>ROUND(I129*H129,2)</f>
        <v>0</v>
      </c>
      <c r="K129" s="220" t="s">
        <v>21</v>
      </c>
      <c r="L129" s="44"/>
      <c r="M129" s="225" t="s">
        <v>21</v>
      </c>
      <c r="N129" s="226" t="s">
        <v>44</v>
      </c>
      <c r="O129" s="80"/>
      <c r="P129" s="227">
        <f>O129*H129</f>
        <v>0</v>
      </c>
      <c r="Q129" s="227">
        <v>0</v>
      </c>
      <c r="R129" s="227">
        <f>Q129*H129</f>
        <v>0</v>
      </c>
      <c r="S129" s="227">
        <v>0</v>
      </c>
      <c r="T129" s="228">
        <f>S129*H129</f>
        <v>0</v>
      </c>
      <c r="AR129" s="18" t="s">
        <v>664</v>
      </c>
      <c r="AT129" s="18" t="s">
        <v>199</v>
      </c>
      <c r="AU129" s="18" t="s">
        <v>82</v>
      </c>
      <c r="AY129" s="18" t="s">
        <v>197</v>
      </c>
      <c r="BE129" s="229">
        <f>IF(N129="základní",J129,0)</f>
        <v>0</v>
      </c>
      <c r="BF129" s="229">
        <f>IF(N129="snížená",J129,0)</f>
        <v>0</v>
      </c>
      <c r="BG129" s="229">
        <f>IF(N129="zákl. přenesená",J129,0)</f>
        <v>0</v>
      </c>
      <c r="BH129" s="229">
        <f>IF(N129="sníž. přenesená",J129,0)</f>
        <v>0</v>
      </c>
      <c r="BI129" s="229">
        <f>IF(N129="nulová",J129,0)</f>
        <v>0</v>
      </c>
      <c r="BJ129" s="18" t="s">
        <v>80</v>
      </c>
      <c r="BK129" s="229">
        <f>ROUND(I129*H129,2)</f>
        <v>0</v>
      </c>
      <c r="BL129" s="18" t="s">
        <v>664</v>
      </c>
      <c r="BM129" s="18" t="s">
        <v>619</v>
      </c>
    </row>
    <row r="130" spans="2:65" s="1" customFormat="1" ht="16.5" customHeight="1">
      <c r="B130" s="39"/>
      <c r="C130" s="218" t="s">
        <v>402</v>
      </c>
      <c r="D130" s="218" t="s">
        <v>199</v>
      </c>
      <c r="E130" s="219" t="s">
        <v>1216</v>
      </c>
      <c r="F130" s="220" t="s">
        <v>3136</v>
      </c>
      <c r="G130" s="221" t="s">
        <v>1909</v>
      </c>
      <c r="H130" s="222">
        <v>1</v>
      </c>
      <c r="I130" s="223"/>
      <c r="J130" s="224">
        <f>ROUND(I130*H130,2)</f>
        <v>0</v>
      </c>
      <c r="K130" s="220" t="s">
        <v>21</v>
      </c>
      <c r="L130" s="44"/>
      <c r="M130" s="225" t="s">
        <v>21</v>
      </c>
      <c r="N130" s="226" t="s">
        <v>44</v>
      </c>
      <c r="O130" s="80"/>
      <c r="P130" s="227">
        <f>O130*H130</f>
        <v>0</v>
      </c>
      <c r="Q130" s="227">
        <v>0</v>
      </c>
      <c r="R130" s="227">
        <f>Q130*H130</f>
        <v>0</v>
      </c>
      <c r="S130" s="227">
        <v>0</v>
      </c>
      <c r="T130" s="228">
        <f>S130*H130</f>
        <v>0</v>
      </c>
      <c r="AR130" s="18" t="s">
        <v>664</v>
      </c>
      <c r="AT130" s="18" t="s">
        <v>199</v>
      </c>
      <c r="AU130" s="18" t="s">
        <v>82</v>
      </c>
      <c r="AY130" s="18" t="s">
        <v>197</v>
      </c>
      <c r="BE130" s="229">
        <f>IF(N130="základní",J130,0)</f>
        <v>0</v>
      </c>
      <c r="BF130" s="229">
        <f>IF(N130="snížená",J130,0)</f>
        <v>0</v>
      </c>
      <c r="BG130" s="229">
        <f>IF(N130="zákl. přenesená",J130,0)</f>
        <v>0</v>
      </c>
      <c r="BH130" s="229">
        <f>IF(N130="sníž. přenesená",J130,0)</f>
        <v>0</v>
      </c>
      <c r="BI130" s="229">
        <f>IF(N130="nulová",J130,0)</f>
        <v>0</v>
      </c>
      <c r="BJ130" s="18" t="s">
        <v>80</v>
      </c>
      <c r="BK130" s="229">
        <f>ROUND(I130*H130,2)</f>
        <v>0</v>
      </c>
      <c r="BL130" s="18" t="s">
        <v>664</v>
      </c>
      <c r="BM130" s="18" t="s">
        <v>635</v>
      </c>
    </row>
    <row r="131" spans="2:65" s="1" customFormat="1" ht="16.5" customHeight="1">
      <c r="B131" s="39"/>
      <c r="C131" s="218" t="s">
        <v>410</v>
      </c>
      <c r="D131" s="218" t="s">
        <v>199</v>
      </c>
      <c r="E131" s="219" t="s">
        <v>1220</v>
      </c>
      <c r="F131" s="220" t="s">
        <v>3137</v>
      </c>
      <c r="G131" s="221" t="s">
        <v>1909</v>
      </c>
      <c r="H131" s="222">
        <v>1</v>
      </c>
      <c r="I131" s="223"/>
      <c r="J131" s="224">
        <f>ROUND(I131*H131,2)</f>
        <v>0</v>
      </c>
      <c r="K131" s="220" t="s">
        <v>21</v>
      </c>
      <c r="L131" s="44"/>
      <c r="M131" s="225" t="s">
        <v>21</v>
      </c>
      <c r="N131" s="226" t="s">
        <v>44</v>
      </c>
      <c r="O131" s="80"/>
      <c r="P131" s="227">
        <f>O131*H131</f>
        <v>0</v>
      </c>
      <c r="Q131" s="227">
        <v>0</v>
      </c>
      <c r="R131" s="227">
        <f>Q131*H131</f>
        <v>0</v>
      </c>
      <c r="S131" s="227">
        <v>0</v>
      </c>
      <c r="T131" s="228">
        <f>S131*H131</f>
        <v>0</v>
      </c>
      <c r="AR131" s="18" t="s">
        <v>664</v>
      </c>
      <c r="AT131" s="18" t="s">
        <v>199</v>
      </c>
      <c r="AU131" s="18" t="s">
        <v>82</v>
      </c>
      <c r="AY131" s="18" t="s">
        <v>197</v>
      </c>
      <c r="BE131" s="229">
        <f>IF(N131="základní",J131,0)</f>
        <v>0</v>
      </c>
      <c r="BF131" s="229">
        <f>IF(N131="snížená",J131,0)</f>
        <v>0</v>
      </c>
      <c r="BG131" s="229">
        <f>IF(N131="zákl. přenesená",J131,0)</f>
        <v>0</v>
      </c>
      <c r="BH131" s="229">
        <f>IF(N131="sníž. přenesená",J131,0)</f>
        <v>0</v>
      </c>
      <c r="BI131" s="229">
        <f>IF(N131="nulová",J131,0)</f>
        <v>0</v>
      </c>
      <c r="BJ131" s="18" t="s">
        <v>80</v>
      </c>
      <c r="BK131" s="229">
        <f>ROUND(I131*H131,2)</f>
        <v>0</v>
      </c>
      <c r="BL131" s="18" t="s">
        <v>664</v>
      </c>
      <c r="BM131" s="18" t="s">
        <v>651</v>
      </c>
    </row>
    <row r="132" spans="2:65" s="1" customFormat="1" ht="16.5" customHeight="1">
      <c r="B132" s="39"/>
      <c r="C132" s="218" t="s">
        <v>415</v>
      </c>
      <c r="D132" s="218" t="s">
        <v>199</v>
      </c>
      <c r="E132" s="219" t="s">
        <v>1224</v>
      </c>
      <c r="F132" s="220" t="s">
        <v>3138</v>
      </c>
      <c r="G132" s="221" t="s">
        <v>1909</v>
      </c>
      <c r="H132" s="222">
        <v>1</v>
      </c>
      <c r="I132" s="223"/>
      <c r="J132" s="224">
        <f>ROUND(I132*H132,2)</f>
        <v>0</v>
      </c>
      <c r="K132" s="220" t="s">
        <v>21</v>
      </c>
      <c r="L132" s="44"/>
      <c r="M132" s="225" t="s">
        <v>21</v>
      </c>
      <c r="N132" s="226" t="s">
        <v>44</v>
      </c>
      <c r="O132" s="80"/>
      <c r="P132" s="227">
        <f>O132*H132</f>
        <v>0</v>
      </c>
      <c r="Q132" s="227">
        <v>0</v>
      </c>
      <c r="R132" s="227">
        <f>Q132*H132</f>
        <v>0</v>
      </c>
      <c r="S132" s="227">
        <v>0</v>
      </c>
      <c r="T132" s="228">
        <f>S132*H132</f>
        <v>0</v>
      </c>
      <c r="AR132" s="18" t="s">
        <v>664</v>
      </c>
      <c r="AT132" s="18" t="s">
        <v>199</v>
      </c>
      <c r="AU132" s="18" t="s">
        <v>82</v>
      </c>
      <c r="AY132" s="18" t="s">
        <v>197</v>
      </c>
      <c r="BE132" s="229">
        <f>IF(N132="základní",J132,0)</f>
        <v>0</v>
      </c>
      <c r="BF132" s="229">
        <f>IF(N132="snížená",J132,0)</f>
        <v>0</v>
      </c>
      <c r="BG132" s="229">
        <f>IF(N132="zákl. přenesená",J132,0)</f>
        <v>0</v>
      </c>
      <c r="BH132" s="229">
        <f>IF(N132="sníž. přenesená",J132,0)</f>
        <v>0</v>
      </c>
      <c r="BI132" s="229">
        <f>IF(N132="nulová",J132,0)</f>
        <v>0</v>
      </c>
      <c r="BJ132" s="18" t="s">
        <v>80</v>
      </c>
      <c r="BK132" s="229">
        <f>ROUND(I132*H132,2)</f>
        <v>0</v>
      </c>
      <c r="BL132" s="18" t="s">
        <v>664</v>
      </c>
      <c r="BM132" s="18" t="s">
        <v>664</v>
      </c>
    </row>
    <row r="133" spans="2:65" s="1" customFormat="1" ht="16.5" customHeight="1">
      <c r="B133" s="39"/>
      <c r="C133" s="218" t="s">
        <v>419</v>
      </c>
      <c r="D133" s="218" t="s">
        <v>199</v>
      </c>
      <c r="E133" s="219" t="s">
        <v>1228</v>
      </c>
      <c r="F133" s="220" t="s">
        <v>3139</v>
      </c>
      <c r="G133" s="221" t="s">
        <v>1909</v>
      </c>
      <c r="H133" s="222">
        <v>1</v>
      </c>
      <c r="I133" s="223"/>
      <c r="J133" s="224">
        <f>ROUND(I133*H133,2)</f>
        <v>0</v>
      </c>
      <c r="K133" s="220" t="s">
        <v>21</v>
      </c>
      <c r="L133" s="44"/>
      <c r="M133" s="225" t="s">
        <v>21</v>
      </c>
      <c r="N133" s="226" t="s">
        <v>44</v>
      </c>
      <c r="O133" s="80"/>
      <c r="P133" s="227">
        <f>O133*H133</f>
        <v>0</v>
      </c>
      <c r="Q133" s="227">
        <v>0</v>
      </c>
      <c r="R133" s="227">
        <f>Q133*H133</f>
        <v>0</v>
      </c>
      <c r="S133" s="227">
        <v>0</v>
      </c>
      <c r="T133" s="228">
        <f>S133*H133</f>
        <v>0</v>
      </c>
      <c r="AR133" s="18" t="s">
        <v>664</v>
      </c>
      <c r="AT133" s="18" t="s">
        <v>199</v>
      </c>
      <c r="AU133" s="18" t="s">
        <v>82</v>
      </c>
      <c r="AY133" s="18" t="s">
        <v>197</v>
      </c>
      <c r="BE133" s="229">
        <f>IF(N133="základní",J133,0)</f>
        <v>0</v>
      </c>
      <c r="BF133" s="229">
        <f>IF(N133="snížená",J133,0)</f>
        <v>0</v>
      </c>
      <c r="BG133" s="229">
        <f>IF(N133="zákl. přenesená",J133,0)</f>
        <v>0</v>
      </c>
      <c r="BH133" s="229">
        <f>IF(N133="sníž. přenesená",J133,0)</f>
        <v>0</v>
      </c>
      <c r="BI133" s="229">
        <f>IF(N133="nulová",J133,0)</f>
        <v>0</v>
      </c>
      <c r="BJ133" s="18" t="s">
        <v>80</v>
      </c>
      <c r="BK133" s="229">
        <f>ROUND(I133*H133,2)</f>
        <v>0</v>
      </c>
      <c r="BL133" s="18" t="s">
        <v>664</v>
      </c>
      <c r="BM133" s="18" t="s">
        <v>682</v>
      </c>
    </row>
    <row r="134" spans="2:65" s="1" customFormat="1" ht="16.5" customHeight="1">
      <c r="B134" s="39"/>
      <c r="C134" s="218" t="s">
        <v>425</v>
      </c>
      <c r="D134" s="218" t="s">
        <v>199</v>
      </c>
      <c r="E134" s="219" t="s">
        <v>1233</v>
      </c>
      <c r="F134" s="220" t="s">
        <v>3140</v>
      </c>
      <c r="G134" s="221" t="s">
        <v>702</v>
      </c>
      <c r="H134" s="222">
        <v>0</v>
      </c>
      <c r="I134" s="223"/>
      <c r="J134" s="224">
        <f>ROUND(I134*H134,2)</f>
        <v>0</v>
      </c>
      <c r="K134" s="220" t="s">
        <v>21</v>
      </c>
      <c r="L134" s="44"/>
      <c r="M134" s="225" t="s">
        <v>21</v>
      </c>
      <c r="N134" s="226" t="s">
        <v>44</v>
      </c>
      <c r="O134" s="80"/>
      <c r="P134" s="227">
        <f>O134*H134</f>
        <v>0</v>
      </c>
      <c r="Q134" s="227">
        <v>0</v>
      </c>
      <c r="R134" s="227">
        <f>Q134*H134</f>
        <v>0</v>
      </c>
      <c r="S134" s="227">
        <v>0</v>
      </c>
      <c r="T134" s="228">
        <f>S134*H134</f>
        <v>0</v>
      </c>
      <c r="AR134" s="18" t="s">
        <v>664</v>
      </c>
      <c r="AT134" s="18" t="s">
        <v>199</v>
      </c>
      <c r="AU134" s="18" t="s">
        <v>82</v>
      </c>
      <c r="AY134" s="18" t="s">
        <v>197</v>
      </c>
      <c r="BE134" s="229">
        <f>IF(N134="základní",J134,0)</f>
        <v>0</v>
      </c>
      <c r="BF134" s="229">
        <f>IF(N134="snížená",J134,0)</f>
        <v>0</v>
      </c>
      <c r="BG134" s="229">
        <f>IF(N134="zákl. přenesená",J134,0)</f>
        <v>0</v>
      </c>
      <c r="BH134" s="229">
        <f>IF(N134="sníž. přenesená",J134,0)</f>
        <v>0</v>
      </c>
      <c r="BI134" s="229">
        <f>IF(N134="nulová",J134,0)</f>
        <v>0</v>
      </c>
      <c r="BJ134" s="18" t="s">
        <v>80</v>
      </c>
      <c r="BK134" s="229">
        <f>ROUND(I134*H134,2)</f>
        <v>0</v>
      </c>
      <c r="BL134" s="18" t="s">
        <v>664</v>
      </c>
      <c r="BM134" s="18" t="s">
        <v>694</v>
      </c>
    </row>
    <row r="135" spans="2:47" s="1" customFormat="1" ht="12">
      <c r="B135" s="39"/>
      <c r="C135" s="40"/>
      <c r="D135" s="230" t="s">
        <v>262</v>
      </c>
      <c r="E135" s="40"/>
      <c r="F135" s="231" t="s">
        <v>3141</v>
      </c>
      <c r="G135" s="40"/>
      <c r="H135" s="40"/>
      <c r="I135" s="145"/>
      <c r="J135" s="40"/>
      <c r="K135" s="40"/>
      <c r="L135" s="44"/>
      <c r="M135" s="232"/>
      <c r="N135" s="80"/>
      <c r="O135" s="80"/>
      <c r="P135" s="80"/>
      <c r="Q135" s="80"/>
      <c r="R135" s="80"/>
      <c r="S135" s="80"/>
      <c r="T135" s="81"/>
      <c r="AT135" s="18" t="s">
        <v>262</v>
      </c>
      <c r="AU135" s="18" t="s">
        <v>82</v>
      </c>
    </row>
    <row r="136" spans="2:65" s="1" customFormat="1" ht="16.5" customHeight="1">
      <c r="B136" s="39"/>
      <c r="C136" s="218" t="s">
        <v>436</v>
      </c>
      <c r="D136" s="218" t="s">
        <v>199</v>
      </c>
      <c r="E136" s="219" t="s">
        <v>1237</v>
      </c>
      <c r="F136" s="220" t="s">
        <v>3142</v>
      </c>
      <c r="G136" s="221" t="s">
        <v>3143</v>
      </c>
      <c r="H136" s="222">
        <v>0</v>
      </c>
      <c r="I136" s="223"/>
      <c r="J136" s="224">
        <f>ROUND(I136*H136,2)</f>
        <v>0</v>
      </c>
      <c r="K136" s="220" t="s">
        <v>21</v>
      </c>
      <c r="L136" s="44"/>
      <c r="M136" s="225" t="s">
        <v>21</v>
      </c>
      <c r="N136" s="226" t="s">
        <v>44</v>
      </c>
      <c r="O136" s="80"/>
      <c r="P136" s="227">
        <f>O136*H136</f>
        <v>0</v>
      </c>
      <c r="Q136" s="227">
        <v>0</v>
      </c>
      <c r="R136" s="227">
        <f>Q136*H136</f>
        <v>0</v>
      </c>
      <c r="S136" s="227">
        <v>0</v>
      </c>
      <c r="T136" s="228">
        <f>S136*H136</f>
        <v>0</v>
      </c>
      <c r="AR136" s="18" t="s">
        <v>664</v>
      </c>
      <c r="AT136" s="18" t="s">
        <v>199</v>
      </c>
      <c r="AU136" s="18" t="s">
        <v>82</v>
      </c>
      <c r="AY136" s="18" t="s">
        <v>197</v>
      </c>
      <c r="BE136" s="229">
        <f>IF(N136="základní",J136,0)</f>
        <v>0</v>
      </c>
      <c r="BF136" s="229">
        <f>IF(N136="snížená",J136,0)</f>
        <v>0</v>
      </c>
      <c r="BG136" s="229">
        <f>IF(N136="zákl. přenesená",J136,0)</f>
        <v>0</v>
      </c>
      <c r="BH136" s="229">
        <f>IF(N136="sníž. přenesená",J136,0)</f>
        <v>0</v>
      </c>
      <c r="BI136" s="229">
        <f>IF(N136="nulová",J136,0)</f>
        <v>0</v>
      </c>
      <c r="BJ136" s="18" t="s">
        <v>80</v>
      </c>
      <c r="BK136" s="229">
        <f>ROUND(I136*H136,2)</f>
        <v>0</v>
      </c>
      <c r="BL136" s="18" t="s">
        <v>664</v>
      </c>
      <c r="BM136" s="18" t="s">
        <v>704</v>
      </c>
    </row>
    <row r="137" spans="2:47" s="1" customFormat="1" ht="12">
      <c r="B137" s="39"/>
      <c r="C137" s="40"/>
      <c r="D137" s="230" t="s">
        <v>262</v>
      </c>
      <c r="E137" s="40"/>
      <c r="F137" s="231" t="s">
        <v>3151</v>
      </c>
      <c r="G137" s="40"/>
      <c r="H137" s="40"/>
      <c r="I137" s="145"/>
      <c r="J137" s="40"/>
      <c r="K137" s="40"/>
      <c r="L137" s="44"/>
      <c r="M137" s="232"/>
      <c r="N137" s="80"/>
      <c r="O137" s="80"/>
      <c r="P137" s="80"/>
      <c r="Q137" s="80"/>
      <c r="R137" s="80"/>
      <c r="S137" s="80"/>
      <c r="T137" s="81"/>
      <c r="AT137" s="18" t="s">
        <v>262</v>
      </c>
      <c r="AU137" s="18" t="s">
        <v>82</v>
      </c>
    </row>
    <row r="138" spans="2:65" s="1" customFormat="1" ht="16.5" customHeight="1">
      <c r="B138" s="39"/>
      <c r="C138" s="218" t="s">
        <v>445</v>
      </c>
      <c r="D138" s="218" t="s">
        <v>199</v>
      </c>
      <c r="E138" s="219" t="s">
        <v>1246</v>
      </c>
      <c r="F138" s="220" t="s">
        <v>3145</v>
      </c>
      <c r="G138" s="221" t="s">
        <v>707</v>
      </c>
      <c r="H138" s="222">
        <v>0</v>
      </c>
      <c r="I138" s="223"/>
      <c r="J138" s="224">
        <f>ROUND(I138*H138,2)</f>
        <v>0</v>
      </c>
      <c r="K138" s="220" t="s">
        <v>21</v>
      </c>
      <c r="L138" s="44"/>
      <c r="M138" s="225" t="s">
        <v>21</v>
      </c>
      <c r="N138" s="226" t="s">
        <v>44</v>
      </c>
      <c r="O138" s="80"/>
      <c r="P138" s="227">
        <f>O138*H138</f>
        <v>0</v>
      </c>
      <c r="Q138" s="227">
        <v>0</v>
      </c>
      <c r="R138" s="227">
        <f>Q138*H138</f>
        <v>0</v>
      </c>
      <c r="S138" s="227">
        <v>0</v>
      </c>
      <c r="T138" s="228">
        <f>S138*H138</f>
        <v>0</v>
      </c>
      <c r="AR138" s="18" t="s">
        <v>664</v>
      </c>
      <c r="AT138" s="18" t="s">
        <v>199</v>
      </c>
      <c r="AU138" s="18" t="s">
        <v>82</v>
      </c>
      <c r="AY138" s="18" t="s">
        <v>197</v>
      </c>
      <c r="BE138" s="229">
        <f>IF(N138="základní",J138,0)</f>
        <v>0</v>
      </c>
      <c r="BF138" s="229">
        <f>IF(N138="snížená",J138,0)</f>
        <v>0</v>
      </c>
      <c r="BG138" s="229">
        <f>IF(N138="zákl. přenesená",J138,0)</f>
        <v>0</v>
      </c>
      <c r="BH138" s="229">
        <f>IF(N138="sníž. přenesená",J138,0)</f>
        <v>0</v>
      </c>
      <c r="BI138" s="229">
        <f>IF(N138="nulová",J138,0)</f>
        <v>0</v>
      </c>
      <c r="BJ138" s="18" t="s">
        <v>80</v>
      </c>
      <c r="BK138" s="229">
        <f>ROUND(I138*H138,2)</f>
        <v>0</v>
      </c>
      <c r="BL138" s="18" t="s">
        <v>664</v>
      </c>
      <c r="BM138" s="18" t="s">
        <v>718</v>
      </c>
    </row>
    <row r="139" spans="2:47" s="1" customFormat="1" ht="12">
      <c r="B139" s="39"/>
      <c r="C139" s="40"/>
      <c r="D139" s="230" t="s">
        <v>262</v>
      </c>
      <c r="E139" s="40"/>
      <c r="F139" s="231" t="s">
        <v>3146</v>
      </c>
      <c r="G139" s="40"/>
      <c r="H139" s="40"/>
      <c r="I139" s="145"/>
      <c r="J139" s="40"/>
      <c r="K139" s="40"/>
      <c r="L139" s="44"/>
      <c r="M139" s="232"/>
      <c r="N139" s="80"/>
      <c r="O139" s="80"/>
      <c r="P139" s="80"/>
      <c r="Q139" s="80"/>
      <c r="R139" s="80"/>
      <c r="S139" s="80"/>
      <c r="T139" s="81"/>
      <c r="AT139" s="18" t="s">
        <v>262</v>
      </c>
      <c r="AU139" s="18" t="s">
        <v>82</v>
      </c>
    </row>
    <row r="140" spans="2:65" s="1" customFormat="1" ht="16.5" customHeight="1">
      <c r="B140" s="39"/>
      <c r="C140" s="218" t="s">
        <v>452</v>
      </c>
      <c r="D140" s="218" t="s">
        <v>199</v>
      </c>
      <c r="E140" s="219" t="s">
        <v>1251</v>
      </c>
      <c r="F140" s="220" t="s">
        <v>3147</v>
      </c>
      <c r="G140" s="221" t="s">
        <v>3129</v>
      </c>
      <c r="H140" s="222">
        <v>1</v>
      </c>
      <c r="I140" s="223"/>
      <c r="J140" s="224">
        <f>ROUND(I140*H140,2)</f>
        <v>0</v>
      </c>
      <c r="K140" s="220" t="s">
        <v>21</v>
      </c>
      <c r="L140" s="44"/>
      <c r="M140" s="225" t="s">
        <v>21</v>
      </c>
      <c r="N140" s="226" t="s">
        <v>44</v>
      </c>
      <c r="O140" s="80"/>
      <c r="P140" s="227">
        <f>O140*H140</f>
        <v>0</v>
      </c>
      <c r="Q140" s="227">
        <v>0</v>
      </c>
      <c r="R140" s="227">
        <f>Q140*H140</f>
        <v>0</v>
      </c>
      <c r="S140" s="227">
        <v>0</v>
      </c>
      <c r="T140" s="228">
        <f>S140*H140</f>
        <v>0</v>
      </c>
      <c r="AR140" s="18" t="s">
        <v>664</v>
      </c>
      <c r="AT140" s="18" t="s">
        <v>199</v>
      </c>
      <c r="AU140" s="18" t="s">
        <v>82</v>
      </c>
      <c r="AY140" s="18" t="s">
        <v>197</v>
      </c>
      <c r="BE140" s="229">
        <f>IF(N140="základní",J140,0)</f>
        <v>0</v>
      </c>
      <c r="BF140" s="229">
        <f>IF(N140="snížená",J140,0)</f>
        <v>0</v>
      </c>
      <c r="BG140" s="229">
        <f>IF(N140="zákl. přenesená",J140,0)</f>
        <v>0</v>
      </c>
      <c r="BH140" s="229">
        <f>IF(N140="sníž. přenesená",J140,0)</f>
        <v>0</v>
      </c>
      <c r="BI140" s="229">
        <f>IF(N140="nulová",J140,0)</f>
        <v>0</v>
      </c>
      <c r="BJ140" s="18" t="s">
        <v>80</v>
      </c>
      <c r="BK140" s="229">
        <f>ROUND(I140*H140,2)</f>
        <v>0</v>
      </c>
      <c r="BL140" s="18" t="s">
        <v>664</v>
      </c>
      <c r="BM140" s="18" t="s">
        <v>734</v>
      </c>
    </row>
    <row r="141" spans="2:65" s="1" customFormat="1" ht="16.5" customHeight="1">
      <c r="B141" s="39"/>
      <c r="C141" s="218" t="s">
        <v>457</v>
      </c>
      <c r="D141" s="218" t="s">
        <v>199</v>
      </c>
      <c r="E141" s="219" t="s">
        <v>1259</v>
      </c>
      <c r="F141" s="220" t="s">
        <v>3148</v>
      </c>
      <c r="G141" s="221" t="s">
        <v>702</v>
      </c>
      <c r="H141" s="222">
        <v>20</v>
      </c>
      <c r="I141" s="223"/>
      <c r="J141" s="224">
        <f>ROUND(I141*H141,2)</f>
        <v>0</v>
      </c>
      <c r="K141" s="220" t="s">
        <v>21</v>
      </c>
      <c r="L141" s="44"/>
      <c r="M141" s="225" t="s">
        <v>21</v>
      </c>
      <c r="N141" s="226" t="s">
        <v>44</v>
      </c>
      <c r="O141" s="80"/>
      <c r="P141" s="227">
        <f>O141*H141</f>
        <v>0</v>
      </c>
      <c r="Q141" s="227">
        <v>0</v>
      </c>
      <c r="R141" s="227">
        <f>Q141*H141</f>
        <v>0</v>
      </c>
      <c r="S141" s="227">
        <v>0</v>
      </c>
      <c r="T141" s="228">
        <f>S141*H141</f>
        <v>0</v>
      </c>
      <c r="AR141" s="18" t="s">
        <v>664</v>
      </c>
      <c r="AT141" s="18" t="s">
        <v>199</v>
      </c>
      <c r="AU141" s="18" t="s">
        <v>82</v>
      </c>
      <c r="AY141" s="18" t="s">
        <v>197</v>
      </c>
      <c r="BE141" s="229">
        <f>IF(N141="základní",J141,0)</f>
        <v>0</v>
      </c>
      <c r="BF141" s="229">
        <f>IF(N141="snížená",J141,0)</f>
        <v>0</v>
      </c>
      <c r="BG141" s="229">
        <f>IF(N141="zákl. přenesená",J141,0)</f>
        <v>0</v>
      </c>
      <c r="BH141" s="229">
        <f>IF(N141="sníž. přenesená",J141,0)</f>
        <v>0</v>
      </c>
      <c r="BI141" s="229">
        <f>IF(N141="nulová",J141,0)</f>
        <v>0</v>
      </c>
      <c r="BJ141" s="18" t="s">
        <v>80</v>
      </c>
      <c r="BK141" s="229">
        <f>ROUND(I141*H141,2)</f>
        <v>0</v>
      </c>
      <c r="BL141" s="18" t="s">
        <v>664</v>
      </c>
      <c r="BM141" s="18" t="s">
        <v>746</v>
      </c>
    </row>
    <row r="142" spans="2:65" s="1" customFormat="1" ht="16.5" customHeight="1">
      <c r="B142" s="39"/>
      <c r="C142" s="218" t="s">
        <v>493</v>
      </c>
      <c r="D142" s="218" t="s">
        <v>199</v>
      </c>
      <c r="E142" s="219" t="s">
        <v>1264</v>
      </c>
      <c r="F142" s="220" t="s">
        <v>3126</v>
      </c>
      <c r="G142" s="221" t="s">
        <v>707</v>
      </c>
      <c r="H142" s="222">
        <v>1</v>
      </c>
      <c r="I142" s="223"/>
      <c r="J142" s="224">
        <f>ROUND(I142*H142,2)</f>
        <v>0</v>
      </c>
      <c r="K142" s="220" t="s">
        <v>21</v>
      </c>
      <c r="L142" s="44"/>
      <c r="M142" s="225" t="s">
        <v>21</v>
      </c>
      <c r="N142" s="226" t="s">
        <v>44</v>
      </c>
      <c r="O142" s="80"/>
      <c r="P142" s="227">
        <f>O142*H142</f>
        <v>0</v>
      </c>
      <c r="Q142" s="227">
        <v>0</v>
      </c>
      <c r="R142" s="227">
        <f>Q142*H142</f>
        <v>0</v>
      </c>
      <c r="S142" s="227">
        <v>0</v>
      </c>
      <c r="T142" s="228">
        <f>S142*H142</f>
        <v>0</v>
      </c>
      <c r="AR142" s="18" t="s">
        <v>664</v>
      </c>
      <c r="AT142" s="18" t="s">
        <v>199</v>
      </c>
      <c r="AU142" s="18" t="s">
        <v>82</v>
      </c>
      <c r="AY142" s="18" t="s">
        <v>197</v>
      </c>
      <c r="BE142" s="229">
        <f>IF(N142="základní",J142,0)</f>
        <v>0</v>
      </c>
      <c r="BF142" s="229">
        <f>IF(N142="snížená",J142,0)</f>
        <v>0</v>
      </c>
      <c r="BG142" s="229">
        <f>IF(N142="zákl. přenesená",J142,0)</f>
        <v>0</v>
      </c>
      <c r="BH142" s="229">
        <f>IF(N142="sníž. přenesená",J142,0)</f>
        <v>0</v>
      </c>
      <c r="BI142" s="229">
        <f>IF(N142="nulová",J142,0)</f>
        <v>0</v>
      </c>
      <c r="BJ142" s="18" t="s">
        <v>80</v>
      </c>
      <c r="BK142" s="229">
        <f>ROUND(I142*H142,2)</f>
        <v>0</v>
      </c>
      <c r="BL142" s="18" t="s">
        <v>664</v>
      </c>
      <c r="BM142" s="18" t="s">
        <v>757</v>
      </c>
    </row>
    <row r="143" spans="2:65" s="1" customFormat="1" ht="16.5" customHeight="1">
      <c r="B143" s="39"/>
      <c r="C143" s="218" t="s">
        <v>499</v>
      </c>
      <c r="D143" s="218" t="s">
        <v>199</v>
      </c>
      <c r="E143" s="219" t="s">
        <v>1268</v>
      </c>
      <c r="F143" s="220" t="s">
        <v>3152</v>
      </c>
      <c r="G143" s="221" t="s">
        <v>707</v>
      </c>
      <c r="H143" s="222">
        <v>1</v>
      </c>
      <c r="I143" s="223"/>
      <c r="J143" s="224">
        <f>ROUND(I143*H143,2)</f>
        <v>0</v>
      </c>
      <c r="K143" s="220" t="s">
        <v>21</v>
      </c>
      <c r="L143" s="44"/>
      <c r="M143" s="225" t="s">
        <v>21</v>
      </c>
      <c r="N143" s="226" t="s">
        <v>44</v>
      </c>
      <c r="O143" s="80"/>
      <c r="P143" s="227">
        <f>O143*H143</f>
        <v>0</v>
      </c>
      <c r="Q143" s="227">
        <v>0</v>
      </c>
      <c r="R143" s="227">
        <f>Q143*H143</f>
        <v>0</v>
      </c>
      <c r="S143" s="227">
        <v>0</v>
      </c>
      <c r="T143" s="228">
        <f>S143*H143</f>
        <v>0</v>
      </c>
      <c r="AR143" s="18" t="s">
        <v>664</v>
      </c>
      <c r="AT143" s="18" t="s">
        <v>199</v>
      </c>
      <c r="AU143" s="18" t="s">
        <v>82</v>
      </c>
      <c r="AY143" s="18" t="s">
        <v>197</v>
      </c>
      <c r="BE143" s="229">
        <f>IF(N143="základní",J143,0)</f>
        <v>0</v>
      </c>
      <c r="BF143" s="229">
        <f>IF(N143="snížená",J143,0)</f>
        <v>0</v>
      </c>
      <c r="BG143" s="229">
        <f>IF(N143="zákl. přenesená",J143,0)</f>
        <v>0</v>
      </c>
      <c r="BH143" s="229">
        <f>IF(N143="sníž. přenesená",J143,0)</f>
        <v>0</v>
      </c>
      <c r="BI143" s="229">
        <f>IF(N143="nulová",J143,0)</f>
        <v>0</v>
      </c>
      <c r="BJ143" s="18" t="s">
        <v>80</v>
      </c>
      <c r="BK143" s="229">
        <f>ROUND(I143*H143,2)</f>
        <v>0</v>
      </c>
      <c r="BL143" s="18" t="s">
        <v>664</v>
      </c>
      <c r="BM143" s="18" t="s">
        <v>766</v>
      </c>
    </row>
    <row r="144" spans="2:65" s="1" customFormat="1" ht="16.5" customHeight="1">
      <c r="B144" s="39"/>
      <c r="C144" s="218" t="s">
        <v>507</v>
      </c>
      <c r="D144" s="218" t="s">
        <v>199</v>
      </c>
      <c r="E144" s="219" t="s">
        <v>1272</v>
      </c>
      <c r="F144" s="220" t="s">
        <v>3153</v>
      </c>
      <c r="G144" s="221" t="s">
        <v>132</v>
      </c>
      <c r="H144" s="222">
        <v>20</v>
      </c>
      <c r="I144" s="223"/>
      <c r="J144" s="224">
        <f>ROUND(I144*H144,2)</f>
        <v>0</v>
      </c>
      <c r="K144" s="220" t="s">
        <v>21</v>
      </c>
      <c r="L144" s="44"/>
      <c r="M144" s="290" t="s">
        <v>21</v>
      </c>
      <c r="N144" s="291" t="s">
        <v>44</v>
      </c>
      <c r="O144" s="288"/>
      <c r="P144" s="292">
        <f>O144*H144</f>
        <v>0</v>
      </c>
      <c r="Q144" s="292">
        <v>0</v>
      </c>
      <c r="R144" s="292">
        <f>Q144*H144</f>
        <v>0</v>
      </c>
      <c r="S144" s="292">
        <v>0</v>
      </c>
      <c r="T144" s="293">
        <f>S144*H144</f>
        <v>0</v>
      </c>
      <c r="AR144" s="18" t="s">
        <v>664</v>
      </c>
      <c r="AT144" s="18" t="s">
        <v>199</v>
      </c>
      <c r="AU144" s="18" t="s">
        <v>82</v>
      </c>
      <c r="AY144" s="18" t="s">
        <v>197</v>
      </c>
      <c r="BE144" s="229">
        <f>IF(N144="základní",J144,0)</f>
        <v>0</v>
      </c>
      <c r="BF144" s="229">
        <f>IF(N144="snížená",J144,0)</f>
        <v>0</v>
      </c>
      <c r="BG144" s="229">
        <f>IF(N144="zákl. přenesená",J144,0)</f>
        <v>0</v>
      </c>
      <c r="BH144" s="229">
        <f>IF(N144="sníž. přenesená",J144,0)</f>
        <v>0</v>
      </c>
      <c r="BI144" s="229">
        <f>IF(N144="nulová",J144,0)</f>
        <v>0</v>
      </c>
      <c r="BJ144" s="18" t="s">
        <v>80</v>
      </c>
      <c r="BK144" s="229">
        <f>ROUND(I144*H144,2)</f>
        <v>0</v>
      </c>
      <c r="BL144" s="18" t="s">
        <v>664</v>
      </c>
      <c r="BM144" s="18" t="s">
        <v>778</v>
      </c>
    </row>
    <row r="145" spans="2:12" s="1" customFormat="1" ht="6.95" customHeight="1">
      <c r="B145" s="58"/>
      <c r="C145" s="59"/>
      <c r="D145" s="59"/>
      <c r="E145" s="59"/>
      <c r="F145" s="59"/>
      <c r="G145" s="59"/>
      <c r="H145" s="59"/>
      <c r="I145" s="169"/>
      <c r="J145" s="59"/>
      <c r="K145" s="59"/>
      <c r="L145" s="44"/>
    </row>
  </sheetData>
  <sheetProtection password="CC35" sheet="1" objects="1" scenarios="1" formatColumns="0" formatRows="0" autoFilter="0"/>
  <autoFilter ref="C93:K144"/>
  <mergeCells count="15">
    <mergeCell ref="E7:H7"/>
    <mergeCell ref="E11:H11"/>
    <mergeCell ref="E9:H9"/>
    <mergeCell ref="E13:H13"/>
    <mergeCell ref="E22:H22"/>
    <mergeCell ref="E31:H31"/>
    <mergeCell ref="E52:H52"/>
    <mergeCell ref="E56:H56"/>
    <mergeCell ref="E54:H54"/>
    <mergeCell ref="E58:H58"/>
    <mergeCell ref="E80:H80"/>
    <mergeCell ref="E84:H84"/>
    <mergeCell ref="E82:H82"/>
    <mergeCell ref="E86:H8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BM148"/>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113</v>
      </c>
    </row>
    <row r="3" spans="2:46" ht="6.95" customHeight="1">
      <c r="B3" s="139"/>
      <c r="C3" s="140"/>
      <c r="D3" s="140"/>
      <c r="E3" s="140"/>
      <c r="F3" s="140"/>
      <c r="G3" s="140"/>
      <c r="H3" s="140"/>
      <c r="I3" s="141"/>
      <c r="J3" s="140"/>
      <c r="K3" s="140"/>
      <c r="L3" s="21"/>
      <c r="AT3" s="18" t="s">
        <v>82</v>
      </c>
    </row>
    <row r="4" spans="2:46" ht="24.95" customHeight="1">
      <c r="B4" s="21"/>
      <c r="D4" s="142" t="s">
        <v>121</v>
      </c>
      <c r="L4" s="21"/>
      <c r="M4" s="25" t="s">
        <v>10</v>
      </c>
      <c r="AT4" s="18" t="s">
        <v>4</v>
      </c>
    </row>
    <row r="5" spans="2:12" ht="6.95" customHeight="1">
      <c r="B5" s="21"/>
      <c r="L5" s="21"/>
    </row>
    <row r="6" spans="2:12" ht="12" customHeight="1">
      <c r="B6" s="21"/>
      <c r="D6" s="143" t="s">
        <v>16</v>
      </c>
      <c r="L6" s="21"/>
    </row>
    <row r="7" spans="2:12" ht="16.5" customHeight="1">
      <c r="B7" s="21"/>
      <c r="E7" s="144" t="str">
        <f>'Rekapitulace stavby'!K6</f>
        <v>Výukový objekt FTK v Olomouci,Tř.Míru 117</v>
      </c>
      <c r="F7" s="143"/>
      <c r="G7" s="143"/>
      <c r="H7" s="143"/>
      <c r="L7" s="21"/>
    </row>
    <row r="8" spans="2:12" ht="12">
      <c r="B8" s="21"/>
      <c r="D8" s="143" t="s">
        <v>134</v>
      </c>
      <c r="L8" s="21"/>
    </row>
    <row r="9" spans="2:12" ht="16.5" customHeight="1">
      <c r="B9" s="21"/>
      <c r="E9" s="144" t="s">
        <v>138</v>
      </c>
      <c r="L9" s="21"/>
    </row>
    <row r="10" spans="2:12" ht="12" customHeight="1">
      <c r="B10" s="21"/>
      <c r="D10" s="143" t="s">
        <v>142</v>
      </c>
      <c r="L10" s="21"/>
    </row>
    <row r="11" spans="2:12" s="1" customFormat="1" ht="16.5" customHeight="1">
      <c r="B11" s="44"/>
      <c r="E11" s="143" t="s">
        <v>146</v>
      </c>
      <c r="F11" s="1"/>
      <c r="G11" s="1"/>
      <c r="H11" s="1"/>
      <c r="I11" s="145"/>
      <c r="L11" s="44"/>
    </row>
    <row r="12" spans="2:12" s="1" customFormat="1" ht="12" customHeight="1">
      <c r="B12" s="44"/>
      <c r="D12" s="143" t="s">
        <v>150</v>
      </c>
      <c r="I12" s="145"/>
      <c r="L12" s="44"/>
    </row>
    <row r="13" spans="2:12" s="1" customFormat="1" ht="36.95" customHeight="1">
      <c r="B13" s="44"/>
      <c r="E13" s="146" t="s">
        <v>3154</v>
      </c>
      <c r="F13" s="1"/>
      <c r="G13" s="1"/>
      <c r="H13" s="1"/>
      <c r="I13" s="145"/>
      <c r="L13" s="44"/>
    </row>
    <row r="14" spans="2:12" s="1" customFormat="1" ht="12">
      <c r="B14" s="44"/>
      <c r="I14" s="145"/>
      <c r="L14" s="44"/>
    </row>
    <row r="15" spans="2:12" s="1" customFormat="1" ht="12" customHeight="1">
      <c r="B15" s="44"/>
      <c r="D15" s="143" t="s">
        <v>18</v>
      </c>
      <c r="F15" s="18" t="s">
        <v>19</v>
      </c>
      <c r="I15" s="147" t="s">
        <v>20</v>
      </c>
      <c r="J15" s="18" t="s">
        <v>21</v>
      </c>
      <c r="L15" s="44"/>
    </row>
    <row r="16" spans="2:12" s="1" customFormat="1" ht="12" customHeight="1">
      <c r="B16" s="44"/>
      <c r="D16" s="143" t="s">
        <v>22</v>
      </c>
      <c r="F16" s="18" t="s">
        <v>23</v>
      </c>
      <c r="I16" s="147" t="s">
        <v>24</v>
      </c>
      <c r="J16" s="148" t="str">
        <f>'Rekapitulace stavby'!AN8</f>
        <v>12. 2. 2019</v>
      </c>
      <c r="L16" s="44"/>
    </row>
    <row r="17" spans="2:12" s="1" customFormat="1" ht="10.8" customHeight="1">
      <c r="B17" s="44"/>
      <c r="I17" s="145"/>
      <c r="L17" s="44"/>
    </row>
    <row r="18" spans="2:12" s="1" customFormat="1" ht="12" customHeight="1">
      <c r="B18" s="44"/>
      <c r="D18" s="143" t="s">
        <v>26</v>
      </c>
      <c r="I18" s="147" t="s">
        <v>27</v>
      </c>
      <c r="J18" s="18" t="s">
        <v>21</v>
      </c>
      <c r="L18" s="44"/>
    </row>
    <row r="19" spans="2:12" s="1" customFormat="1" ht="18" customHeight="1">
      <c r="B19" s="44"/>
      <c r="E19" s="18" t="s">
        <v>28</v>
      </c>
      <c r="I19" s="147" t="s">
        <v>29</v>
      </c>
      <c r="J19" s="18" t="s">
        <v>21</v>
      </c>
      <c r="L19" s="44"/>
    </row>
    <row r="20" spans="2:12" s="1" customFormat="1" ht="6.95" customHeight="1">
      <c r="B20" s="44"/>
      <c r="I20" s="145"/>
      <c r="L20" s="44"/>
    </row>
    <row r="21" spans="2:12" s="1" customFormat="1" ht="12" customHeight="1">
      <c r="B21" s="44"/>
      <c r="D21" s="143" t="s">
        <v>30</v>
      </c>
      <c r="I21" s="147" t="s">
        <v>27</v>
      </c>
      <c r="J21" s="34" t="str">
        <f>'Rekapitulace stavby'!AN13</f>
        <v>Vyplň údaj</v>
      </c>
      <c r="L21" s="44"/>
    </row>
    <row r="22" spans="2:12" s="1" customFormat="1" ht="18" customHeight="1">
      <c r="B22" s="44"/>
      <c r="E22" s="34" t="str">
        <f>'Rekapitulace stavby'!E14</f>
        <v>Vyplň údaj</v>
      </c>
      <c r="F22" s="18"/>
      <c r="G22" s="18"/>
      <c r="H22" s="18"/>
      <c r="I22" s="147" t="s">
        <v>29</v>
      </c>
      <c r="J22" s="34" t="str">
        <f>'Rekapitulace stavby'!AN14</f>
        <v>Vyplň údaj</v>
      </c>
      <c r="L22" s="44"/>
    </row>
    <row r="23" spans="2:12" s="1" customFormat="1" ht="6.95" customHeight="1">
      <c r="B23" s="44"/>
      <c r="I23" s="145"/>
      <c r="L23" s="44"/>
    </row>
    <row r="24" spans="2:12" s="1" customFormat="1" ht="12" customHeight="1">
      <c r="B24" s="44"/>
      <c r="D24" s="143" t="s">
        <v>32</v>
      </c>
      <c r="I24" s="147" t="s">
        <v>27</v>
      </c>
      <c r="J24" s="18" t="s">
        <v>21</v>
      </c>
      <c r="L24" s="44"/>
    </row>
    <row r="25" spans="2:12" s="1" customFormat="1" ht="18" customHeight="1">
      <c r="B25" s="44"/>
      <c r="E25" s="18" t="s">
        <v>33</v>
      </c>
      <c r="I25" s="147" t="s">
        <v>29</v>
      </c>
      <c r="J25" s="18" t="s">
        <v>21</v>
      </c>
      <c r="L25" s="44"/>
    </row>
    <row r="26" spans="2:12" s="1" customFormat="1" ht="6.95" customHeight="1">
      <c r="B26" s="44"/>
      <c r="I26" s="145"/>
      <c r="L26" s="44"/>
    </row>
    <row r="27" spans="2:12" s="1" customFormat="1" ht="12" customHeight="1">
      <c r="B27" s="44"/>
      <c r="D27" s="143" t="s">
        <v>35</v>
      </c>
      <c r="I27" s="147" t="s">
        <v>27</v>
      </c>
      <c r="J27" s="18" t="s">
        <v>21</v>
      </c>
      <c r="L27" s="44"/>
    </row>
    <row r="28" spans="2:12" s="1" customFormat="1" ht="18" customHeight="1">
      <c r="B28" s="44"/>
      <c r="E28" s="18" t="s">
        <v>36</v>
      </c>
      <c r="I28" s="147" t="s">
        <v>29</v>
      </c>
      <c r="J28" s="18" t="s">
        <v>21</v>
      </c>
      <c r="L28" s="44"/>
    </row>
    <row r="29" spans="2:12" s="1" customFormat="1" ht="6.95" customHeight="1">
      <c r="B29" s="44"/>
      <c r="I29" s="145"/>
      <c r="L29" s="44"/>
    </row>
    <row r="30" spans="2:12" s="1" customFormat="1" ht="12" customHeight="1">
      <c r="B30" s="44"/>
      <c r="D30" s="143" t="s">
        <v>37</v>
      </c>
      <c r="I30" s="145"/>
      <c r="L30" s="44"/>
    </row>
    <row r="31" spans="2:12" s="7" customFormat="1" ht="146.25" customHeight="1">
      <c r="B31" s="149"/>
      <c r="E31" s="150" t="s">
        <v>152</v>
      </c>
      <c r="F31" s="150"/>
      <c r="G31" s="150"/>
      <c r="H31" s="150"/>
      <c r="I31" s="151"/>
      <c r="L31" s="149"/>
    </row>
    <row r="32" spans="2:12" s="1" customFormat="1" ht="6.95" customHeight="1">
      <c r="B32" s="44"/>
      <c r="I32" s="145"/>
      <c r="L32" s="44"/>
    </row>
    <row r="33" spans="2:12" s="1" customFormat="1" ht="6.95" customHeight="1">
      <c r="B33" s="44"/>
      <c r="D33" s="72"/>
      <c r="E33" s="72"/>
      <c r="F33" s="72"/>
      <c r="G33" s="72"/>
      <c r="H33" s="72"/>
      <c r="I33" s="152"/>
      <c r="J33" s="72"/>
      <c r="K33" s="72"/>
      <c r="L33" s="44"/>
    </row>
    <row r="34" spans="2:12" s="1" customFormat="1" ht="25.4" customHeight="1">
      <c r="B34" s="44"/>
      <c r="D34" s="153" t="s">
        <v>39</v>
      </c>
      <c r="I34" s="145"/>
      <c r="J34" s="154">
        <f>ROUND(J98,2)</f>
        <v>0</v>
      </c>
      <c r="L34" s="44"/>
    </row>
    <row r="35" spans="2:12" s="1" customFormat="1" ht="6.95" customHeight="1">
      <c r="B35" s="44"/>
      <c r="D35" s="72"/>
      <c r="E35" s="72"/>
      <c r="F35" s="72"/>
      <c r="G35" s="72"/>
      <c r="H35" s="72"/>
      <c r="I35" s="152"/>
      <c r="J35" s="72"/>
      <c r="K35" s="72"/>
      <c r="L35" s="44"/>
    </row>
    <row r="36" spans="2:12" s="1" customFormat="1" ht="14.4" customHeight="1">
      <c r="B36" s="44"/>
      <c r="F36" s="155" t="s">
        <v>41</v>
      </c>
      <c r="I36" s="156" t="s">
        <v>40</v>
      </c>
      <c r="J36" s="155" t="s">
        <v>42</v>
      </c>
      <c r="L36" s="44"/>
    </row>
    <row r="37" spans="2:12" s="1" customFormat="1" ht="14.4" customHeight="1">
      <c r="B37" s="44"/>
      <c r="D37" s="143" t="s">
        <v>43</v>
      </c>
      <c r="E37" s="143" t="s">
        <v>44</v>
      </c>
      <c r="F37" s="157">
        <f>ROUND((SUM(BE98:BE147)),2)</f>
        <v>0</v>
      </c>
      <c r="I37" s="158">
        <v>0.21</v>
      </c>
      <c r="J37" s="157">
        <f>ROUND(((SUM(BE98:BE147))*I37),2)</f>
        <v>0</v>
      </c>
      <c r="L37" s="44"/>
    </row>
    <row r="38" spans="2:12" s="1" customFormat="1" ht="14.4" customHeight="1">
      <c r="B38" s="44"/>
      <c r="E38" s="143" t="s">
        <v>45</v>
      </c>
      <c r="F38" s="157">
        <f>ROUND((SUM(BF98:BF147)),2)</f>
        <v>0</v>
      </c>
      <c r="I38" s="158">
        <v>0.15</v>
      </c>
      <c r="J38" s="157">
        <f>ROUND(((SUM(BF98:BF147))*I38),2)</f>
        <v>0</v>
      </c>
      <c r="L38" s="44"/>
    </row>
    <row r="39" spans="2:12" s="1" customFormat="1" ht="14.4" customHeight="1" hidden="1">
      <c r="B39" s="44"/>
      <c r="E39" s="143" t="s">
        <v>46</v>
      </c>
      <c r="F39" s="157">
        <f>ROUND((SUM(BG98:BG147)),2)</f>
        <v>0</v>
      </c>
      <c r="I39" s="158">
        <v>0.21</v>
      </c>
      <c r="J39" s="157">
        <f>0</f>
        <v>0</v>
      </c>
      <c r="L39" s="44"/>
    </row>
    <row r="40" spans="2:12" s="1" customFormat="1" ht="14.4" customHeight="1" hidden="1">
      <c r="B40" s="44"/>
      <c r="E40" s="143" t="s">
        <v>47</v>
      </c>
      <c r="F40" s="157">
        <f>ROUND((SUM(BH98:BH147)),2)</f>
        <v>0</v>
      </c>
      <c r="I40" s="158">
        <v>0.15</v>
      </c>
      <c r="J40" s="157">
        <f>0</f>
        <v>0</v>
      </c>
      <c r="L40" s="44"/>
    </row>
    <row r="41" spans="2:12" s="1" customFormat="1" ht="14.4" customHeight="1" hidden="1">
      <c r="B41" s="44"/>
      <c r="E41" s="143" t="s">
        <v>48</v>
      </c>
      <c r="F41" s="157">
        <f>ROUND((SUM(BI98:BI147)),2)</f>
        <v>0</v>
      </c>
      <c r="I41" s="158">
        <v>0</v>
      </c>
      <c r="J41" s="157">
        <f>0</f>
        <v>0</v>
      </c>
      <c r="L41" s="44"/>
    </row>
    <row r="42" spans="2:12" s="1" customFormat="1" ht="6.95" customHeight="1">
      <c r="B42" s="44"/>
      <c r="I42" s="145"/>
      <c r="L42" s="44"/>
    </row>
    <row r="43" spans="2:12" s="1" customFormat="1" ht="25.4" customHeight="1">
      <c r="B43" s="44"/>
      <c r="C43" s="159"/>
      <c r="D43" s="160" t="s">
        <v>49</v>
      </c>
      <c r="E43" s="161"/>
      <c r="F43" s="161"/>
      <c r="G43" s="162" t="s">
        <v>50</v>
      </c>
      <c r="H43" s="163" t="s">
        <v>51</v>
      </c>
      <c r="I43" s="164"/>
      <c r="J43" s="165">
        <f>SUM(J34:J41)</f>
        <v>0</v>
      </c>
      <c r="K43" s="166"/>
      <c r="L43" s="44"/>
    </row>
    <row r="44" spans="2:12" s="1" customFormat="1" ht="14.4" customHeight="1">
      <c r="B44" s="167"/>
      <c r="C44" s="168"/>
      <c r="D44" s="168"/>
      <c r="E44" s="168"/>
      <c r="F44" s="168"/>
      <c r="G44" s="168"/>
      <c r="H44" s="168"/>
      <c r="I44" s="169"/>
      <c r="J44" s="168"/>
      <c r="K44" s="168"/>
      <c r="L44" s="44"/>
    </row>
    <row r="48" spans="2:12" s="1" customFormat="1" ht="6.95" customHeight="1">
      <c r="B48" s="170"/>
      <c r="C48" s="171"/>
      <c r="D48" s="171"/>
      <c r="E48" s="171"/>
      <c r="F48" s="171"/>
      <c r="G48" s="171"/>
      <c r="H48" s="171"/>
      <c r="I48" s="172"/>
      <c r="J48" s="171"/>
      <c r="K48" s="171"/>
      <c r="L48" s="44"/>
    </row>
    <row r="49" spans="2:12" s="1" customFormat="1" ht="24.95" customHeight="1">
      <c r="B49" s="39"/>
      <c r="C49" s="24" t="s">
        <v>153</v>
      </c>
      <c r="D49" s="40"/>
      <c r="E49" s="40"/>
      <c r="F49" s="40"/>
      <c r="G49" s="40"/>
      <c r="H49" s="40"/>
      <c r="I49" s="145"/>
      <c r="J49" s="40"/>
      <c r="K49" s="40"/>
      <c r="L49" s="44"/>
    </row>
    <row r="50" spans="2:12" s="1" customFormat="1" ht="6.95" customHeight="1">
      <c r="B50" s="39"/>
      <c r="C50" s="40"/>
      <c r="D50" s="40"/>
      <c r="E50" s="40"/>
      <c r="F50" s="40"/>
      <c r="G50" s="40"/>
      <c r="H50" s="40"/>
      <c r="I50" s="145"/>
      <c r="J50" s="40"/>
      <c r="K50" s="40"/>
      <c r="L50" s="44"/>
    </row>
    <row r="51" spans="2:12" s="1" customFormat="1" ht="12" customHeight="1">
      <c r="B51" s="39"/>
      <c r="C51" s="33" t="s">
        <v>16</v>
      </c>
      <c r="D51" s="40"/>
      <c r="E51" s="40"/>
      <c r="F51" s="40"/>
      <c r="G51" s="40"/>
      <c r="H51" s="40"/>
      <c r="I51" s="145"/>
      <c r="J51" s="40"/>
      <c r="K51" s="40"/>
      <c r="L51" s="44"/>
    </row>
    <row r="52" spans="2:12" s="1" customFormat="1" ht="16.5" customHeight="1">
      <c r="B52" s="39"/>
      <c r="C52" s="40"/>
      <c r="D52" s="40"/>
      <c r="E52" s="173" t="str">
        <f>E7</f>
        <v>Výukový objekt FTK v Olomouci,Tř.Míru 117</v>
      </c>
      <c r="F52" s="33"/>
      <c r="G52" s="33"/>
      <c r="H52" s="33"/>
      <c r="I52" s="145"/>
      <c r="J52" s="40"/>
      <c r="K52" s="40"/>
      <c r="L52" s="44"/>
    </row>
    <row r="53" spans="2:12" ht="12" customHeight="1">
      <c r="B53" s="22"/>
      <c r="C53" s="33" t="s">
        <v>134</v>
      </c>
      <c r="D53" s="23"/>
      <c r="E53" s="23"/>
      <c r="F53" s="23"/>
      <c r="G53" s="23"/>
      <c r="H53" s="23"/>
      <c r="I53" s="137"/>
      <c r="J53" s="23"/>
      <c r="K53" s="23"/>
      <c r="L53" s="21"/>
    </row>
    <row r="54" spans="2:12" ht="16.5" customHeight="1">
      <c r="B54" s="22"/>
      <c r="C54" s="23"/>
      <c r="D54" s="23"/>
      <c r="E54" s="173" t="s">
        <v>138</v>
      </c>
      <c r="F54" s="23"/>
      <c r="G54" s="23"/>
      <c r="H54" s="23"/>
      <c r="I54" s="137"/>
      <c r="J54" s="23"/>
      <c r="K54" s="23"/>
      <c r="L54" s="21"/>
    </row>
    <row r="55" spans="2:12" ht="12" customHeight="1">
      <c r="B55" s="22"/>
      <c r="C55" s="33" t="s">
        <v>142</v>
      </c>
      <c r="D55" s="23"/>
      <c r="E55" s="23"/>
      <c r="F55" s="23"/>
      <c r="G55" s="23"/>
      <c r="H55" s="23"/>
      <c r="I55" s="137"/>
      <c r="J55" s="23"/>
      <c r="K55" s="23"/>
      <c r="L55" s="21"/>
    </row>
    <row r="56" spans="2:12" s="1" customFormat="1" ht="16.5" customHeight="1">
      <c r="B56" s="39"/>
      <c r="C56" s="40"/>
      <c r="D56" s="40"/>
      <c r="E56" s="33" t="s">
        <v>146</v>
      </c>
      <c r="F56" s="40"/>
      <c r="G56" s="40"/>
      <c r="H56" s="40"/>
      <c r="I56" s="145"/>
      <c r="J56" s="40"/>
      <c r="K56" s="40"/>
      <c r="L56" s="44"/>
    </row>
    <row r="57" spans="2:12" s="1" customFormat="1" ht="12" customHeight="1">
      <c r="B57" s="39"/>
      <c r="C57" s="33" t="s">
        <v>150</v>
      </c>
      <c r="D57" s="40"/>
      <c r="E57" s="40"/>
      <c r="F57" s="40"/>
      <c r="G57" s="40"/>
      <c r="H57" s="40"/>
      <c r="I57" s="145"/>
      <c r="J57" s="40"/>
      <c r="K57" s="40"/>
      <c r="L57" s="44"/>
    </row>
    <row r="58" spans="2:12" s="1" customFormat="1" ht="16.5" customHeight="1">
      <c r="B58" s="39"/>
      <c r="C58" s="40"/>
      <c r="D58" s="40"/>
      <c r="E58" s="65" t="str">
        <f>E13</f>
        <v>2018/029-2-1-VON - Vedlejší a ostatní náklady</v>
      </c>
      <c r="F58" s="40"/>
      <c r="G58" s="40"/>
      <c r="H58" s="40"/>
      <c r="I58" s="145"/>
      <c r="J58" s="40"/>
      <c r="K58" s="40"/>
      <c r="L58" s="44"/>
    </row>
    <row r="59" spans="2:12" s="1" customFormat="1" ht="6.95" customHeight="1">
      <c r="B59" s="39"/>
      <c r="C59" s="40"/>
      <c r="D59" s="40"/>
      <c r="E59" s="40"/>
      <c r="F59" s="40"/>
      <c r="G59" s="40"/>
      <c r="H59" s="40"/>
      <c r="I59" s="145"/>
      <c r="J59" s="40"/>
      <c r="K59" s="40"/>
      <c r="L59" s="44"/>
    </row>
    <row r="60" spans="2:12" s="1" customFormat="1" ht="12" customHeight="1">
      <c r="B60" s="39"/>
      <c r="C60" s="33" t="s">
        <v>22</v>
      </c>
      <c r="D60" s="40"/>
      <c r="E60" s="40"/>
      <c r="F60" s="28" t="str">
        <f>F16</f>
        <v xml:space="preserve"> </v>
      </c>
      <c r="G60" s="40"/>
      <c r="H60" s="40"/>
      <c r="I60" s="147" t="s">
        <v>24</v>
      </c>
      <c r="J60" s="68" t="str">
        <f>IF(J16="","",J16)</f>
        <v>12. 2. 2019</v>
      </c>
      <c r="K60" s="40"/>
      <c r="L60" s="44"/>
    </row>
    <row r="61" spans="2:12" s="1" customFormat="1" ht="6.95" customHeight="1">
      <c r="B61" s="39"/>
      <c r="C61" s="40"/>
      <c r="D61" s="40"/>
      <c r="E61" s="40"/>
      <c r="F61" s="40"/>
      <c r="G61" s="40"/>
      <c r="H61" s="40"/>
      <c r="I61" s="145"/>
      <c r="J61" s="40"/>
      <c r="K61" s="40"/>
      <c r="L61" s="44"/>
    </row>
    <row r="62" spans="2:12" s="1" customFormat="1" ht="24.9" customHeight="1">
      <c r="B62" s="39"/>
      <c r="C62" s="33" t="s">
        <v>26</v>
      </c>
      <c r="D62" s="40"/>
      <c r="E62" s="40"/>
      <c r="F62" s="28" t="str">
        <f>E19</f>
        <v>UPOL</v>
      </c>
      <c r="G62" s="40"/>
      <c r="H62" s="40"/>
      <c r="I62" s="147" t="s">
        <v>32</v>
      </c>
      <c r="J62" s="37" t="str">
        <f>E25</f>
        <v>HEXAPLAN INTERNATIONAL spol. s r.o.</v>
      </c>
      <c r="K62" s="40"/>
      <c r="L62" s="44"/>
    </row>
    <row r="63" spans="2:12" s="1" customFormat="1" ht="13.65" customHeight="1">
      <c r="B63" s="39"/>
      <c r="C63" s="33" t="s">
        <v>30</v>
      </c>
      <c r="D63" s="40"/>
      <c r="E63" s="40"/>
      <c r="F63" s="28" t="str">
        <f>IF(E22="","",E22)</f>
        <v>Vyplň údaj</v>
      </c>
      <c r="G63" s="40"/>
      <c r="H63" s="40"/>
      <c r="I63" s="147" t="s">
        <v>35</v>
      </c>
      <c r="J63" s="37" t="str">
        <f>E28</f>
        <v>Ing.A.Hejmalová</v>
      </c>
      <c r="K63" s="40"/>
      <c r="L63" s="44"/>
    </row>
    <row r="64" spans="2:12" s="1" customFormat="1" ht="10.3" customHeight="1">
      <c r="B64" s="39"/>
      <c r="C64" s="40"/>
      <c r="D64" s="40"/>
      <c r="E64" s="40"/>
      <c r="F64" s="40"/>
      <c r="G64" s="40"/>
      <c r="H64" s="40"/>
      <c r="I64" s="145"/>
      <c r="J64" s="40"/>
      <c r="K64" s="40"/>
      <c r="L64" s="44"/>
    </row>
    <row r="65" spans="2:12" s="1" customFormat="1" ht="29.25" customHeight="1">
      <c r="B65" s="39"/>
      <c r="C65" s="174" t="s">
        <v>154</v>
      </c>
      <c r="D65" s="175"/>
      <c r="E65" s="175"/>
      <c r="F65" s="175"/>
      <c r="G65" s="175"/>
      <c r="H65" s="175"/>
      <c r="I65" s="176"/>
      <c r="J65" s="177" t="s">
        <v>155</v>
      </c>
      <c r="K65" s="175"/>
      <c r="L65" s="44"/>
    </row>
    <row r="66" spans="2:12" s="1" customFormat="1" ht="10.3" customHeight="1">
      <c r="B66" s="39"/>
      <c r="C66" s="40"/>
      <c r="D66" s="40"/>
      <c r="E66" s="40"/>
      <c r="F66" s="40"/>
      <c r="G66" s="40"/>
      <c r="H66" s="40"/>
      <c r="I66" s="145"/>
      <c r="J66" s="40"/>
      <c r="K66" s="40"/>
      <c r="L66" s="44"/>
    </row>
    <row r="67" spans="2:47" s="1" customFormat="1" ht="22.8" customHeight="1">
      <c r="B67" s="39"/>
      <c r="C67" s="178" t="s">
        <v>71</v>
      </c>
      <c r="D67" s="40"/>
      <c r="E67" s="40"/>
      <c r="F67" s="40"/>
      <c r="G67" s="40"/>
      <c r="H67" s="40"/>
      <c r="I67" s="145"/>
      <c r="J67" s="98">
        <f>J98</f>
        <v>0</v>
      </c>
      <c r="K67" s="40"/>
      <c r="L67" s="44"/>
      <c r="AU67" s="18" t="s">
        <v>156</v>
      </c>
    </row>
    <row r="68" spans="2:12" s="8" customFormat="1" ht="24.95" customHeight="1">
      <c r="B68" s="179"/>
      <c r="C68" s="180"/>
      <c r="D68" s="181" t="s">
        <v>3155</v>
      </c>
      <c r="E68" s="182"/>
      <c r="F68" s="182"/>
      <c r="G68" s="182"/>
      <c r="H68" s="182"/>
      <c r="I68" s="183"/>
      <c r="J68" s="184">
        <f>J99</f>
        <v>0</v>
      </c>
      <c r="K68" s="180"/>
      <c r="L68" s="185"/>
    </row>
    <row r="69" spans="2:12" s="9" customFormat="1" ht="19.9" customHeight="1">
      <c r="B69" s="186"/>
      <c r="C69" s="121"/>
      <c r="D69" s="187" t="s">
        <v>3156</v>
      </c>
      <c r="E69" s="188"/>
      <c r="F69" s="188"/>
      <c r="G69" s="188"/>
      <c r="H69" s="188"/>
      <c r="I69" s="189"/>
      <c r="J69" s="190">
        <f>J100</f>
        <v>0</v>
      </c>
      <c r="K69" s="121"/>
      <c r="L69" s="191"/>
    </row>
    <row r="70" spans="2:12" s="9" customFormat="1" ht="19.9" customHeight="1">
      <c r="B70" s="186"/>
      <c r="C70" s="121"/>
      <c r="D70" s="187" t="s">
        <v>3157</v>
      </c>
      <c r="E70" s="188"/>
      <c r="F70" s="188"/>
      <c r="G70" s="188"/>
      <c r="H70" s="188"/>
      <c r="I70" s="189"/>
      <c r="J70" s="190">
        <f>J106</f>
        <v>0</v>
      </c>
      <c r="K70" s="121"/>
      <c r="L70" s="191"/>
    </row>
    <row r="71" spans="2:12" s="9" customFormat="1" ht="19.9" customHeight="1">
      <c r="B71" s="186"/>
      <c r="C71" s="121"/>
      <c r="D71" s="187" t="s">
        <v>3158</v>
      </c>
      <c r="E71" s="188"/>
      <c r="F71" s="188"/>
      <c r="G71" s="188"/>
      <c r="H71" s="188"/>
      <c r="I71" s="189"/>
      <c r="J71" s="190">
        <f>J126</f>
        <v>0</v>
      </c>
      <c r="K71" s="121"/>
      <c r="L71" s="191"/>
    </row>
    <row r="72" spans="2:12" s="9" customFormat="1" ht="19.9" customHeight="1">
      <c r="B72" s="186"/>
      <c r="C72" s="121"/>
      <c r="D72" s="187" t="s">
        <v>3159</v>
      </c>
      <c r="E72" s="188"/>
      <c r="F72" s="188"/>
      <c r="G72" s="188"/>
      <c r="H72" s="188"/>
      <c r="I72" s="189"/>
      <c r="J72" s="190">
        <f>J133</f>
        <v>0</v>
      </c>
      <c r="K72" s="121"/>
      <c r="L72" s="191"/>
    </row>
    <row r="73" spans="2:12" s="9" customFormat="1" ht="19.9" customHeight="1">
      <c r="B73" s="186"/>
      <c r="C73" s="121"/>
      <c r="D73" s="187" t="s">
        <v>3160</v>
      </c>
      <c r="E73" s="188"/>
      <c r="F73" s="188"/>
      <c r="G73" s="188"/>
      <c r="H73" s="188"/>
      <c r="I73" s="189"/>
      <c r="J73" s="190">
        <f>J138</f>
        <v>0</v>
      </c>
      <c r="K73" s="121"/>
      <c r="L73" s="191"/>
    </row>
    <row r="74" spans="2:12" s="9" customFormat="1" ht="19.9" customHeight="1">
      <c r="B74" s="186"/>
      <c r="C74" s="121"/>
      <c r="D74" s="187" t="s">
        <v>3161</v>
      </c>
      <c r="E74" s="188"/>
      <c r="F74" s="188"/>
      <c r="G74" s="188"/>
      <c r="H74" s="188"/>
      <c r="I74" s="189"/>
      <c r="J74" s="190">
        <f>J141</f>
        <v>0</v>
      </c>
      <c r="K74" s="121"/>
      <c r="L74" s="191"/>
    </row>
    <row r="75" spans="2:12" s="1" customFormat="1" ht="21.8" customHeight="1">
      <c r="B75" s="39"/>
      <c r="C75" s="40"/>
      <c r="D75" s="40"/>
      <c r="E75" s="40"/>
      <c r="F75" s="40"/>
      <c r="G75" s="40"/>
      <c r="H75" s="40"/>
      <c r="I75" s="145"/>
      <c r="J75" s="40"/>
      <c r="K75" s="40"/>
      <c r="L75" s="44"/>
    </row>
    <row r="76" spans="2:12" s="1" customFormat="1" ht="6.95" customHeight="1">
      <c r="B76" s="58"/>
      <c r="C76" s="59"/>
      <c r="D76" s="59"/>
      <c r="E76" s="59"/>
      <c r="F76" s="59"/>
      <c r="G76" s="59"/>
      <c r="H76" s="59"/>
      <c r="I76" s="169"/>
      <c r="J76" s="59"/>
      <c r="K76" s="59"/>
      <c r="L76" s="44"/>
    </row>
    <row r="80" spans="2:12" s="1" customFormat="1" ht="6.95" customHeight="1">
      <c r="B80" s="60"/>
      <c r="C80" s="61"/>
      <c r="D80" s="61"/>
      <c r="E80" s="61"/>
      <c r="F80" s="61"/>
      <c r="G80" s="61"/>
      <c r="H80" s="61"/>
      <c r="I80" s="172"/>
      <c r="J80" s="61"/>
      <c r="K80" s="61"/>
      <c r="L80" s="44"/>
    </row>
    <row r="81" spans="2:12" s="1" customFormat="1" ht="24.95" customHeight="1">
      <c r="B81" s="39"/>
      <c r="C81" s="24" t="s">
        <v>182</v>
      </c>
      <c r="D81" s="40"/>
      <c r="E81" s="40"/>
      <c r="F81" s="40"/>
      <c r="G81" s="40"/>
      <c r="H81" s="40"/>
      <c r="I81" s="145"/>
      <c r="J81" s="40"/>
      <c r="K81" s="40"/>
      <c r="L81" s="44"/>
    </row>
    <row r="82" spans="2:12" s="1" customFormat="1" ht="6.95" customHeight="1">
      <c r="B82" s="39"/>
      <c r="C82" s="40"/>
      <c r="D82" s="40"/>
      <c r="E82" s="40"/>
      <c r="F82" s="40"/>
      <c r="G82" s="40"/>
      <c r="H82" s="40"/>
      <c r="I82" s="145"/>
      <c r="J82" s="40"/>
      <c r="K82" s="40"/>
      <c r="L82" s="44"/>
    </row>
    <row r="83" spans="2:12" s="1" customFormat="1" ht="12" customHeight="1">
      <c r="B83" s="39"/>
      <c r="C83" s="33" t="s">
        <v>16</v>
      </c>
      <c r="D83" s="40"/>
      <c r="E83" s="40"/>
      <c r="F83" s="40"/>
      <c r="G83" s="40"/>
      <c r="H83" s="40"/>
      <c r="I83" s="145"/>
      <c r="J83" s="40"/>
      <c r="K83" s="40"/>
      <c r="L83" s="44"/>
    </row>
    <row r="84" spans="2:12" s="1" customFormat="1" ht="16.5" customHeight="1">
      <c r="B84" s="39"/>
      <c r="C84" s="40"/>
      <c r="D84" s="40"/>
      <c r="E84" s="173" t="str">
        <f>E7</f>
        <v>Výukový objekt FTK v Olomouci,Tř.Míru 117</v>
      </c>
      <c r="F84" s="33"/>
      <c r="G84" s="33"/>
      <c r="H84" s="33"/>
      <c r="I84" s="145"/>
      <c r="J84" s="40"/>
      <c r="K84" s="40"/>
      <c r="L84" s="44"/>
    </row>
    <row r="85" spans="2:12" ht="12" customHeight="1">
      <c r="B85" s="22"/>
      <c r="C85" s="33" t="s">
        <v>134</v>
      </c>
      <c r="D85" s="23"/>
      <c r="E85" s="23"/>
      <c r="F85" s="23"/>
      <c r="G85" s="23"/>
      <c r="H85" s="23"/>
      <c r="I85" s="137"/>
      <c r="J85" s="23"/>
      <c r="K85" s="23"/>
      <c r="L85" s="21"/>
    </row>
    <row r="86" spans="2:12" ht="16.5" customHeight="1">
      <c r="B86" s="22"/>
      <c r="C86" s="23"/>
      <c r="D86" s="23"/>
      <c r="E86" s="173" t="s">
        <v>138</v>
      </c>
      <c r="F86" s="23"/>
      <c r="G86" s="23"/>
      <c r="H86" s="23"/>
      <c r="I86" s="137"/>
      <c r="J86" s="23"/>
      <c r="K86" s="23"/>
      <c r="L86" s="21"/>
    </row>
    <row r="87" spans="2:12" ht="12" customHeight="1">
      <c r="B87" s="22"/>
      <c r="C87" s="33" t="s">
        <v>142</v>
      </c>
      <c r="D87" s="23"/>
      <c r="E87" s="23"/>
      <c r="F87" s="23"/>
      <c r="G87" s="23"/>
      <c r="H87" s="23"/>
      <c r="I87" s="137"/>
      <c r="J87" s="23"/>
      <c r="K87" s="23"/>
      <c r="L87" s="21"/>
    </row>
    <row r="88" spans="2:12" s="1" customFormat="1" ht="16.5" customHeight="1">
      <c r="B88" s="39"/>
      <c r="C88" s="40"/>
      <c r="D88" s="40"/>
      <c r="E88" s="33" t="s">
        <v>146</v>
      </c>
      <c r="F88" s="40"/>
      <c r="G88" s="40"/>
      <c r="H88" s="40"/>
      <c r="I88" s="145"/>
      <c r="J88" s="40"/>
      <c r="K88" s="40"/>
      <c r="L88" s="44"/>
    </row>
    <row r="89" spans="2:12" s="1" customFormat="1" ht="12" customHeight="1">
      <c r="B89" s="39"/>
      <c r="C89" s="33" t="s">
        <v>150</v>
      </c>
      <c r="D89" s="40"/>
      <c r="E89" s="40"/>
      <c r="F89" s="40"/>
      <c r="G89" s="40"/>
      <c r="H89" s="40"/>
      <c r="I89" s="145"/>
      <c r="J89" s="40"/>
      <c r="K89" s="40"/>
      <c r="L89" s="44"/>
    </row>
    <row r="90" spans="2:12" s="1" customFormat="1" ht="16.5" customHeight="1">
      <c r="B90" s="39"/>
      <c r="C90" s="40"/>
      <c r="D90" s="40"/>
      <c r="E90" s="65" t="str">
        <f>E13</f>
        <v>2018/029-2-1-VON - Vedlejší a ostatní náklady</v>
      </c>
      <c r="F90" s="40"/>
      <c r="G90" s="40"/>
      <c r="H90" s="40"/>
      <c r="I90" s="145"/>
      <c r="J90" s="40"/>
      <c r="K90" s="40"/>
      <c r="L90" s="44"/>
    </row>
    <row r="91" spans="2:12" s="1" customFormat="1" ht="6.95" customHeight="1">
      <c r="B91" s="39"/>
      <c r="C91" s="40"/>
      <c r="D91" s="40"/>
      <c r="E91" s="40"/>
      <c r="F91" s="40"/>
      <c r="G91" s="40"/>
      <c r="H91" s="40"/>
      <c r="I91" s="145"/>
      <c r="J91" s="40"/>
      <c r="K91" s="40"/>
      <c r="L91" s="44"/>
    </row>
    <row r="92" spans="2:12" s="1" customFormat="1" ht="12" customHeight="1">
      <c r="B92" s="39"/>
      <c r="C92" s="33" t="s">
        <v>22</v>
      </c>
      <c r="D92" s="40"/>
      <c r="E92" s="40"/>
      <c r="F92" s="28" t="str">
        <f>F16</f>
        <v xml:space="preserve"> </v>
      </c>
      <c r="G92" s="40"/>
      <c r="H92" s="40"/>
      <c r="I92" s="147" t="s">
        <v>24</v>
      </c>
      <c r="J92" s="68" t="str">
        <f>IF(J16="","",J16)</f>
        <v>12. 2. 2019</v>
      </c>
      <c r="K92" s="40"/>
      <c r="L92" s="44"/>
    </row>
    <row r="93" spans="2:12" s="1" customFormat="1" ht="6.95" customHeight="1">
      <c r="B93" s="39"/>
      <c r="C93" s="40"/>
      <c r="D93" s="40"/>
      <c r="E93" s="40"/>
      <c r="F93" s="40"/>
      <c r="G93" s="40"/>
      <c r="H93" s="40"/>
      <c r="I93" s="145"/>
      <c r="J93" s="40"/>
      <c r="K93" s="40"/>
      <c r="L93" s="44"/>
    </row>
    <row r="94" spans="2:12" s="1" customFormat="1" ht="24.9" customHeight="1">
      <c r="B94" s="39"/>
      <c r="C94" s="33" t="s">
        <v>26</v>
      </c>
      <c r="D94" s="40"/>
      <c r="E94" s="40"/>
      <c r="F94" s="28" t="str">
        <f>E19</f>
        <v>UPOL</v>
      </c>
      <c r="G94" s="40"/>
      <c r="H94" s="40"/>
      <c r="I94" s="147" t="s">
        <v>32</v>
      </c>
      <c r="J94" s="37" t="str">
        <f>E25</f>
        <v>HEXAPLAN INTERNATIONAL spol. s r.o.</v>
      </c>
      <c r="K94" s="40"/>
      <c r="L94" s="44"/>
    </row>
    <row r="95" spans="2:12" s="1" customFormat="1" ht="13.65" customHeight="1">
      <c r="B95" s="39"/>
      <c r="C95" s="33" t="s">
        <v>30</v>
      </c>
      <c r="D95" s="40"/>
      <c r="E95" s="40"/>
      <c r="F95" s="28" t="str">
        <f>IF(E22="","",E22)</f>
        <v>Vyplň údaj</v>
      </c>
      <c r="G95" s="40"/>
      <c r="H95" s="40"/>
      <c r="I95" s="147" t="s">
        <v>35</v>
      </c>
      <c r="J95" s="37" t="str">
        <f>E28</f>
        <v>Ing.A.Hejmalová</v>
      </c>
      <c r="K95" s="40"/>
      <c r="L95" s="44"/>
    </row>
    <row r="96" spans="2:12" s="1" customFormat="1" ht="10.3" customHeight="1">
      <c r="B96" s="39"/>
      <c r="C96" s="40"/>
      <c r="D96" s="40"/>
      <c r="E96" s="40"/>
      <c r="F96" s="40"/>
      <c r="G96" s="40"/>
      <c r="H96" s="40"/>
      <c r="I96" s="145"/>
      <c r="J96" s="40"/>
      <c r="K96" s="40"/>
      <c r="L96" s="44"/>
    </row>
    <row r="97" spans="2:20" s="10" customFormat="1" ht="29.25" customHeight="1">
      <c r="B97" s="192"/>
      <c r="C97" s="193" t="s">
        <v>183</v>
      </c>
      <c r="D97" s="194" t="s">
        <v>58</v>
      </c>
      <c r="E97" s="194" t="s">
        <v>54</v>
      </c>
      <c r="F97" s="194" t="s">
        <v>55</v>
      </c>
      <c r="G97" s="194" t="s">
        <v>184</v>
      </c>
      <c r="H97" s="194" t="s">
        <v>185</v>
      </c>
      <c r="I97" s="195" t="s">
        <v>186</v>
      </c>
      <c r="J97" s="194" t="s">
        <v>155</v>
      </c>
      <c r="K97" s="196" t="s">
        <v>187</v>
      </c>
      <c r="L97" s="197"/>
      <c r="M97" s="88" t="s">
        <v>21</v>
      </c>
      <c r="N97" s="89" t="s">
        <v>43</v>
      </c>
      <c r="O97" s="89" t="s">
        <v>188</v>
      </c>
      <c r="P97" s="89" t="s">
        <v>189</v>
      </c>
      <c r="Q97" s="89" t="s">
        <v>190</v>
      </c>
      <c r="R97" s="89" t="s">
        <v>191</v>
      </c>
      <c r="S97" s="89" t="s">
        <v>192</v>
      </c>
      <c r="T97" s="90" t="s">
        <v>193</v>
      </c>
    </row>
    <row r="98" spans="2:63" s="1" customFormat="1" ht="22.8" customHeight="1">
      <c r="B98" s="39"/>
      <c r="C98" s="95" t="s">
        <v>194</v>
      </c>
      <c r="D98" s="40"/>
      <c r="E98" s="40"/>
      <c r="F98" s="40"/>
      <c r="G98" s="40"/>
      <c r="H98" s="40"/>
      <c r="I98" s="145"/>
      <c r="J98" s="198">
        <f>BK98</f>
        <v>0</v>
      </c>
      <c r="K98" s="40"/>
      <c r="L98" s="44"/>
      <c r="M98" s="91"/>
      <c r="N98" s="92"/>
      <c r="O98" s="92"/>
      <c r="P98" s="199">
        <f>P99</f>
        <v>0</v>
      </c>
      <c r="Q98" s="92"/>
      <c r="R98" s="199">
        <f>R99</f>
        <v>0</v>
      </c>
      <c r="S98" s="92"/>
      <c r="T98" s="200">
        <f>T99</f>
        <v>0</v>
      </c>
      <c r="AT98" s="18" t="s">
        <v>72</v>
      </c>
      <c r="AU98" s="18" t="s">
        <v>156</v>
      </c>
      <c r="BK98" s="201">
        <f>BK99</f>
        <v>0</v>
      </c>
    </row>
    <row r="99" spans="2:63" s="11" customFormat="1" ht="25.9" customHeight="1">
      <c r="B99" s="202"/>
      <c r="C99" s="203"/>
      <c r="D99" s="204" t="s">
        <v>72</v>
      </c>
      <c r="E99" s="205" t="s">
        <v>3162</v>
      </c>
      <c r="F99" s="205" t="s">
        <v>3163</v>
      </c>
      <c r="G99" s="203"/>
      <c r="H99" s="203"/>
      <c r="I99" s="206"/>
      <c r="J99" s="207">
        <f>BK99</f>
        <v>0</v>
      </c>
      <c r="K99" s="203"/>
      <c r="L99" s="208"/>
      <c r="M99" s="209"/>
      <c r="N99" s="210"/>
      <c r="O99" s="210"/>
      <c r="P99" s="211">
        <f>P100+P106+P126+P133+P138+P141</f>
        <v>0</v>
      </c>
      <c r="Q99" s="210"/>
      <c r="R99" s="211">
        <f>R100+R106+R126+R133+R138+R141</f>
        <v>0</v>
      </c>
      <c r="S99" s="210"/>
      <c r="T99" s="212">
        <f>T100+T106+T126+T133+T138+T141</f>
        <v>0</v>
      </c>
      <c r="AR99" s="213" t="s">
        <v>220</v>
      </c>
      <c r="AT99" s="214" t="s">
        <v>72</v>
      </c>
      <c r="AU99" s="214" t="s">
        <v>73</v>
      </c>
      <c r="AY99" s="213" t="s">
        <v>197</v>
      </c>
      <c r="BK99" s="215">
        <f>BK100+BK106+BK126+BK133+BK138+BK141</f>
        <v>0</v>
      </c>
    </row>
    <row r="100" spans="2:63" s="11" customFormat="1" ht="22.8" customHeight="1">
      <c r="B100" s="202"/>
      <c r="C100" s="203"/>
      <c r="D100" s="204" t="s">
        <v>72</v>
      </c>
      <c r="E100" s="216" t="s">
        <v>3164</v>
      </c>
      <c r="F100" s="216" t="s">
        <v>3165</v>
      </c>
      <c r="G100" s="203"/>
      <c r="H100" s="203"/>
      <c r="I100" s="206"/>
      <c r="J100" s="217">
        <f>BK100</f>
        <v>0</v>
      </c>
      <c r="K100" s="203"/>
      <c r="L100" s="208"/>
      <c r="M100" s="209"/>
      <c r="N100" s="210"/>
      <c r="O100" s="210"/>
      <c r="P100" s="211">
        <f>SUM(P101:P105)</f>
        <v>0</v>
      </c>
      <c r="Q100" s="210"/>
      <c r="R100" s="211">
        <f>SUM(R101:R105)</f>
        <v>0</v>
      </c>
      <c r="S100" s="210"/>
      <c r="T100" s="212">
        <f>SUM(T101:T105)</f>
        <v>0</v>
      </c>
      <c r="AR100" s="213" t="s">
        <v>220</v>
      </c>
      <c r="AT100" s="214" t="s">
        <v>72</v>
      </c>
      <c r="AU100" s="214" t="s">
        <v>80</v>
      </c>
      <c r="AY100" s="213" t="s">
        <v>197</v>
      </c>
      <c r="BK100" s="215">
        <f>SUM(BK101:BK105)</f>
        <v>0</v>
      </c>
    </row>
    <row r="101" spans="2:65" s="1" customFormat="1" ht="16.5" customHeight="1">
      <c r="B101" s="39"/>
      <c r="C101" s="218" t="s">
        <v>80</v>
      </c>
      <c r="D101" s="218" t="s">
        <v>199</v>
      </c>
      <c r="E101" s="219" t="s">
        <v>3166</v>
      </c>
      <c r="F101" s="220" t="s">
        <v>3167</v>
      </c>
      <c r="G101" s="221" t="s">
        <v>1909</v>
      </c>
      <c r="H101" s="222">
        <v>1</v>
      </c>
      <c r="I101" s="223"/>
      <c r="J101" s="224">
        <f>ROUND(I101*H101,2)</f>
        <v>0</v>
      </c>
      <c r="K101" s="220" t="s">
        <v>203</v>
      </c>
      <c r="L101" s="44"/>
      <c r="M101" s="225" t="s">
        <v>21</v>
      </c>
      <c r="N101" s="226" t="s">
        <v>44</v>
      </c>
      <c r="O101" s="80"/>
      <c r="P101" s="227">
        <f>O101*H101</f>
        <v>0</v>
      </c>
      <c r="Q101" s="227">
        <v>0</v>
      </c>
      <c r="R101" s="227">
        <f>Q101*H101</f>
        <v>0</v>
      </c>
      <c r="S101" s="227">
        <v>0</v>
      </c>
      <c r="T101" s="228">
        <f>S101*H101</f>
        <v>0</v>
      </c>
      <c r="AR101" s="18" t="s">
        <v>3168</v>
      </c>
      <c r="AT101" s="18" t="s">
        <v>199</v>
      </c>
      <c r="AU101" s="18" t="s">
        <v>82</v>
      </c>
      <c r="AY101" s="18" t="s">
        <v>197</v>
      </c>
      <c r="BE101" s="229">
        <f>IF(N101="základní",J101,0)</f>
        <v>0</v>
      </c>
      <c r="BF101" s="229">
        <f>IF(N101="snížená",J101,0)</f>
        <v>0</v>
      </c>
      <c r="BG101" s="229">
        <f>IF(N101="zákl. přenesená",J101,0)</f>
        <v>0</v>
      </c>
      <c r="BH101" s="229">
        <f>IF(N101="sníž. přenesená",J101,0)</f>
        <v>0</v>
      </c>
      <c r="BI101" s="229">
        <f>IF(N101="nulová",J101,0)</f>
        <v>0</v>
      </c>
      <c r="BJ101" s="18" t="s">
        <v>80</v>
      </c>
      <c r="BK101" s="229">
        <f>ROUND(I101*H101,2)</f>
        <v>0</v>
      </c>
      <c r="BL101" s="18" t="s">
        <v>3168</v>
      </c>
      <c r="BM101" s="18" t="s">
        <v>3169</v>
      </c>
    </row>
    <row r="102" spans="2:65" s="1" customFormat="1" ht="16.5" customHeight="1">
      <c r="B102" s="39"/>
      <c r="C102" s="218" t="s">
        <v>82</v>
      </c>
      <c r="D102" s="218" t="s">
        <v>199</v>
      </c>
      <c r="E102" s="219" t="s">
        <v>3170</v>
      </c>
      <c r="F102" s="220" t="s">
        <v>3171</v>
      </c>
      <c r="G102" s="221" t="s">
        <v>1909</v>
      </c>
      <c r="H102" s="222">
        <v>1</v>
      </c>
      <c r="I102" s="223"/>
      <c r="J102" s="224">
        <f>ROUND(I102*H102,2)</f>
        <v>0</v>
      </c>
      <c r="K102" s="220" t="s">
        <v>203</v>
      </c>
      <c r="L102" s="44"/>
      <c r="M102" s="225" t="s">
        <v>21</v>
      </c>
      <c r="N102" s="226" t="s">
        <v>44</v>
      </c>
      <c r="O102" s="80"/>
      <c r="P102" s="227">
        <f>O102*H102</f>
        <v>0</v>
      </c>
      <c r="Q102" s="227">
        <v>0</v>
      </c>
      <c r="R102" s="227">
        <f>Q102*H102</f>
        <v>0</v>
      </c>
      <c r="S102" s="227">
        <v>0</v>
      </c>
      <c r="T102" s="228">
        <f>S102*H102</f>
        <v>0</v>
      </c>
      <c r="AR102" s="18" t="s">
        <v>3168</v>
      </c>
      <c r="AT102" s="18" t="s">
        <v>199</v>
      </c>
      <c r="AU102" s="18" t="s">
        <v>82</v>
      </c>
      <c r="AY102" s="18" t="s">
        <v>197</v>
      </c>
      <c r="BE102" s="229">
        <f>IF(N102="základní",J102,0)</f>
        <v>0</v>
      </c>
      <c r="BF102" s="229">
        <f>IF(N102="snížená",J102,0)</f>
        <v>0</v>
      </c>
      <c r="BG102" s="229">
        <f>IF(N102="zákl. přenesená",J102,0)</f>
        <v>0</v>
      </c>
      <c r="BH102" s="229">
        <f>IF(N102="sníž. přenesená",J102,0)</f>
        <v>0</v>
      </c>
      <c r="BI102" s="229">
        <f>IF(N102="nulová",J102,0)</f>
        <v>0</v>
      </c>
      <c r="BJ102" s="18" t="s">
        <v>80</v>
      </c>
      <c r="BK102" s="229">
        <f>ROUND(I102*H102,2)</f>
        <v>0</v>
      </c>
      <c r="BL102" s="18" t="s">
        <v>3168</v>
      </c>
      <c r="BM102" s="18" t="s">
        <v>3172</v>
      </c>
    </row>
    <row r="103" spans="2:47" s="1" customFormat="1" ht="12">
      <c r="B103" s="39"/>
      <c r="C103" s="40"/>
      <c r="D103" s="230" t="s">
        <v>262</v>
      </c>
      <c r="E103" s="40"/>
      <c r="F103" s="231" t="s">
        <v>3173</v>
      </c>
      <c r="G103" s="40"/>
      <c r="H103" s="40"/>
      <c r="I103" s="145"/>
      <c r="J103" s="40"/>
      <c r="K103" s="40"/>
      <c r="L103" s="44"/>
      <c r="M103" s="232"/>
      <c r="N103" s="80"/>
      <c r="O103" s="80"/>
      <c r="P103" s="80"/>
      <c r="Q103" s="80"/>
      <c r="R103" s="80"/>
      <c r="S103" s="80"/>
      <c r="T103" s="81"/>
      <c r="AT103" s="18" t="s">
        <v>262</v>
      </c>
      <c r="AU103" s="18" t="s">
        <v>82</v>
      </c>
    </row>
    <row r="104" spans="2:65" s="1" customFormat="1" ht="16.5" customHeight="1">
      <c r="B104" s="39"/>
      <c r="C104" s="218" t="s">
        <v>90</v>
      </c>
      <c r="D104" s="218" t="s">
        <v>199</v>
      </c>
      <c r="E104" s="219" t="s">
        <v>3174</v>
      </c>
      <c r="F104" s="220" t="s">
        <v>2661</v>
      </c>
      <c r="G104" s="221" t="s">
        <v>1909</v>
      </c>
      <c r="H104" s="222">
        <v>1</v>
      </c>
      <c r="I104" s="223"/>
      <c r="J104" s="224">
        <f>ROUND(I104*H104,2)</f>
        <v>0</v>
      </c>
      <c r="K104" s="220" t="s">
        <v>203</v>
      </c>
      <c r="L104" s="44"/>
      <c r="M104" s="225" t="s">
        <v>21</v>
      </c>
      <c r="N104" s="226" t="s">
        <v>44</v>
      </c>
      <c r="O104" s="80"/>
      <c r="P104" s="227">
        <f>O104*H104</f>
        <v>0</v>
      </c>
      <c r="Q104" s="227">
        <v>0</v>
      </c>
      <c r="R104" s="227">
        <f>Q104*H104</f>
        <v>0</v>
      </c>
      <c r="S104" s="227">
        <v>0</v>
      </c>
      <c r="T104" s="228">
        <f>S104*H104</f>
        <v>0</v>
      </c>
      <c r="AR104" s="18" t="s">
        <v>3168</v>
      </c>
      <c r="AT104" s="18" t="s">
        <v>199</v>
      </c>
      <c r="AU104" s="18" t="s">
        <v>82</v>
      </c>
      <c r="AY104" s="18" t="s">
        <v>197</v>
      </c>
      <c r="BE104" s="229">
        <f>IF(N104="základní",J104,0)</f>
        <v>0</v>
      </c>
      <c r="BF104" s="229">
        <f>IF(N104="snížená",J104,0)</f>
        <v>0</v>
      </c>
      <c r="BG104" s="229">
        <f>IF(N104="zákl. přenesená",J104,0)</f>
        <v>0</v>
      </c>
      <c r="BH104" s="229">
        <f>IF(N104="sníž. přenesená",J104,0)</f>
        <v>0</v>
      </c>
      <c r="BI104" s="229">
        <f>IF(N104="nulová",J104,0)</f>
        <v>0</v>
      </c>
      <c r="BJ104" s="18" t="s">
        <v>80</v>
      </c>
      <c r="BK104" s="229">
        <f>ROUND(I104*H104,2)</f>
        <v>0</v>
      </c>
      <c r="BL104" s="18" t="s">
        <v>3168</v>
      </c>
      <c r="BM104" s="18" t="s">
        <v>3175</v>
      </c>
    </row>
    <row r="105" spans="2:47" s="1" customFormat="1" ht="12">
      <c r="B105" s="39"/>
      <c r="C105" s="40"/>
      <c r="D105" s="230" t="s">
        <v>262</v>
      </c>
      <c r="E105" s="40"/>
      <c r="F105" s="231" t="s">
        <v>3176</v>
      </c>
      <c r="G105" s="40"/>
      <c r="H105" s="40"/>
      <c r="I105" s="145"/>
      <c r="J105" s="40"/>
      <c r="K105" s="40"/>
      <c r="L105" s="44"/>
      <c r="M105" s="232"/>
      <c r="N105" s="80"/>
      <c r="O105" s="80"/>
      <c r="P105" s="80"/>
      <c r="Q105" s="80"/>
      <c r="R105" s="80"/>
      <c r="S105" s="80"/>
      <c r="T105" s="81"/>
      <c r="AT105" s="18" t="s">
        <v>262</v>
      </c>
      <c r="AU105" s="18" t="s">
        <v>82</v>
      </c>
    </row>
    <row r="106" spans="2:63" s="11" customFormat="1" ht="22.8" customHeight="1">
      <c r="B106" s="202"/>
      <c r="C106" s="203"/>
      <c r="D106" s="204" t="s">
        <v>72</v>
      </c>
      <c r="E106" s="216" t="s">
        <v>3177</v>
      </c>
      <c r="F106" s="216" t="s">
        <v>3178</v>
      </c>
      <c r="G106" s="203"/>
      <c r="H106" s="203"/>
      <c r="I106" s="206"/>
      <c r="J106" s="217">
        <f>BK106</f>
        <v>0</v>
      </c>
      <c r="K106" s="203"/>
      <c r="L106" s="208"/>
      <c r="M106" s="209"/>
      <c r="N106" s="210"/>
      <c r="O106" s="210"/>
      <c r="P106" s="211">
        <f>SUM(P107:P125)</f>
        <v>0</v>
      </c>
      <c r="Q106" s="210"/>
      <c r="R106" s="211">
        <f>SUM(R107:R125)</f>
        <v>0</v>
      </c>
      <c r="S106" s="210"/>
      <c r="T106" s="212">
        <f>SUM(T107:T125)</f>
        <v>0</v>
      </c>
      <c r="AR106" s="213" t="s">
        <v>220</v>
      </c>
      <c r="AT106" s="214" t="s">
        <v>72</v>
      </c>
      <c r="AU106" s="214" t="s">
        <v>80</v>
      </c>
      <c r="AY106" s="213" t="s">
        <v>197</v>
      </c>
      <c r="BK106" s="215">
        <f>SUM(BK107:BK125)</f>
        <v>0</v>
      </c>
    </row>
    <row r="107" spans="2:65" s="1" customFormat="1" ht="16.5" customHeight="1">
      <c r="B107" s="39"/>
      <c r="C107" s="218" t="s">
        <v>97</v>
      </c>
      <c r="D107" s="218" t="s">
        <v>199</v>
      </c>
      <c r="E107" s="219" t="s">
        <v>3179</v>
      </c>
      <c r="F107" s="220" t="s">
        <v>3180</v>
      </c>
      <c r="G107" s="221" t="s">
        <v>1909</v>
      </c>
      <c r="H107" s="222">
        <v>1</v>
      </c>
      <c r="I107" s="223"/>
      <c r="J107" s="224">
        <f>ROUND(I107*H107,2)</f>
        <v>0</v>
      </c>
      <c r="K107" s="220" t="s">
        <v>203</v>
      </c>
      <c r="L107" s="44"/>
      <c r="M107" s="225" t="s">
        <v>21</v>
      </c>
      <c r="N107" s="226" t="s">
        <v>44</v>
      </c>
      <c r="O107" s="80"/>
      <c r="P107" s="227">
        <f>O107*H107</f>
        <v>0</v>
      </c>
      <c r="Q107" s="227">
        <v>0</v>
      </c>
      <c r="R107" s="227">
        <f>Q107*H107</f>
        <v>0</v>
      </c>
      <c r="S107" s="227">
        <v>0</v>
      </c>
      <c r="T107" s="228">
        <f>S107*H107</f>
        <v>0</v>
      </c>
      <c r="AR107" s="18" t="s">
        <v>3168</v>
      </c>
      <c r="AT107" s="18" t="s">
        <v>199</v>
      </c>
      <c r="AU107" s="18" t="s">
        <v>82</v>
      </c>
      <c r="AY107" s="18" t="s">
        <v>197</v>
      </c>
      <c r="BE107" s="229">
        <f>IF(N107="základní",J107,0)</f>
        <v>0</v>
      </c>
      <c r="BF107" s="229">
        <f>IF(N107="snížená",J107,0)</f>
        <v>0</v>
      </c>
      <c r="BG107" s="229">
        <f>IF(N107="zákl. přenesená",J107,0)</f>
        <v>0</v>
      </c>
      <c r="BH107" s="229">
        <f>IF(N107="sníž. přenesená",J107,0)</f>
        <v>0</v>
      </c>
      <c r="BI107" s="229">
        <f>IF(N107="nulová",J107,0)</f>
        <v>0</v>
      </c>
      <c r="BJ107" s="18" t="s">
        <v>80</v>
      </c>
      <c r="BK107" s="229">
        <f>ROUND(I107*H107,2)</f>
        <v>0</v>
      </c>
      <c r="BL107" s="18" t="s">
        <v>3168</v>
      </c>
      <c r="BM107" s="18" t="s">
        <v>3181</v>
      </c>
    </row>
    <row r="108" spans="2:47" s="1" customFormat="1" ht="12">
      <c r="B108" s="39"/>
      <c r="C108" s="40"/>
      <c r="D108" s="230" t="s">
        <v>262</v>
      </c>
      <c r="E108" s="40"/>
      <c r="F108" s="231" t="s">
        <v>3182</v>
      </c>
      <c r="G108" s="40"/>
      <c r="H108" s="40"/>
      <c r="I108" s="145"/>
      <c r="J108" s="40"/>
      <c r="K108" s="40"/>
      <c r="L108" s="44"/>
      <c r="M108" s="232"/>
      <c r="N108" s="80"/>
      <c r="O108" s="80"/>
      <c r="P108" s="80"/>
      <c r="Q108" s="80"/>
      <c r="R108" s="80"/>
      <c r="S108" s="80"/>
      <c r="T108" s="81"/>
      <c r="AT108" s="18" t="s">
        <v>262</v>
      </c>
      <c r="AU108" s="18" t="s">
        <v>82</v>
      </c>
    </row>
    <row r="109" spans="2:65" s="1" customFormat="1" ht="16.5" customHeight="1">
      <c r="B109" s="39"/>
      <c r="C109" s="218" t="s">
        <v>220</v>
      </c>
      <c r="D109" s="218" t="s">
        <v>199</v>
      </c>
      <c r="E109" s="219" t="s">
        <v>3183</v>
      </c>
      <c r="F109" s="220" t="s">
        <v>3184</v>
      </c>
      <c r="G109" s="221" t="s">
        <v>1909</v>
      </c>
      <c r="H109" s="222">
        <v>1</v>
      </c>
      <c r="I109" s="223"/>
      <c r="J109" s="224">
        <f>ROUND(I109*H109,2)</f>
        <v>0</v>
      </c>
      <c r="K109" s="220" t="s">
        <v>203</v>
      </c>
      <c r="L109" s="44"/>
      <c r="M109" s="225" t="s">
        <v>21</v>
      </c>
      <c r="N109" s="226" t="s">
        <v>44</v>
      </c>
      <c r="O109" s="80"/>
      <c r="P109" s="227">
        <f>O109*H109</f>
        <v>0</v>
      </c>
      <c r="Q109" s="227">
        <v>0</v>
      </c>
      <c r="R109" s="227">
        <f>Q109*H109</f>
        <v>0</v>
      </c>
      <c r="S109" s="227">
        <v>0</v>
      </c>
      <c r="T109" s="228">
        <f>S109*H109</f>
        <v>0</v>
      </c>
      <c r="AR109" s="18" t="s">
        <v>3168</v>
      </c>
      <c r="AT109" s="18" t="s">
        <v>199</v>
      </c>
      <c r="AU109" s="18" t="s">
        <v>82</v>
      </c>
      <c r="AY109" s="18" t="s">
        <v>197</v>
      </c>
      <c r="BE109" s="229">
        <f>IF(N109="základní",J109,0)</f>
        <v>0</v>
      </c>
      <c r="BF109" s="229">
        <f>IF(N109="snížená",J109,0)</f>
        <v>0</v>
      </c>
      <c r="BG109" s="229">
        <f>IF(N109="zákl. přenesená",J109,0)</f>
        <v>0</v>
      </c>
      <c r="BH109" s="229">
        <f>IF(N109="sníž. přenesená",J109,0)</f>
        <v>0</v>
      </c>
      <c r="BI109" s="229">
        <f>IF(N109="nulová",J109,0)</f>
        <v>0</v>
      </c>
      <c r="BJ109" s="18" t="s">
        <v>80</v>
      </c>
      <c r="BK109" s="229">
        <f>ROUND(I109*H109,2)</f>
        <v>0</v>
      </c>
      <c r="BL109" s="18" t="s">
        <v>3168</v>
      </c>
      <c r="BM109" s="18" t="s">
        <v>3185</v>
      </c>
    </row>
    <row r="110" spans="2:47" s="1" customFormat="1" ht="12">
      <c r="B110" s="39"/>
      <c r="C110" s="40"/>
      <c r="D110" s="230" t="s">
        <v>262</v>
      </c>
      <c r="E110" s="40"/>
      <c r="F110" s="231" t="s">
        <v>3186</v>
      </c>
      <c r="G110" s="40"/>
      <c r="H110" s="40"/>
      <c r="I110" s="145"/>
      <c r="J110" s="40"/>
      <c r="K110" s="40"/>
      <c r="L110" s="44"/>
      <c r="M110" s="232"/>
      <c r="N110" s="80"/>
      <c r="O110" s="80"/>
      <c r="P110" s="80"/>
      <c r="Q110" s="80"/>
      <c r="R110" s="80"/>
      <c r="S110" s="80"/>
      <c r="T110" s="81"/>
      <c r="AT110" s="18" t="s">
        <v>262</v>
      </c>
      <c r="AU110" s="18" t="s">
        <v>82</v>
      </c>
    </row>
    <row r="111" spans="2:65" s="1" customFormat="1" ht="16.5" customHeight="1">
      <c r="B111" s="39"/>
      <c r="C111" s="218" t="s">
        <v>231</v>
      </c>
      <c r="D111" s="218" t="s">
        <v>199</v>
      </c>
      <c r="E111" s="219" t="s">
        <v>3187</v>
      </c>
      <c r="F111" s="220" t="s">
        <v>3188</v>
      </c>
      <c r="G111" s="221" t="s">
        <v>1909</v>
      </c>
      <c r="H111" s="222">
        <v>1</v>
      </c>
      <c r="I111" s="223"/>
      <c r="J111" s="224">
        <f>ROUND(I111*H111,2)</f>
        <v>0</v>
      </c>
      <c r="K111" s="220" t="s">
        <v>203</v>
      </c>
      <c r="L111" s="44"/>
      <c r="M111" s="225" t="s">
        <v>21</v>
      </c>
      <c r="N111" s="226" t="s">
        <v>44</v>
      </c>
      <c r="O111" s="80"/>
      <c r="P111" s="227">
        <f>O111*H111</f>
        <v>0</v>
      </c>
      <c r="Q111" s="227">
        <v>0</v>
      </c>
      <c r="R111" s="227">
        <f>Q111*H111</f>
        <v>0</v>
      </c>
      <c r="S111" s="227">
        <v>0</v>
      </c>
      <c r="T111" s="228">
        <f>S111*H111</f>
        <v>0</v>
      </c>
      <c r="AR111" s="18" t="s">
        <v>3168</v>
      </c>
      <c r="AT111" s="18" t="s">
        <v>199</v>
      </c>
      <c r="AU111" s="18" t="s">
        <v>82</v>
      </c>
      <c r="AY111" s="18" t="s">
        <v>197</v>
      </c>
      <c r="BE111" s="229">
        <f>IF(N111="základní",J111,0)</f>
        <v>0</v>
      </c>
      <c r="BF111" s="229">
        <f>IF(N111="snížená",J111,0)</f>
        <v>0</v>
      </c>
      <c r="BG111" s="229">
        <f>IF(N111="zákl. přenesená",J111,0)</f>
        <v>0</v>
      </c>
      <c r="BH111" s="229">
        <f>IF(N111="sníž. přenesená",J111,0)</f>
        <v>0</v>
      </c>
      <c r="BI111" s="229">
        <f>IF(N111="nulová",J111,0)</f>
        <v>0</v>
      </c>
      <c r="BJ111" s="18" t="s">
        <v>80</v>
      </c>
      <c r="BK111" s="229">
        <f>ROUND(I111*H111,2)</f>
        <v>0</v>
      </c>
      <c r="BL111" s="18" t="s">
        <v>3168</v>
      </c>
      <c r="BM111" s="18" t="s">
        <v>3189</v>
      </c>
    </row>
    <row r="112" spans="2:47" s="1" customFormat="1" ht="12">
      <c r="B112" s="39"/>
      <c r="C112" s="40"/>
      <c r="D112" s="230" t="s">
        <v>262</v>
      </c>
      <c r="E112" s="40"/>
      <c r="F112" s="231" t="s">
        <v>3190</v>
      </c>
      <c r="G112" s="40"/>
      <c r="H112" s="40"/>
      <c r="I112" s="145"/>
      <c r="J112" s="40"/>
      <c r="K112" s="40"/>
      <c r="L112" s="44"/>
      <c r="M112" s="232"/>
      <c r="N112" s="80"/>
      <c r="O112" s="80"/>
      <c r="P112" s="80"/>
      <c r="Q112" s="80"/>
      <c r="R112" s="80"/>
      <c r="S112" s="80"/>
      <c r="T112" s="81"/>
      <c r="AT112" s="18" t="s">
        <v>262</v>
      </c>
      <c r="AU112" s="18" t="s">
        <v>82</v>
      </c>
    </row>
    <row r="113" spans="2:65" s="1" customFormat="1" ht="16.5" customHeight="1">
      <c r="B113" s="39"/>
      <c r="C113" s="218" t="s">
        <v>239</v>
      </c>
      <c r="D113" s="218" t="s">
        <v>199</v>
      </c>
      <c r="E113" s="219" t="s">
        <v>3191</v>
      </c>
      <c r="F113" s="220" t="s">
        <v>3192</v>
      </c>
      <c r="G113" s="221" t="s">
        <v>1909</v>
      </c>
      <c r="H113" s="222">
        <v>1</v>
      </c>
      <c r="I113" s="223"/>
      <c r="J113" s="224">
        <f>ROUND(I113*H113,2)</f>
        <v>0</v>
      </c>
      <c r="K113" s="220" t="s">
        <v>203</v>
      </c>
      <c r="L113" s="44"/>
      <c r="M113" s="225" t="s">
        <v>21</v>
      </c>
      <c r="N113" s="226" t="s">
        <v>44</v>
      </c>
      <c r="O113" s="80"/>
      <c r="P113" s="227">
        <f>O113*H113</f>
        <v>0</v>
      </c>
      <c r="Q113" s="227">
        <v>0</v>
      </c>
      <c r="R113" s="227">
        <f>Q113*H113</f>
        <v>0</v>
      </c>
      <c r="S113" s="227">
        <v>0</v>
      </c>
      <c r="T113" s="228">
        <f>S113*H113</f>
        <v>0</v>
      </c>
      <c r="AR113" s="18" t="s">
        <v>3168</v>
      </c>
      <c r="AT113" s="18" t="s">
        <v>199</v>
      </c>
      <c r="AU113" s="18" t="s">
        <v>82</v>
      </c>
      <c r="AY113" s="18" t="s">
        <v>197</v>
      </c>
      <c r="BE113" s="229">
        <f>IF(N113="základní",J113,0)</f>
        <v>0</v>
      </c>
      <c r="BF113" s="229">
        <f>IF(N113="snížená",J113,0)</f>
        <v>0</v>
      </c>
      <c r="BG113" s="229">
        <f>IF(N113="zákl. přenesená",J113,0)</f>
        <v>0</v>
      </c>
      <c r="BH113" s="229">
        <f>IF(N113="sníž. přenesená",J113,0)</f>
        <v>0</v>
      </c>
      <c r="BI113" s="229">
        <f>IF(N113="nulová",J113,0)</f>
        <v>0</v>
      </c>
      <c r="BJ113" s="18" t="s">
        <v>80</v>
      </c>
      <c r="BK113" s="229">
        <f>ROUND(I113*H113,2)</f>
        <v>0</v>
      </c>
      <c r="BL113" s="18" t="s">
        <v>3168</v>
      </c>
      <c r="BM113" s="18" t="s">
        <v>3193</v>
      </c>
    </row>
    <row r="114" spans="2:65" s="1" customFormat="1" ht="16.5" customHeight="1">
      <c r="B114" s="39"/>
      <c r="C114" s="218" t="s">
        <v>244</v>
      </c>
      <c r="D114" s="218" t="s">
        <v>199</v>
      </c>
      <c r="E114" s="219" t="s">
        <v>3194</v>
      </c>
      <c r="F114" s="220" t="s">
        <v>3195</v>
      </c>
      <c r="G114" s="221" t="s">
        <v>1909</v>
      </c>
      <c r="H114" s="222">
        <v>1</v>
      </c>
      <c r="I114" s="223"/>
      <c r="J114" s="224">
        <f>ROUND(I114*H114,2)</f>
        <v>0</v>
      </c>
      <c r="K114" s="220" t="s">
        <v>629</v>
      </c>
      <c r="L114" s="44"/>
      <c r="M114" s="225" t="s">
        <v>21</v>
      </c>
      <c r="N114" s="226" t="s">
        <v>44</v>
      </c>
      <c r="O114" s="80"/>
      <c r="P114" s="227">
        <f>O114*H114</f>
        <v>0</v>
      </c>
      <c r="Q114" s="227">
        <v>0</v>
      </c>
      <c r="R114" s="227">
        <f>Q114*H114</f>
        <v>0</v>
      </c>
      <c r="S114" s="227">
        <v>0</v>
      </c>
      <c r="T114" s="228">
        <f>S114*H114</f>
        <v>0</v>
      </c>
      <c r="AR114" s="18" t="s">
        <v>3168</v>
      </c>
      <c r="AT114" s="18" t="s">
        <v>199</v>
      </c>
      <c r="AU114" s="18" t="s">
        <v>82</v>
      </c>
      <c r="AY114" s="18" t="s">
        <v>197</v>
      </c>
      <c r="BE114" s="229">
        <f>IF(N114="základní",J114,0)</f>
        <v>0</v>
      </c>
      <c r="BF114" s="229">
        <f>IF(N114="snížená",J114,0)</f>
        <v>0</v>
      </c>
      <c r="BG114" s="229">
        <f>IF(N114="zákl. přenesená",J114,0)</f>
        <v>0</v>
      </c>
      <c r="BH114" s="229">
        <f>IF(N114="sníž. přenesená",J114,0)</f>
        <v>0</v>
      </c>
      <c r="BI114" s="229">
        <f>IF(N114="nulová",J114,0)</f>
        <v>0</v>
      </c>
      <c r="BJ114" s="18" t="s">
        <v>80</v>
      </c>
      <c r="BK114" s="229">
        <f>ROUND(I114*H114,2)</f>
        <v>0</v>
      </c>
      <c r="BL114" s="18" t="s">
        <v>3168</v>
      </c>
      <c r="BM114" s="18" t="s">
        <v>3196</v>
      </c>
    </row>
    <row r="115" spans="2:65" s="1" customFormat="1" ht="16.5" customHeight="1">
      <c r="B115" s="39"/>
      <c r="C115" s="218" t="s">
        <v>250</v>
      </c>
      <c r="D115" s="218" t="s">
        <v>199</v>
      </c>
      <c r="E115" s="219" t="s">
        <v>3197</v>
      </c>
      <c r="F115" s="220" t="s">
        <v>3198</v>
      </c>
      <c r="G115" s="221" t="s">
        <v>1909</v>
      </c>
      <c r="H115" s="222">
        <v>1</v>
      </c>
      <c r="I115" s="223"/>
      <c r="J115" s="224">
        <f>ROUND(I115*H115,2)</f>
        <v>0</v>
      </c>
      <c r="K115" s="220" t="s">
        <v>203</v>
      </c>
      <c r="L115" s="44"/>
      <c r="M115" s="225" t="s">
        <v>21</v>
      </c>
      <c r="N115" s="226" t="s">
        <v>44</v>
      </c>
      <c r="O115" s="80"/>
      <c r="P115" s="227">
        <f>O115*H115</f>
        <v>0</v>
      </c>
      <c r="Q115" s="227">
        <v>0</v>
      </c>
      <c r="R115" s="227">
        <f>Q115*H115</f>
        <v>0</v>
      </c>
      <c r="S115" s="227">
        <v>0</v>
      </c>
      <c r="T115" s="228">
        <f>S115*H115</f>
        <v>0</v>
      </c>
      <c r="AR115" s="18" t="s">
        <v>3168</v>
      </c>
      <c r="AT115" s="18" t="s">
        <v>199</v>
      </c>
      <c r="AU115" s="18" t="s">
        <v>82</v>
      </c>
      <c r="AY115" s="18" t="s">
        <v>197</v>
      </c>
      <c r="BE115" s="229">
        <f>IF(N115="základní",J115,0)</f>
        <v>0</v>
      </c>
      <c r="BF115" s="229">
        <f>IF(N115="snížená",J115,0)</f>
        <v>0</v>
      </c>
      <c r="BG115" s="229">
        <f>IF(N115="zákl. přenesená",J115,0)</f>
        <v>0</v>
      </c>
      <c r="BH115" s="229">
        <f>IF(N115="sníž. přenesená",J115,0)</f>
        <v>0</v>
      </c>
      <c r="BI115" s="229">
        <f>IF(N115="nulová",J115,0)</f>
        <v>0</v>
      </c>
      <c r="BJ115" s="18" t="s">
        <v>80</v>
      </c>
      <c r="BK115" s="229">
        <f>ROUND(I115*H115,2)</f>
        <v>0</v>
      </c>
      <c r="BL115" s="18" t="s">
        <v>3168</v>
      </c>
      <c r="BM115" s="18" t="s">
        <v>3199</v>
      </c>
    </row>
    <row r="116" spans="2:47" s="1" customFormat="1" ht="12">
      <c r="B116" s="39"/>
      <c r="C116" s="40"/>
      <c r="D116" s="230" t="s">
        <v>262</v>
      </c>
      <c r="E116" s="40"/>
      <c r="F116" s="231" t="s">
        <v>3200</v>
      </c>
      <c r="G116" s="40"/>
      <c r="H116" s="40"/>
      <c r="I116" s="145"/>
      <c r="J116" s="40"/>
      <c r="K116" s="40"/>
      <c r="L116" s="44"/>
      <c r="M116" s="232"/>
      <c r="N116" s="80"/>
      <c r="O116" s="80"/>
      <c r="P116" s="80"/>
      <c r="Q116" s="80"/>
      <c r="R116" s="80"/>
      <c r="S116" s="80"/>
      <c r="T116" s="81"/>
      <c r="AT116" s="18" t="s">
        <v>262</v>
      </c>
      <c r="AU116" s="18" t="s">
        <v>82</v>
      </c>
    </row>
    <row r="117" spans="2:65" s="1" customFormat="1" ht="16.5" customHeight="1">
      <c r="B117" s="39"/>
      <c r="C117" s="218" t="s">
        <v>256</v>
      </c>
      <c r="D117" s="218" t="s">
        <v>199</v>
      </c>
      <c r="E117" s="219" t="s">
        <v>3201</v>
      </c>
      <c r="F117" s="220" t="s">
        <v>3202</v>
      </c>
      <c r="G117" s="221" t="s">
        <v>1909</v>
      </c>
      <c r="H117" s="222">
        <v>1</v>
      </c>
      <c r="I117" s="223"/>
      <c r="J117" s="224">
        <f>ROUND(I117*H117,2)</f>
        <v>0</v>
      </c>
      <c r="K117" s="220" t="s">
        <v>629</v>
      </c>
      <c r="L117" s="44"/>
      <c r="M117" s="225" t="s">
        <v>21</v>
      </c>
      <c r="N117" s="226" t="s">
        <v>44</v>
      </c>
      <c r="O117" s="80"/>
      <c r="P117" s="227">
        <f>O117*H117</f>
        <v>0</v>
      </c>
      <c r="Q117" s="227">
        <v>0</v>
      </c>
      <c r="R117" s="227">
        <f>Q117*H117</f>
        <v>0</v>
      </c>
      <c r="S117" s="227">
        <v>0</v>
      </c>
      <c r="T117" s="228">
        <f>S117*H117</f>
        <v>0</v>
      </c>
      <c r="AR117" s="18" t="s">
        <v>3168</v>
      </c>
      <c r="AT117" s="18" t="s">
        <v>199</v>
      </c>
      <c r="AU117" s="18" t="s">
        <v>82</v>
      </c>
      <c r="AY117" s="18" t="s">
        <v>197</v>
      </c>
      <c r="BE117" s="229">
        <f>IF(N117="základní",J117,0)</f>
        <v>0</v>
      </c>
      <c r="BF117" s="229">
        <f>IF(N117="snížená",J117,0)</f>
        <v>0</v>
      </c>
      <c r="BG117" s="229">
        <f>IF(N117="zákl. přenesená",J117,0)</f>
        <v>0</v>
      </c>
      <c r="BH117" s="229">
        <f>IF(N117="sníž. přenesená",J117,0)</f>
        <v>0</v>
      </c>
      <c r="BI117" s="229">
        <f>IF(N117="nulová",J117,0)</f>
        <v>0</v>
      </c>
      <c r="BJ117" s="18" t="s">
        <v>80</v>
      </c>
      <c r="BK117" s="229">
        <f>ROUND(I117*H117,2)</f>
        <v>0</v>
      </c>
      <c r="BL117" s="18" t="s">
        <v>3168</v>
      </c>
      <c r="BM117" s="18" t="s">
        <v>3203</v>
      </c>
    </row>
    <row r="118" spans="2:47" s="1" customFormat="1" ht="12">
      <c r="B118" s="39"/>
      <c r="C118" s="40"/>
      <c r="D118" s="230" t="s">
        <v>262</v>
      </c>
      <c r="E118" s="40"/>
      <c r="F118" s="231" t="s">
        <v>3204</v>
      </c>
      <c r="G118" s="40"/>
      <c r="H118" s="40"/>
      <c r="I118" s="145"/>
      <c r="J118" s="40"/>
      <c r="K118" s="40"/>
      <c r="L118" s="44"/>
      <c r="M118" s="232"/>
      <c r="N118" s="80"/>
      <c r="O118" s="80"/>
      <c r="P118" s="80"/>
      <c r="Q118" s="80"/>
      <c r="R118" s="80"/>
      <c r="S118" s="80"/>
      <c r="T118" s="81"/>
      <c r="AT118" s="18" t="s">
        <v>262</v>
      </c>
      <c r="AU118" s="18" t="s">
        <v>82</v>
      </c>
    </row>
    <row r="119" spans="2:65" s="1" customFormat="1" ht="16.5" customHeight="1">
      <c r="B119" s="39"/>
      <c r="C119" s="218" t="s">
        <v>265</v>
      </c>
      <c r="D119" s="218" t="s">
        <v>199</v>
      </c>
      <c r="E119" s="219" t="s">
        <v>3205</v>
      </c>
      <c r="F119" s="220" t="s">
        <v>3206</v>
      </c>
      <c r="G119" s="221" t="s">
        <v>1909</v>
      </c>
      <c r="H119" s="222">
        <v>1</v>
      </c>
      <c r="I119" s="223"/>
      <c r="J119" s="224">
        <f>ROUND(I119*H119,2)</f>
        <v>0</v>
      </c>
      <c r="K119" s="220" t="s">
        <v>203</v>
      </c>
      <c r="L119" s="44"/>
      <c r="M119" s="225" t="s">
        <v>21</v>
      </c>
      <c r="N119" s="226" t="s">
        <v>44</v>
      </c>
      <c r="O119" s="80"/>
      <c r="P119" s="227">
        <f>O119*H119</f>
        <v>0</v>
      </c>
      <c r="Q119" s="227">
        <v>0</v>
      </c>
      <c r="R119" s="227">
        <f>Q119*H119</f>
        <v>0</v>
      </c>
      <c r="S119" s="227">
        <v>0</v>
      </c>
      <c r="T119" s="228">
        <f>S119*H119</f>
        <v>0</v>
      </c>
      <c r="AR119" s="18" t="s">
        <v>3168</v>
      </c>
      <c r="AT119" s="18" t="s">
        <v>199</v>
      </c>
      <c r="AU119" s="18" t="s">
        <v>82</v>
      </c>
      <c r="AY119" s="18" t="s">
        <v>197</v>
      </c>
      <c r="BE119" s="229">
        <f>IF(N119="základní",J119,0)</f>
        <v>0</v>
      </c>
      <c r="BF119" s="229">
        <f>IF(N119="snížená",J119,0)</f>
        <v>0</v>
      </c>
      <c r="BG119" s="229">
        <f>IF(N119="zákl. přenesená",J119,0)</f>
        <v>0</v>
      </c>
      <c r="BH119" s="229">
        <f>IF(N119="sníž. přenesená",J119,0)</f>
        <v>0</v>
      </c>
      <c r="BI119" s="229">
        <f>IF(N119="nulová",J119,0)</f>
        <v>0</v>
      </c>
      <c r="BJ119" s="18" t="s">
        <v>80</v>
      </c>
      <c r="BK119" s="229">
        <f>ROUND(I119*H119,2)</f>
        <v>0</v>
      </c>
      <c r="BL119" s="18" t="s">
        <v>3168</v>
      </c>
      <c r="BM119" s="18" t="s">
        <v>3207</v>
      </c>
    </row>
    <row r="120" spans="2:47" s="1" customFormat="1" ht="12">
      <c r="B120" s="39"/>
      <c r="C120" s="40"/>
      <c r="D120" s="230" t="s">
        <v>262</v>
      </c>
      <c r="E120" s="40"/>
      <c r="F120" s="231" t="s">
        <v>3208</v>
      </c>
      <c r="G120" s="40"/>
      <c r="H120" s="40"/>
      <c r="I120" s="145"/>
      <c r="J120" s="40"/>
      <c r="K120" s="40"/>
      <c r="L120" s="44"/>
      <c r="M120" s="232"/>
      <c r="N120" s="80"/>
      <c r="O120" s="80"/>
      <c r="P120" s="80"/>
      <c r="Q120" s="80"/>
      <c r="R120" s="80"/>
      <c r="S120" s="80"/>
      <c r="T120" s="81"/>
      <c r="AT120" s="18" t="s">
        <v>262</v>
      </c>
      <c r="AU120" s="18" t="s">
        <v>82</v>
      </c>
    </row>
    <row r="121" spans="2:65" s="1" customFormat="1" ht="16.5" customHeight="1">
      <c r="B121" s="39"/>
      <c r="C121" s="218" t="s">
        <v>137</v>
      </c>
      <c r="D121" s="218" t="s">
        <v>199</v>
      </c>
      <c r="E121" s="219" t="s">
        <v>3209</v>
      </c>
      <c r="F121" s="220" t="s">
        <v>3210</v>
      </c>
      <c r="G121" s="221" t="s">
        <v>1909</v>
      </c>
      <c r="H121" s="222">
        <v>1</v>
      </c>
      <c r="I121" s="223"/>
      <c r="J121" s="224">
        <f>ROUND(I121*H121,2)</f>
        <v>0</v>
      </c>
      <c r="K121" s="220" t="s">
        <v>203</v>
      </c>
      <c r="L121" s="44"/>
      <c r="M121" s="225" t="s">
        <v>21</v>
      </c>
      <c r="N121" s="226" t="s">
        <v>44</v>
      </c>
      <c r="O121" s="80"/>
      <c r="P121" s="227">
        <f>O121*H121</f>
        <v>0</v>
      </c>
      <c r="Q121" s="227">
        <v>0</v>
      </c>
      <c r="R121" s="227">
        <f>Q121*H121</f>
        <v>0</v>
      </c>
      <c r="S121" s="227">
        <v>0</v>
      </c>
      <c r="T121" s="228">
        <f>S121*H121</f>
        <v>0</v>
      </c>
      <c r="AR121" s="18" t="s">
        <v>3168</v>
      </c>
      <c r="AT121" s="18" t="s">
        <v>199</v>
      </c>
      <c r="AU121" s="18" t="s">
        <v>82</v>
      </c>
      <c r="AY121" s="18" t="s">
        <v>197</v>
      </c>
      <c r="BE121" s="229">
        <f>IF(N121="základní",J121,0)</f>
        <v>0</v>
      </c>
      <c r="BF121" s="229">
        <f>IF(N121="snížená",J121,0)</f>
        <v>0</v>
      </c>
      <c r="BG121" s="229">
        <f>IF(N121="zákl. přenesená",J121,0)</f>
        <v>0</v>
      </c>
      <c r="BH121" s="229">
        <f>IF(N121="sníž. přenesená",J121,0)</f>
        <v>0</v>
      </c>
      <c r="BI121" s="229">
        <f>IF(N121="nulová",J121,0)</f>
        <v>0</v>
      </c>
      <c r="BJ121" s="18" t="s">
        <v>80</v>
      </c>
      <c r="BK121" s="229">
        <f>ROUND(I121*H121,2)</f>
        <v>0</v>
      </c>
      <c r="BL121" s="18" t="s">
        <v>3168</v>
      </c>
      <c r="BM121" s="18" t="s">
        <v>3211</v>
      </c>
    </row>
    <row r="122" spans="2:65" s="1" customFormat="1" ht="16.5" customHeight="1">
      <c r="B122" s="39"/>
      <c r="C122" s="218" t="s">
        <v>281</v>
      </c>
      <c r="D122" s="218" t="s">
        <v>199</v>
      </c>
      <c r="E122" s="219" t="s">
        <v>3212</v>
      </c>
      <c r="F122" s="220" t="s">
        <v>3213</v>
      </c>
      <c r="G122" s="221" t="s">
        <v>1909</v>
      </c>
      <c r="H122" s="222">
        <v>1</v>
      </c>
      <c r="I122" s="223"/>
      <c r="J122" s="224">
        <f>ROUND(I122*H122,2)</f>
        <v>0</v>
      </c>
      <c r="K122" s="220" t="s">
        <v>203</v>
      </c>
      <c r="L122" s="44"/>
      <c r="M122" s="225" t="s">
        <v>21</v>
      </c>
      <c r="N122" s="226" t="s">
        <v>44</v>
      </c>
      <c r="O122" s="80"/>
      <c r="P122" s="227">
        <f>O122*H122</f>
        <v>0</v>
      </c>
      <c r="Q122" s="227">
        <v>0</v>
      </c>
      <c r="R122" s="227">
        <f>Q122*H122</f>
        <v>0</v>
      </c>
      <c r="S122" s="227">
        <v>0</v>
      </c>
      <c r="T122" s="228">
        <f>S122*H122</f>
        <v>0</v>
      </c>
      <c r="AR122" s="18" t="s">
        <v>3168</v>
      </c>
      <c r="AT122" s="18" t="s">
        <v>199</v>
      </c>
      <c r="AU122" s="18" t="s">
        <v>82</v>
      </c>
      <c r="AY122" s="18" t="s">
        <v>197</v>
      </c>
      <c r="BE122" s="229">
        <f>IF(N122="základní",J122,0)</f>
        <v>0</v>
      </c>
      <c r="BF122" s="229">
        <f>IF(N122="snížená",J122,0)</f>
        <v>0</v>
      </c>
      <c r="BG122" s="229">
        <f>IF(N122="zákl. přenesená",J122,0)</f>
        <v>0</v>
      </c>
      <c r="BH122" s="229">
        <f>IF(N122="sníž. přenesená",J122,0)</f>
        <v>0</v>
      </c>
      <c r="BI122" s="229">
        <f>IF(N122="nulová",J122,0)</f>
        <v>0</v>
      </c>
      <c r="BJ122" s="18" t="s">
        <v>80</v>
      </c>
      <c r="BK122" s="229">
        <f>ROUND(I122*H122,2)</f>
        <v>0</v>
      </c>
      <c r="BL122" s="18" t="s">
        <v>3168</v>
      </c>
      <c r="BM122" s="18" t="s">
        <v>3214</v>
      </c>
    </row>
    <row r="123" spans="2:47" s="1" customFormat="1" ht="12">
      <c r="B123" s="39"/>
      <c r="C123" s="40"/>
      <c r="D123" s="230" t="s">
        <v>262</v>
      </c>
      <c r="E123" s="40"/>
      <c r="F123" s="231" t="s">
        <v>3215</v>
      </c>
      <c r="G123" s="40"/>
      <c r="H123" s="40"/>
      <c r="I123" s="145"/>
      <c r="J123" s="40"/>
      <c r="K123" s="40"/>
      <c r="L123" s="44"/>
      <c r="M123" s="232"/>
      <c r="N123" s="80"/>
      <c r="O123" s="80"/>
      <c r="P123" s="80"/>
      <c r="Q123" s="80"/>
      <c r="R123" s="80"/>
      <c r="S123" s="80"/>
      <c r="T123" s="81"/>
      <c r="AT123" s="18" t="s">
        <v>262</v>
      </c>
      <c r="AU123" s="18" t="s">
        <v>82</v>
      </c>
    </row>
    <row r="124" spans="2:65" s="1" customFormat="1" ht="16.5" customHeight="1">
      <c r="B124" s="39"/>
      <c r="C124" s="218" t="s">
        <v>287</v>
      </c>
      <c r="D124" s="218" t="s">
        <v>199</v>
      </c>
      <c r="E124" s="219" t="s">
        <v>3216</v>
      </c>
      <c r="F124" s="220" t="s">
        <v>3217</v>
      </c>
      <c r="G124" s="221" t="s">
        <v>1909</v>
      </c>
      <c r="H124" s="222">
        <v>1</v>
      </c>
      <c r="I124" s="223"/>
      <c r="J124" s="224">
        <f>ROUND(I124*H124,2)</f>
        <v>0</v>
      </c>
      <c r="K124" s="220" t="s">
        <v>629</v>
      </c>
      <c r="L124" s="44"/>
      <c r="M124" s="225" t="s">
        <v>21</v>
      </c>
      <c r="N124" s="226" t="s">
        <v>44</v>
      </c>
      <c r="O124" s="80"/>
      <c r="P124" s="227">
        <f>O124*H124</f>
        <v>0</v>
      </c>
      <c r="Q124" s="227">
        <v>0</v>
      </c>
      <c r="R124" s="227">
        <f>Q124*H124</f>
        <v>0</v>
      </c>
      <c r="S124" s="227">
        <v>0</v>
      </c>
      <c r="T124" s="228">
        <f>S124*H124</f>
        <v>0</v>
      </c>
      <c r="AR124" s="18" t="s">
        <v>3168</v>
      </c>
      <c r="AT124" s="18" t="s">
        <v>199</v>
      </c>
      <c r="AU124" s="18" t="s">
        <v>82</v>
      </c>
      <c r="AY124" s="18" t="s">
        <v>197</v>
      </c>
      <c r="BE124" s="229">
        <f>IF(N124="základní",J124,0)</f>
        <v>0</v>
      </c>
      <c r="BF124" s="229">
        <f>IF(N124="snížená",J124,0)</f>
        <v>0</v>
      </c>
      <c r="BG124" s="229">
        <f>IF(N124="zákl. přenesená",J124,0)</f>
        <v>0</v>
      </c>
      <c r="BH124" s="229">
        <f>IF(N124="sníž. přenesená",J124,0)</f>
        <v>0</v>
      </c>
      <c r="BI124" s="229">
        <f>IF(N124="nulová",J124,0)</f>
        <v>0</v>
      </c>
      <c r="BJ124" s="18" t="s">
        <v>80</v>
      </c>
      <c r="BK124" s="229">
        <f>ROUND(I124*H124,2)</f>
        <v>0</v>
      </c>
      <c r="BL124" s="18" t="s">
        <v>3168</v>
      </c>
      <c r="BM124" s="18" t="s">
        <v>3218</v>
      </c>
    </row>
    <row r="125" spans="2:47" s="1" customFormat="1" ht="12">
      <c r="B125" s="39"/>
      <c r="C125" s="40"/>
      <c r="D125" s="230" t="s">
        <v>262</v>
      </c>
      <c r="E125" s="40"/>
      <c r="F125" s="231" t="s">
        <v>3219</v>
      </c>
      <c r="G125" s="40"/>
      <c r="H125" s="40"/>
      <c r="I125" s="145"/>
      <c r="J125" s="40"/>
      <c r="K125" s="40"/>
      <c r="L125" s="44"/>
      <c r="M125" s="232"/>
      <c r="N125" s="80"/>
      <c r="O125" s="80"/>
      <c r="P125" s="80"/>
      <c r="Q125" s="80"/>
      <c r="R125" s="80"/>
      <c r="S125" s="80"/>
      <c r="T125" s="81"/>
      <c r="AT125" s="18" t="s">
        <v>262</v>
      </c>
      <c r="AU125" s="18" t="s">
        <v>82</v>
      </c>
    </row>
    <row r="126" spans="2:63" s="11" customFormat="1" ht="22.8" customHeight="1">
      <c r="B126" s="202"/>
      <c r="C126" s="203"/>
      <c r="D126" s="204" t="s">
        <v>72</v>
      </c>
      <c r="E126" s="216" t="s">
        <v>3220</v>
      </c>
      <c r="F126" s="216" t="s">
        <v>3221</v>
      </c>
      <c r="G126" s="203"/>
      <c r="H126" s="203"/>
      <c r="I126" s="206"/>
      <c r="J126" s="217">
        <f>BK126</f>
        <v>0</v>
      </c>
      <c r="K126" s="203"/>
      <c r="L126" s="208"/>
      <c r="M126" s="209"/>
      <c r="N126" s="210"/>
      <c r="O126" s="210"/>
      <c r="P126" s="211">
        <f>SUM(P127:P132)</f>
        <v>0</v>
      </c>
      <c r="Q126" s="210"/>
      <c r="R126" s="211">
        <f>SUM(R127:R132)</f>
        <v>0</v>
      </c>
      <c r="S126" s="210"/>
      <c r="T126" s="212">
        <f>SUM(T127:T132)</f>
        <v>0</v>
      </c>
      <c r="AR126" s="213" t="s">
        <v>220</v>
      </c>
      <c r="AT126" s="214" t="s">
        <v>72</v>
      </c>
      <c r="AU126" s="214" t="s">
        <v>80</v>
      </c>
      <c r="AY126" s="213" t="s">
        <v>197</v>
      </c>
      <c r="BK126" s="215">
        <f>SUM(BK127:BK132)</f>
        <v>0</v>
      </c>
    </row>
    <row r="127" spans="2:65" s="1" customFormat="1" ht="16.5" customHeight="1">
      <c r="B127" s="39"/>
      <c r="C127" s="218" t="s">
        <v>8</v>
      </c>
      <c r="D127" s="218" t="s">
        <v>199</v>
      </c>
      <c r="E127" s="219" t="s">
        <v>3222</v>
      </c>
      <c r="F127" s="220" t="s">
        <v>3223</v>
      </c>
      <c r="G127" s="221" t="s">
        <v>1909</v>
      </c>
      <c r="H127" s="222">
        <v>1</v>
      </c>
      <c r="I127" s="223"/>
      <c r="J127" s="224">
        <f>ROUND(I127*H127,2)</f>
        <v>0</v>
      </c>
      <c r="K127" s="220" t="s">
        <v>203</v>
      </c>
      <c r="L127" s="44"/>
      <c r="M127" s="225" t="s">
        <v>21</v>
      </c>
      <c r="N127" s="226" t="s">
        <v>44</v>
      </c>
      <c r="O127" s="80"/>
      <c r="P127" s="227">
        <f>O127*H127</f>
        <v>0</v>
      </c>
      <c r="Q127" s="227">
        <v>0</v>
      </c>
      <c r="R127" s="227">
        <f>Q127*H127</f>
        <v>0</v>
      </c>
      <c r="S127" s="227">
        <v>0</v>
      </c>
      <c r="T127" s="228">
        <f>S127*H127</f>
        <v>0</v>
      </c>
      <c r="AR127" s="18" t="s">
        <v>3168</v>
      </c>
      <c r="AT127" s="18" t="s">
        <v>199</v>
      </c>
      <c r="AU127" s="18" t="s">
        <v>82</v>
      </c>
      <c r="AY127" s="18" t="s">
        <v>197</v>
      </c>
      <c r="BE127" s="229">
        <f>IF(N127="základní",J127,0)</f>
        <v>0</v>
      </c>
      <c r="BF127" s="229">
        <f>IF(N127="snížená",J127,0)</f>
        <v>0</v>
      </c>
      <c r="BG127" s="229">
        <f>IF(N127="zákl. přenesená",J127,0)</f>
        <v>0</v>
      </c>
      <c r="BH127" s="229">
        <f>IF(N127="sníž. přenesená",J127,0)</f>
        <v>0</v>
      </c>
      <c r="BI127" s="229">
        <f>IF(N127="nulová",J127,0)</f>
        <v>0</v>
      </c>
      <c r="BJ127" s="18" t="s">
        <v>80</v>
      </c>
      <c r="BK127" s="229">
        <f>ROUND(I127*H127,2)</f>
        <v>0</v>
      </c>
      <c r="BL127" s="18" t="s">
        <v>3168</v>
      </c>
      <c r="BM127" s="18" t="s">
        <v>3224</v>
      </c>
    </row>
    <row r="128" spans="2:47" s="1" customFormat="1" ht="12">
      <c r="B128" s="39"/>
      <c r="C128" s="40"/>
      <c r="D128" s="230" t="s">
        <v>262</v>
      </c>
      <c r="E128" s="40"/>
      <c r="F128" s="231" t="s">
        <v>3225</v>
      </c>
      <c r="G128" s="40"/>
      <c r="H128" s="40"/>
      <c r="I128" s="145"/>
      <c r="J128" s="40"/>
      <c r="K128" s="40"/>
      <c r="L128" s="44"/>
      <c r="M128" s="232"/>
      <c r="N128" s="80"/>
      <c r="O128" s="80"/>
      <c r="P128" s="80"/>
      <c r="Q128" s="80"/>
      <c r="R128" s="80"/>
      <c r="S128" s="80"/>
      <c r="T128" s="81"/>
      <c r="AT128" s="18" t="s">
        <v>262</v>
      </c>
      <c r="AU128" s="18" t="s">
        <v>82</v>
      </c>
    </row>
    <row r="129" spans="2:65" s="1" customFormat="1" ht="16.5" customHeight="1">
      <c r="B129" s="39"/>
      <c r="C129" s="218" t="s">
        <v>298</v>
      </c>
      <c r="D129" s="218" t="s">
        <v>199</v>
      </c>
      <c r="E129" s="219" t="s">
        <v>3226</v>
      </c>
      <c r="F129" s="220" t="s">
        <v>3227</v>
      </c>
      <c r="G129" s="221" t="s">
        <v>1909</v>
      </c>
      <c r="H129" s="222">
        <v>1</v>
      </c>
      <c r="I129" s="223"/>
      <c r="J129" s="224">
        <f>ROUND(I129*H129,2)</f>
        <v>0</v>
      </c>
      <c r="K129" s="220" t="s">
        <v>203</v>
      </c>
      <c r="L129" s="44"/>
      <c r="M129" s="225" t="s">
        <v>21</v>
      </c>
      <c r="N129" s="226" t="s">
        <v>44</v>
      </c>
      <c r="O129" s="80"/>
      <c r="P129" s="227">
        <f>O129*H129</f>
        <v>0</v>
      </c>
      <c r="Q129" s="227">
        <v>0</v>
      </c>
      <c r="R129" s="227">
        <f>Q129*H129</f>
        <v>0</v>
      </c>
      <c r="S129" s="227">
        <v>0</v>
      </c>
      <c r="T129" s="228">
        <f>S129*H129</f>
        <v>0</v>
      </c>
      <c r="AR129" s="18" t="s">
        <v>3168</v>
      </c>
      <c r="AT129" s="18" t="s">
        <v>199</v>
      </c>
      <c r="AU129" s="18" t="s">
        <v>82</v>
      </c>
      <c r="AY129" s="18" t="s">
        <v>197</v>
      </c>
      <c r="BE129" s="229">
        <f>IF(N129="základní",J129,0)</f>
        <v>0</v>
      </c>
      <c r="BF129" s="229">
        <f>IF(N129="snížená",J129,0)</f>
        <v>0</v>
      </c>
      <c r="BG129" s="229">
        <f>IF(N129="zákl. přenesená",J129,0)</f>
        <v>0</v>
      </c>
      <c r="BH129" s="229">
        <f>IF(N129="sníž. přenesená",J129,0)</f>
        <v>0</v>
      </c>
      <c r="BI129" s="229">
        <f>IF(N129="nulová",J129,0)</f>
        <v>0</v>
      </c>
      <c r="BJ129" s="18" t="s">
        <v>80</v>
      </c>
      <c r="BK129" s="229">
        <f>ROUND(I129*H129,2)</f>
        <v>0</v>
      </c>
      <c r="BL129" s="18" t="s">
        <v>3168</v>
      </c>
      <c r="BM129" s="18" t="s">
        <v>3228</v>
      </c>
    </row>
    <row r="130" spans="2:47" s="1" customFormat="1" ht="12">
      <c r="B130" s="39"/>
      <c r="C130" s="40"/>
      <c r="D130" s="230" t="s">
        <v>262</v>
      </c>
      <c r="E130" s="40"/>
      <c r="F130" s="231" t="s">
        <v>3229</v>
      </c>
      <c r="G130" s="40"/>
      <c r="H130" s="40"/>
      <c r="I130" s="145"/>
      <c r="J130" s="40"/>
      <c r="K130" s="40"/>
      <c r="L130" s="44"/>
      <c r="M130" s="232"/>
      <c r="N130" s="80"/>
      <c r="O130" s="80"/>
      <c r="P130" s="80"/>
      <c r="Q130" s="80"/>
      <c r="R130" s="80"/>
      <c r="S130" s="80"/>
      <c r="T130" s="81"/>
      <c r="AT130" s="18" t="s">
        <v>262</v>
      </c>
      <c r="AU130" s="18" t="s">
        <v>82</v>
      </c>
    </row>
    <row r="131" spans="2:65" s="1" customFormat="1" ht="16.5" customHeight="1">
      <c r="B131" s="39"/>
      <c r="C131" s="218" t="s">
        <v>305</v>
      </c>
      <c r="D131" s="218" t="s">
        <v>199</v>
      </c>
      <c r="E131" s="219" t="s">
        <v>3230</v>
      </c>
      <c r="F131" s="220" t="s">
        <v>3231</v>
      </c>
      <c r="G131" s="221" t="s">
        <v>1909</v>
      </c>
      <c r="H131" s="222">
        <v>1</v>
      </c>
      <c r="I131" s="223"/>
      <c r="J131" s="224">
        <f>ROUND(I131*H131,2)</f>
        <v>0</v>
      </c>
      <c r="K131" s="220" t="s">
        <v>203</v>
      </c>
      <c r="L131" s="44"/>
      <c r="M131" s="225" t="s">
        <v>21</v>
      </c>
      <c r="N131" s="226" t="s">
        <v>44</v>
      </c>
      <c r="O131" s="80"/>
      <c r="P131" s="227">
        <f>O131*H131</f>
        <v>0</v>
      </c>
      <c r="Q131" s="227">
        <v>0</v>
      </c>
      <c r="R131" s="227">
        <f>Q131*H131</f>
        <v>0</v>
      </c>
      <c r="S131" s="227">
        <v>0</v>
      </c>
      <c r="T131" s="228">
        <f>S131*H131</f>
        <v>0</v>
      </c>
      <c r="AR131" s="18" t="s">
        <v>3168</v>
      </c>
      <c r="AT131" s="18" t="s">
        <v>199</v>
      </c>
      <c r="AU131" s="18" t="s">
        <v>82</v>
      </c>
      <c r="AY131" s="18" t="s">
        <v>197</v>
      </c>
      <c r="BE131" s="229">
        <f>IF(N131="základní",J131,0)</f>
        <v>0</v>
      </c>
      <c r="BF131" s="229">
        <f>IF(N131="snížená",J131,0)</f>
        <v>0</v>
      </c>
      <c r="BG131" s="229">
        <f>IF(N131="zákl. přenesená",J131,0)</f>
        <v>0</v>
      </c>
      <c r="BH131" s="229">
        <f>IF(N131="sníž. přenesená",J131,0)</f>
        <v>0</v>
      </c>
      <c r="BI131" s="229">
        <f>IF(N131="nulová",J131,0)</f>
        <v>0</v>
      </c>
      <c r="BJ131" s="18" t="s">
        <v>80</v>
      </c>
      <c r="BK131" s="229">
        <f>ROUND(I131*H131,2)</f>
        <v>0</v>
      </c>
      <c r="BL131" s="18" t="s">
        <v>3168</v>
      </c>
      <c r="BM131" s="18" t="s">
        <v>3232</v>
      </c>
    </row>
    <row r="132" spans="2:47" s="1" customFormat="1" ht="12">
      <c r="B132" s="39"/>
      <c r="C132" s="40"/>
      <c r="D132" s="230" t="s">
        <v>262</v>
      </c>
      <c r="E132" s="40"/>
      <c r="F132" s="231" t="s">
        <v>3233</v>
      </c>
      <c r="G132" s="40"/>
      <c r="H132" s="40"/>
      <c r="I132" s="145"/>
      <c r="J132" s="40"/>
      <c r="K132" s="40"/>
      <c r="L132" s="44"/>
      <c r="M132" s="232"/>
      <c r="N132" s="80"/>
      <c r="O132" s="80"/>
      <c r="P132" s="80"/>
      <c r="Q132" s="80"/>
      <c r="R132" s="80"/>
      <c r="S132" s="80"/>
      <c r="T132" s="81"/>
      <c r="AT132" s="18" t="s">
        <v>262</v>
      </c>
      <c r="AU132" s="18" t="s">
        <v>82</v>
      </c>
    </row>
    <row r="133" spans="2:63" s="11" customFormat="1" ht="22.8" customHeight="1">
      <c r="B133" s="202"/>
      <c r="C133" s="203"/>
      <c r="D133" s="204" t="s">
        <v>72</v>
      </c>
      <c r="E133" s="216" t="s">
        <v>3234</v>
      </c>
      <c r="F133" s="216" t="s">
        <v>3235</v>
      </c>
      <c r="G133" s="203"/>
      <c r="H133" s="203"/>
      <c r="I133" s="206"/>
      <c r="J133" s="217">
        <f>BK133</f>
        <v>0</v>
      </c>
      <c r="K133" s="203"/>
      <c r="L133" s="208"/>
      <c r="M133" s="209"/>
      <c r="N133" s="210"/>
      <c r="O133" s="210"/>
      <c r="P133" s="211">
        <f>SUM(P134:P137)</f>
        <v>0</v>
      </c>
      <c r="Q133" s="210"/>
      <c r="R133" s="211">
        <f>SUM(R134:R137)</f>
        <v>0</v>
      </c>
      <c r="S133" s="210"/>
      <c r="T133" s="212">
        <f>SUM(T134:T137)</f>
        <v>0</v>
      </c>
      <c r="AR133" s="213" t="s">
        <v>220</v>
      </c>
      <c r="AT133" s="214" t="s">
        <v>72</v>
      </c>
      <c r="AU133" s="214" t="s">
        <v>80</v>
      </c>
      <c r="AY133" s="213" t="s">
        <v>197</v>
      </c>
      <c r="BK133" s="215">
        <f>SUM(BK134:BK137)</f>
        <v>0</v>
      </c>
    </row>
    <row r="134" spans="2:65" s="1" customFormat="1" ht="16.5" customHeight="1">
      <c r="B134" s="39"/>
      <c r="C134" s="218" t="s">
        <v>314</v>
      </c>
      <c r="D134" s="218" t="s">
        <v>199</v>
      </c>
      <c r="E134" s="219" t="s">
        <v>3236</v>
      </c>
      <c r="F134" s="220" t="s">
        <v>3237</v>
      </c>
      <c r="G134" s="221" t="s">
        <v>1909</v>
      </c>
      <c r="H134" s="222">
        <v>1</v>
      </c>
      <c r="I134" s="223"/>
      <c r="J134" s="224">
        <f>ROUND(I134*H134,2)</f>
        <v>0</v>
      </c>
      <c r="K134" s="220" t="s">
        <v>203</v>
      </c>
      <c r="L134" s="44"/>
      <c r="M134" s="225" t="s">
        <v>21</v>
      </c>
      <c r="N134" s="226" t="s">
        <v>44</v>
      </c>
      <c r="O134" s="80"/>
      <c r="P134" s="227">
        <f>O134*H134</f>
        <v>0</v>
      </c>
      <c r="Q134" s="227">
        <v>0</v>
      </c>
      <c r="R134" s="227">
        <f>Q134*H134</f>
        <v>0</v>
      </c>
      <c r="S134" s="227">
        <v>0</v>
      </c>
      <c r="T134" s="228">
        <f>S134*H134</f>
        <v>0</v>
      </c>
      <c r="AR134" s="18" t="s">
        <v>3168</v>
      </c>
      <c r="AT134" s="18" t="s">
        <v>199</v>
      </c>
      <c r="AU134" s="18" t="s">
        <v>82</v>
      </c>
      <c r="AY134" s="18" t="s">
        <v>197</v>
      </c>
      <c r="BE134" s="229">
        <f>IF(N134="základní",J134,0)</f>
        <v>0</v>
      </c>
      <c r="BF134" s="229">
        <f>IF(N134="snížená",J134,0)</f>
        <v>0</v>
      </c>
      <c r="BG134" s="229">
        <f>IF(N134="zákl. přenesená",J134,0)</f>
        <v>0</v>
      </c>
      <c r="BH134" s="229">
        <f>IF(N134="sníž. přenesená",J134,0)</f>
        <v>0</v>
      </c>
      <c r="BI134" s="229">
        <f>IF(N134="nulová",J134,0)</f>
        <v>0</v>
      </c>
      <c r="BJ134" s="18" t="s">
        <v>80</v>
      </c>
      <c r="BK134" s="229">
        <f>ROUND(I134*H134,2)</f>
        <v>0</v>
      </c>
      <c r="BL134" s="18" t="s">
        <v>3168</v>
      </c>
      <c r="BM134" s="18" t="s">
        <v>3238</v>
      </c>
    </row>
    <row r="135" spans="2:47" s="1" customFormat="1" ht="12">
      <c r="B135" s="39"/>
      <c r="C135" s="40"/>
      <c r="D135" s="230" t="s">
        <v>262</v>
      </c>
      <c r="E135" s="40"/>
      <c r="F135" s="231" t="s">
        <v>3239</v>
      </c>
      <c r="G135" s="40"/>
      <c r="H135" s="40"/>
      <c r="I135" s="145"/>
      <c r="J135" s="40"/>
      <c r="K135" s="40"/>
      <c r="L135" s="44"/>
      <c r="M135" s="232"/>
      <c r="N135" s="80"/>
      <c r="O135" s="80"/>
      <c r="P135" s="80"/>
      <c r="Q135" s="80"/>
      <c r="R135" s="80"/>
      <c r="S135" s="80"/>
      <c r="T135" s="81"/>
      <c r="AT135" s="18" t="s">
        <v>262</v>
      </c>
      <c r="AU135" s="18" t="s">
        <v>82</v>
      </c>
    </row>
    <row r="136" spans="2:65" s="1" customFormat="1" ht="16.5" customHeight="1">
      <c r="B136" s="39"/>
      <c r="C136" s="218" t="s">
        <v>321</v>
      </c>
      <c r="D136" s="218" t="s">
        <v>199</v>
      </c>
      <c r="E136" s="219" t="s">
        <v>3240</v>
      </c>
      <c r="F136" s="220" t="s">
        <v>3241</v>
      </c>
      <c r="G136" s="221" t="s">
        <v>1909</v>
      </c>
      <c r="H136" s="222">
        <v>1</v>
      </c>
      <c r="I136" s="223"/>
      <c r="J136" s="224">
        <f>ROUND(I136*H136,2)</f>
        <v>0</v>
      </c>
      <c r="K136" s="220" t="s">
        <v>203</v>
      </c>
      <c r="L136" s="44"/>
      <c r="M136" s="225" t="s">
        <v>21</v>
      </c>
      <c r="N136" s="226" t="s">
        <v>44</v>
      </c>
      <c r="O136" s="80"/>
      <c r="P136" s="227">
        <f>O136*H136</f>
        <v>0</v>
      </c>
      <c r="Q136" s="227">
        <v>0</v>
      </c>
      <c r="R136" s="227">
        <f>Q136*H136</f>
        <v>0</v>
      </c>
      <c r="S136" s="227">
        <v>0</v>
      </c>
      <c r="T136" s="228">
        <f>S136*H136</f>
        <v>0</v>
      </c>
      <c r="AR136" s="18" t="s">
        <v>3168</v>
      </c>
      <c r="AT136" s="18" t="s">
        <v>199</v>
      </c>
      <c r="AU136" s="18" t="s">
        <v>82</v>
      </c>
      <c r="AY136" s="18" t="s">
        <v>197</v>
      </c>
      <c r="BE136" s="229">
        <f>IF(N136="základní",J136,0)</f>
        <v>0</v>
      </c>
      <c r="BF136" s="229">
        <f>IF(N136="snížená",J136,0)</f>
        <v>0</v>
      </c>
      <c r="BG136" s="229">
        <f>IF(N136="zákl. přenesená",J136,0)</f>
        <v>0</v>
      </c>
      <c r="BH136" s="229">
        <f>IF(N136="sníž. přenesená",J136,0)</f>
        <v>0</v>
      </c>
      <c r="BI136" s="229">
        <f>IF(N136="nulová",J136,0)</f>
        <v>0</v>
      </c>
      <c r="BJ136" s="18" t="s">
        <v>80</v>
      </c>
      <c r="BK136" s="229">
        <f>ROUND(I136*H136,2)</f>
        <v>0</v>
      </c>
      <c r="BL136" s="18" t="s">
        <v>3168</v>
      </c>
      <c r="BM136" s="18" t="s">
        <v>3242</v>
      </c>
    </row>
    <row r="137" spans="2:47" s="1" customFormat="1" ht="12">
      <c r="B137" s="39"/>
      <c r="C137" s="40"/>
      <c r="D137" s="230" t="s">
        <v>262</v>
      </c>
      <c r="E137" s="40"/>
      <c r="F137" s="231" t="s">
        <v>3243</v>
      </c>
      <c r="G137" s="40"/>
      <c r="H137" s="40"/>
      <c r="I137" s="145"/>
      <c r="J137" s="40"/>
      <c r="K137" s="40"/>
      <c r="L137" s="44"/>
      <c r="M137" s="232"/>
      <c r="N137" s="80"/>
      <c r="O137" s="80"/>
      <c r="P137" s="80"/>
      <c r="Q137" s="80"/>
      <c r="R137" s="80"/>
      <c r="S137" s="80"/>
      <c r="T137" s="81"/>
      <c r="AT137" s="18" t="s">
        <v>262</v>
      </c>
      <c r="AU137" s="18" t="s">
        <v>82</v>
      </c>
    </row>
    <row r="138" spans="2:63" s="11" customFormat="1" ht="22.8" customHeight="1">
      <c r="B138" s="202"/>
      <c r="C138" s="203"/>
      <c r="D138" s="204" t="s">
        <v>72</v>
      </c>
      <c r="E138" s="216" t="s">
        <v>3244</v>
      </c>
      <c r="F138" s="216" t="s">
        <v>3245</v>
      </c>
      <c r="G138" s="203"/>
      <c r="H138" s="203"/>
      <c r="I138" s="206"/>
      <c r="J138" s="217">
        <f>BK138</f>
        <v>0</v>
      </c>
      <c r="K138" s="203"/>
      <c r="L138" s="208"/>
      <c r="M138" s="209"/>
      <c r="N138" s="210"/>
      <c r="O138" s="210"/>
      <c r="P138" s="211">
        <f>SUM(P139:P140)</f>
        <v>0</v>
      </c>
      <c r="Q138" s="210"/>
      <c r="R138" s="211">
        <f>SUM(R139:R140)</f>
        <v>0</v>
      </c>
      <c r="S138" s="210"/>
      <c r="T138" s="212">
        <f>SUM(T139:T140)</f>
        <v>0</v>
      </c>
      <c r="AR138" s="213" t="s">
        <v>220</v>
      </c>
      <c r="AT138" s="214" t="s">
        <v>72</v>
      </c>
      <c r="AU138" s="214" t="s">
        <v>80</v>
      </c>
      <c r="AY138" s="213" t="s">
        <v>197</v>
      </c>
      <c r="BK138" s="215">
        <f>SUM(BK139:BK140)</f>
        <v>0</v>
      </c>
    </row>
    <row r="139" spans="2:65" s="1" customFormat="1" ht="16.5" customHeight="1">
      <c r="B139" s="39"/>
      <c r="C139" s="218" t="s">
        <v>330</v>
      </c>
      <c r="D139" s="218" t="s">
        <v>199</v>
      </c>
      <c r="E139" s="219" t="s">
        <v>3246</v>
      </c>
      <c r="F139" s="220" t="s">
        <v>3247</v>
      </c>
      <c r="G139" s="221" t="s">
        <v>1909</v>
      </c>
      <c r="H139" s="222">
        <v>1</v>
      </c>
      <c r="I139" s="223"/>
      <c r="J139" s="224">
        <f>ROUND(I139*H139,2)</f>
        <v>0</v>
      </c>
      <c r="K139" s="220" t="s">
        <v>203</v>
      </c>
      <c r="L139" s="44"/>
      <c r="M139" s="225" t="s">
        <v>21</v>
      </c>
      <c r="N139" s="226" t="s">
        <v>44</v>
      </c>
      <c r="O139" s="80"/>
      <c r="P139" s="227">
        <f>O139*H139</f>
        <v>0</v>
      </c>
      <c r="Q139" s="227">
        <v>0</v>
      </c>
      <c r="R139" s="227">
        <f>Q139*H139</f>
        <v>0</v>
      </c>
      <c r="S139" s="227">
        <v>0</v>
      </c>
      <c r="T139" s="228">
        <f>S139*H139</f>
        <v>0</v>
      </c>
      <c r="AR139" s="18" t="s">
        <v>3168</v>
      </c>
      <c r="AT139" s="18" t="s">
        <v>199</v>
      </c>
      <c r="AU139" s="18" t="s">
        <v>82</v>
      </c>
      <c r="AY139" s="18" t="s">
        <v>197</v>
      </c>
      <c r="BE139" s="229">
        <f>IF(N139="základní",J139,0)</f>
        <v>0</v>
      </c>
      <c r="BF139" s="229">
        <f>IF(N139="snížená",J139,0)</f>
        <v>0</v>
      </c>
      <c r="BG139" s="229">
        <f>IF(N139="zákl. přenesená",J139,0)</f>
        <v>0</v>
      </c>
      <c r="BH139" s="229">
        <f>IF(N139="sníž. přenesená",J139,0)</f>
        <v>0</v>
      </c>
      <c r="BI139" s="229">
        <f>IF(N139="nulová",J139,0)</f>
        <v>0</v>
      </c>
      <c r="BJ139" s="18" t="s">
        <v>80</v>
      </c>
      <c r="BK139" s="229">
        <f>ROUND(I139*H139,2)</f>
        <v>0</v>
      </c>
      <c r="BL139" s="18" t="s">
        <v>3168</v>
      </c>
      <c r="BM139" s="18" t="s">
        <v>3248</v>
      </c>
    </row>
    <row r="140" spans="2:47" s="1" customFormat="1" ht="12">
      <c r="B140" s="39"/>
      <c r="C140" s="40"/>
      <c r="D140" s="230" t="s">
        <v>262</v>
      </c>
      <c r="E140" s="40"/>
      <c r="F140" s="231" t="s">
        <v>3249</v>
      </c>
      <c r="G140" s="40"/>
      <c r="H140" s="40"/>
      <c r="I140" s="145"/>
      <c r="J140" s="40"/>
      <c r="K140" s="40"/>
      <c r="L140" s="44"/>
      <c r="M140" s="232"/>
      <c r="N140" s="80"/>
      <c r="O140" s="80"/>
      <c r="P140" s="80"/>
      <c r="Q140" s="80"/>
      <c r="R140" s="80"/>
      <c r="S140" s="80"/>
      <c r="T140" s="81"/>
      <c r="AT140" s="18" t="s">
        <v>262</v>
      </c>
      <c r="AU140" s="18" t="s">
        <v>82</v>
      </c>
    </row>
    <row r="141" spans="2:63" s="11" customFormat="1" ht="22.8" customHeight="1">
      <c r="B141" s="202"/>
      <c r="C141" s="203"/>
      <c r="D141" s="204" t="s">
        <v>72</v>
      </c>
      <c r="E141" s="216" t="s">
        <v>3250</v>
      </c>
      <c r="F141" s="216" t="s">
        <v>3251</v>
      </c>
      <c r="G141" s="203"/>
      <c r="H141" s="203"/>
      <c r="I141" s="206"/>
      <c r="J141" s="217">
        <f>BK141</f>
        <v>0</v>
      </c>
      <c r="K141" s="203"/>
      <c r="L141" s="208"/>
      <c r="M141" s="209"/>
      <c r="N141" s="210"/>
      <c r="O141" s="210"/>
      <c r="P141" s="211">
        <f>SUM(P142:P147)</f>
        <v>0</v>
      </c>
      <c r="Q141" s="210"/>
      <c r="R141" s="211">
        <f>SUM(R142:R147)</f>
        <v>0</v>
      </c>
      <c r="S141" s="210"/>
      <c r="T141" s="212">
        <f>SUM(T142:T147)</f>
        <v>0</v>
      </c>
      <c r="AR141" s="213" t="s">
        <v>220</v>
      </c>
      <c r="AT141" s="214" t="s">
        <v>72</v>
      </c>
      <c r="AU141" s="214" t="s">
        <v>80</v>
      </c>
      <c r="AY141" s="213" t="s">
        <v>197</v>
      </c>
      <c r="BK141" s="215">
        <f>SUM(BK142:BK147)</f>
        <v>0</v>
      </c>
    </row>
    <row r="142" spans="2:65" s="1" customFormat="1" ht="16.5" customHeight="1">
      <c r="B142" s="39"/>
      <c r="C142" s="218" t="s">
        <v>7</v>
      </c>
      <c r="D142" s="218" t="s">
        <v>199</v>
      </c>
      <c r="E142" s="219" t="s">
        <v>3252</v>
      </c>
      <c r="F142" s="220" t="s">
        <v>3253</v>
      </c>
      <c r="G142" s="221" t="s">
        <v>1909</v>
      </c>
      <c r="H142" s="222">
        <v>1</v>
      </c>
      <c r="I142" s="223"/>
      <c r="J142" s="224">
        <f>ROUND(I142*H142,2)</f>
        <v>0</v>
      </c>
      <c r="K142" s="220" t="s">
        <v>21</v>
      </c>
      <c r="L142" s="44"/>
      <c r="M142" s="225" t="s">
        <v>21</v>
      </c>
      <c r="N142" s="226" t="s">
        <v>44</v>
      </c>
      <c r="O142" s="80"/>
      <c r="P142" s="227">
        <f>O142*H142</f>
        <v>0</v>
      </c>
      <c r="Q142" s="227">
        <v>0</v>
      </c>
      <c r="R142" s="227">
        <f>Q142*H142</f>
        <v>0</v>
      </c>
      <c r="S142" s="227">
        <v>0</v>
      </c>
      <c r="T142" s="228">
        <f>S142*H142</f>
        <v>0</v>
      </c>
      <c r="AR142" s="18" t="s">
        <v>3168</v>
      </c>
      <c r="AT142" s="18" t="s">
        <v>199</v>
      </c>
      <c r="AU142" s="18" t="s">
        <v>82</v>
      </c>
      <c r="AY142" s="18" t="s">
        <v>197</v>
      </c>
      <c r="BE142" s="229">
        <f>IF(N142="základní",J142,0)</f>
        <v>0</v>
      </c>
      <c r="BF142" s="229">
        <f>IF(N142="snížená",J142,0)</f>
        <v>0</v>
      </c>
      <c r="BG142" s="229">
        <f>IF(N142="zákl. přenesená",J142,0)</f>
        <v>0</v>
      </c>
      <c r="BH142" s="229">
        <f>IF(N142="sníž. přenesená",J142,0)</f>
        <v>0</v>
      </c>
      <c r="BI142" s="229">
        <f>IF(N142="nulová",J142,0)</f>
        <v>0</v>
      </c>
      <c r="BJ142" s="18" t="s">
        <v>80</v>
      </c>
      <c r="BK142" s="229">
        <f>ROUND(I142*H142,2)</f>
        <v>0</v>
      </c>
      <c r="BL142" s="18" t="s">
        <v>3168</v>
      </c>
      <c r="BM142" s="18" t="s">
        <v>3254</v>
      </c>
    </row>
    <row r="143" spans="2:47" s="1" customFormat="1" ht="12">
      <c r="B143" s="39"/>
      <c r="C143" s="40"/>
      <c r="D143" s="230" t="s">
        <v>262</v>
      </c>
      <c r="E143" s="40"/>
      <c r="F143" s="231" t="s">
        <v>3255</v>
      </c>
      <c r="G143" s="40"/>
      <c r="H143" s="40"/>
      <c r="I143" s="145"/>
      <c r="J143" s="40"/>
      <c r="K143" s="40"/>
      <c r="L143" s="44"/>
      <c r="M143" s="232"/>
      <c r="N143" s="80"/>
      <c r="O143" s="80"/>
      <c r="P143" s="80"/>
      <c r="Q143" s="80"/>
      <c r="R143" s="80"/>
      <c r="S143" s="80"/>
      <c r="T143" s="81"/>
      <c r="AT143" s="18" t="s">
        <v>262</v>
      </c>
      <c r="AU143" s="18" t="s">
        <v>82</v>
      </c>
    </row>
    <row r="144" spans="2:65" s="1" customFormat="1" ht="16.5" customHeight="1">
      <c r="B144" s="39"/>
      <c r="C144" s="218" t="s">
        <v>343</v>
      </c>
      <c r="D144" s="218" t="s">
        <v>199</v>
      </c>
      <c r="E144" s="219" t="s">
        <v>3256</v>
      </c>
      <c r="F144" s="220" t="s">
        <v>3257</v>
      </c>
      <c r="G144" s="221" t="s">
        <v>1909</v>
      </c>
      <c r="H144" s="222">
        <v>1</v>
      </c>
      <c r="I144" s="223"/>
      <c r="J144" s="224">
        <f>ROUND(I144*H144,2)</f>
        <v>0</v>
      </c>
      <c r="K144" s="220" t="s">
        <v>203</v>
      </c>
      <c r="L144" s="44"/>
      <c r="M144" s="225" t="s">
        <v>21</v>
      </c>
      <c r="N144" s="226" t="s">
        <v>44</v>
      </c>
      <c r="O144" s="80"/>
      <c r="P144" s="227">
        <f>O144*H144</f>
        <v>0</v>
      </c>
      <c r="Q144" s="227">
        <v>0</v>
      </c>
      <c r="R144" s="227">
        <f>Q144*H144</f>
        <v>0</v>
      </c>
      <c r="S144" s="227">
        <v>0</v>
      </c>
      <c r="T144" s="228">
        <f>S144*H144</f>
        <v>0</v>
      </c>
      <c r="AR144" s="18" t="s">
        <v>3168</v>
      </c>
      <c r="AT144" s="18" t="s">
        <v>199</v>
      </c>
      <c r="AU144" s="18" t="s">
        <v>82</v>
      </c>
      <c r="AY144" s="18" t="s">
        <v>197</v>
      </c>
      <c r="BE144" s="229">
        <f>IF(N144="základní",J144,0)</f>
        <v>0</v>
      </c>
      <c r="BF144" s="229">
        <f>IF(N144="snížená",J144,0)</f>
        <v>0</v>
      </c>
      <c r="BG144" s="229">
        <f>IF(N144="zákl. přenesená",J144,0)</f>
        <v>0</v>
      </c>
      <c r="BH144" s="229">
        <f>IF(N144="sníž. přenesená",J144,0)</f>
        <v>0</v>
      </c>
      <c r="BI144" s="229">
        <f>IF(N144="nulová",J144,0)</f>
        <v>0</v>
      </c>
      <c r="BJ144" s="18" t="s">
        <v>80</v>
      </c>
      <c r="BK144" s="229">
        <f>ROUND(I144*H144,2)</f>
        <v>0</v>
      </c>
      <c r="BL144" s="18" t="s">
        <v>3168</v>
      </c>
      <c r="BM144" s="18" t="s">
        <v>3258</v>
      </c>
    </row>
    <row r="145" spans="2:47" s="1" customFormat="1" ht="12">
      <c r="B145" s="39"/>
      <c r="C145" s="40"/>
      <c r="D145" s="230" t="s">
        <v>262</v>
      </c>
      <c r="E145" s="40"/>
      <c r="F145" s="231" t="s">
        <v>3259</v>
      </c>
      <c r="G145" s="40"/>
      <c r="H145" s="40"/>
      <c r="I145" s="145"/>
      <c r="J145" s="40"/>
      <c r="K145" s="40"/>
      <c r="L145" s="44"/>
      <c r="M145" s="232"/>
      <c r="N145" s="80"/>
      <c r="O145" s="80"/>
      <c r="P145" s="80"/>
      <c r="Q145" s="80"/>
      <c r="R145" s="80"/>
      <c r="S145" s="80"/>
      <c r="T145" s="81"/>
      <c r="AT145" s="18" t="s">
        <v>262</v>
      </c>
      <c r="AU145" s="18" t="s">
        <v>82</v>
      </c>
    </row>
    <row r="146" spans="2:65" s="1" customFormat="1" ht="16.5" customHeight="1">
      <c r="B146" s="39"/>
      <c r="C146" s="218" t="s">
        <v>351</v>
      </c>
      <c r="D146" s="218" t="s">
        <v>199</v>
      </c>
      <c r="E146" s="219" t="s">
        <v>3260</v>
      </c>
      <c r="F146" s="220" t="s">
        <v>3261</v>
      </c>
      <c r="G146" s="221" t="s">
        <v>1909</v>
      </c>
      <c r="H146" s="222">
        <v>1</v>
      </c>
      <c r="I146" s="223"/>
      <c r="J146" s="224">
        <f>ROUND(I146*H146,2)</f>
        <v>0</v>
      </c>
      <c r="K146" s="220" t="s">
        <v>203</v>
      </c>
      <c r="L146" s="44"/>
      <c r="M146" s="225" t="s">
        <v>21</v>
      </c>
      <c r="N146" s="226" t="s">
        <v>44</v>
      </c>
      <c r="O146" s="80"/>
      <c r="P146" s="227">
        <f>O146*H146</f>
        <v>0</v>
      </c>
      <c r="Q146" s="227">
        <v>0</v>
      </c>
      <c r="R146" s="227">
        <f>Q146*H146</f>
        <v>0</v>
      </c>
      <c r="S146" s="227">
        <v>0</v>
      </c>
      <c r="T146" s="228">
        <f>S146*H146</f>
        <v>0</v>
      </c>
      <c r="AR146" s="18" t="s">
        <v>3168</v>
      </c>
      <c r="AT146" s="18" t="s">
        <v>199</v>
      </c>
      <c r="AU146" s="18" t="s">
        <v>82</v>
      </c>
      <c r="AY146" s="18" t="s">
        <v>197</v>
      </c>
      <c r="BE146" s="229">
        <f>IF(N146="základní",J146,0)</f>
        <v>0</v>
      </c>
      <c r="BF146" s="229">
        <f>IF(N146="snížená",J146,0)</f>
        <v>0</v>
      </c>
      <c r="BG146" s="229">
        <f>IF(N146="zákl. přenesená",J146,0)</f>
        <v>0</v>
      </c>
      <c r="BH146" s="229">
        <f>IF(N146="sníž. přenesená",J146,0)</f>
        <v>0</v>
      </c>
      <c r="BI146" s="229">
        <f>IF(N146="nulová",J146,0)</f>
        <v>0</v>
      </c>
      <c r="BJ146" s="18" t="s">
        <v>80</v>
      </c>
      <c r="BK146" s="229">
        <f>ROUND(I146*H146,2)</f>
        <v>0</v>
      </c>
      <c r="BL146" s="18" t="s">
        <v>3168</v>
      </c>
      <c r="BM146" s="18" t="s">
        <v>3262</v>
      </c>
    </row>
    <row r="147" spans="2:47" s="1" customFormat="1" ht="12">
      <c r="B147" s="39"/>
      <c r="C147" s="40"/>
      <c r="D147" s="230" t="s">
        <v>262</v>
      </c>
      <c r="E147" s="40"/>
      <c r="F147" s="231" t="s">
        <v>3263</v>
      </c>
      <c r="G147" s="40"/>
      <c r="H147" s="40"/>
      <c r="I147" s="145"/>
      <c r="J147" s="40"/>
      <c r="K147" s="40"/>
      <c r="L147" s="44"/>
      <c r="M147" s="287"/>
      <c r="N147" s="288"/>
      <c r="O147" s="288"/>
      <c r="P147" s="288"/>
      <c r="Q147" s="288"/>
      <c r="R147" s="288"/>
      <c r="S147" s="288"/>
      <c r="T147" s="289"/>
      <c r="AT147" s="18" t="s">
        <v>262</v>
      </c>
      <c r="AU147" s="18" t="s">
        <v>82</v>
      </c>
    </row>
    <row r="148" spans="2:12" s="1" customFormat="1" ht="6.95" customHeight="1">
      <c r="B148" s="58"/>
      <c r="C148" s="59"/>
      <c r="D148" s="59"/>
      <c r="E148" s="59"/>
      <c r="F148" s="59"/>
      <c r="G148" s="59"/>
      <c r="H148" s="59"/>
      <c r="I148" s="169"/>
      <c r="J148" s="59"/>
      <c r="K148" s="59"/>
      <c r="L148" s="44"/>
    </row>
  </sheetData>
  <sheetProtection password="CC35" sheet="1" objects="1" scenarios="1" formatColumns="0" formatRows="0" autoFilter="0"/>
  <autoFilter ref="C97:K147"/>
  <mergeCells count="15">
    <mergeCell ref="E7:H7"/>
    <mergeCell ref="E11:H11"/>
    <mergeCell ref="E9:H9"/>
    <mergeCell ref="E13:H13"/>
    <mergeCell ref="E22:H22"/>
    <mergeCell ref="E31:H31"/>
    <mergeCell ref="E52:H52"/>
    <mergeCell ref="E56:H56"/>
    <mergeCell ref="E54:H54"/>
    <mergeCell ref="E58:H58"/>
    <mergeCell ref="E84:H84"/>
    <mergeCell ref="E88:H88"/>
    <mergeCell ref="E86:H86"/>
    <mergeCell ref="E90:H9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K218"/>
  <sheetViews>
    <sheetView showGridLines="0" workbookViewId="0" topLeftCell="A1"/>
  </sheetViews>
  <sheetFormatPr defaultColWidth="9.140625" defaultRowHeight="12"/>
  <cols>
    <col min="1" max="1" width="8.28125" style="294" customWidth="1"/>
    <col min="2" max="2" width="1.7109375" style="294" customWidth="1"/>
    <col min="3" max="4" width="5.00390625" style="294" customWidth="1"/>
    <col min="5" max="5" width="11.7109375" style="294" customWidth="1"/>
    <col min="6" max="6" width="9.140625" style="294" customWidth="1"/>
    <col min="7" max="7" width="5.00390625" style="294" customWidth="1"/>
    <col min="8" max="8" width="77.8515625" style="294" customWidth="1"/>
    <col min="9" max="10" width="20.00390625" style="294" customWidth="1"/>
    <col min="11" max="11" width="1.7109375" style="294" customWidth="1"/>
  </cols>
  <sheetData>
    <row r="1" ht="37.5" customHeight="1"/>
    <row r="2" spans="2:11" ht="7.5" customHeight="1">
      <c r="B2" s="295"/>
      <c r="C2" s="296"/>
      <c r="D2" s="296"/>
      <c r="E2" s="296"/>
      <c r="F2" s="296"/>
      <c r="G2" s="296"/>
      <c r="H2" s="296"/>
      <c r="I2" s="296"/>
      <c r="J2" s="296"/>
      <c r="K2" s="297"/>
    </row>
    <row r="3" spans="2:11" s="16" customFormat="1" ht="45" customHeight="1">
      <c r="B3" s="298"/>
      <c r="C3" s="299" t="s">
        <v>3264</v>
      </c>
      <c r="D3" s="299"/>
      <c r="E3" s="299"/>
      <c r="F3" s="299"/>
      <c r="G3" s="299"/>
      <c r="H3" s="299"/>
      <c r="I3" s="299"/>
      <c r="J3" s="299"/>
      <c r="K3" s="300"/>
    </row>
    <row r="4" spans="2:11" ht="25.5" customHeight="1">
      <c r="B4" s="301"/>
      <c r="C4" s="302" t="s">
        <v>3265</v>
      </c>
      <c r="D4" s="302"/>
      <c r="E4" s="302"/>
      <c r="F4" s="302"/>
      <c r="G4" s="302"/>
      <c r="H4" s="302"/>
      <c r="I4" s="302"/>
      <c r="J4" s="302"/>
      <c r="K4" s="303"/>
    </row>
    <row r="5" spans="2:11" ht="5.25" customHeight="1">
      <c r="B5" s="301"/>
      <c r="C5" s="304"/>
      <c r="D5" s="304"/>
      <c r="E5" s="304"/>
      <c r="F5" s="304"/>
      <c r="G5" s="304"/>
      <c r="H5" s="304"/>
      <c r="I5" s="304"/>
      <c r="J5" s="304"/>
      <c r="K5" s="303"/>
    </row>
    <row r="6" spans="2:11" ht="15" customHeight="1">
      <c r="B6" s="301"/>
      <c r="C6" s="305" t="s">
        <v>3266</v>
      </c>
      <c r="D6" s="305"/>
      <c r="E6" s="305"/>
      <c r="F6" s="305"/>
      <c r="G6" s="305"/>
      <c r="H6" s="305"/>
      <c r="I6" s="305"/>
      <c r="J6" s="305"/>
      <c r="K6" s="303"/>
    </row>
    <row r="7" spans="2:11" ht="15" customHeight="1">
      <c r="B7" s="306"/>
      <c r="C7" s="305" t="s">
        <v>3267</v>
      </c>
      <c r="D7" s="305"/>
      <c r="E7" s="305"/>
      <c r="F7" s="305"/>
      <c r="G7" s="305"/>
      <c r="H7" s="305"/>
      <c r="I7" s="305"/>
      <c r="J7" s="305"/>
      <c r="K7" s="303"/>
    </row>
    <row r="8" spans="2:11" ht="12.75" customHeight="1">
      <c r="B8" s="306"/>
      <c r="C8" s="305"/>
      <c r="D8" s="305"/>
      <c r="E8" s="305"/>
      <c r="F8" s="305"/>
      <c r="G8" s="305"/>
      <c r="H8" s="305"/>
      <c r="I8" s="305"/>
      <c r="J8" s="305"/>
      <c r="K8" s="303"/>
    </row>
    <row r="9" spans="2:11" ht="15" customHeight="1">
      <c r="B9" s="306"/>
      <c r="C9" s="305" t="s">
        <v>3268</v>
      </c>
      <c r="D9" s="305"/>
      <c r="E9" s="305"/>
      <c r="F9" s="305"/>
      <c r="G9" s="305"/>
      <c r="H9" s="305"/>
      <c r="I9" s="305"/>
      <c r="J9" s="305"/>
      <c r="K9" s="303"/>
    </row>
    <row r="10" spans="2:11" ht="15" customHeight="1">
      <c r="B10" s="306"/>
      <c r="C10" s="305"/>
      <c r="D10" s="305" t="s">
        <v>3269</v>
      </c>
      <c r="E10" s="305"/>
      <c r="F10" s="305"/>
      <c r="G10" s="305"/>
      <c r="H10" s="305"/>
      <c r="I10" s="305"/>
      <c r="J10" s="305"/>
      <c r="K10" s="303"/>
    </row>
    <row r="11" spans="2:11" ht="15" customHeight="1">
      <c r="B11" s="306"/>
      <c r="C11" s="307"/>
      <c r="D11" s="305" t="s">
        <v>3270</v>
      </c>
      <c r="E11" s="305"/>
      <c r="F11" s="305"/>
      <c r="G11" s="305"/>
      <c r="H11" s="305"/>
      <c r="I11" s="305"/>
      <c r="J11" s="305"/>
      <c r="K11" s="303"/>
    </row>
    <row r="12" spans="2:11" ht="15" customHeight="1">
      <c r="B12" s="306"/>
      <c r="C12" s="307"/>
      <c r="D12" s="305"/>
      <c r="E12" s="305"/>
      <c r="F12" s="305"/>
      <c r="G12" s="305"/>
      <c r="H12" s="305"/>
      <c r="I12" s="305"/>
      <c r="J12" s="305"/>
      <c r="K12" s="303"/>
    </row>
    <row r="13" spans="2:11" ht="15" customHeight="1">
      <c r="B13" s="306"/>
      <c r="C13" s="307"/>
      <c r="D13" s="308" t="s">
        <v>3271</v>
      </c>
      <c r="E13" s="305"/>
      <c r="F13" s="305"/>
      <c r="G13" s="305"/>
      <c r="H13" s="305"/>
      <c r="I13" s="305"/>
      <c r="J13" s="305"/>
      <c r="K13" s="303"/>
    </row>
    <row r="14" spans="2:11" ht="12.75" customHeight="1">
      <c r="B14" s="306"/>
      <c r="C14" s="307"/>
      <c r="D14" s="307"/>
      <c r="E14" s="307"/>
      <c r="F14" s="307"/>
      <c r="G14" s="307"/>
      <c r="H14" s="307"/>
      <c r="I14" s="307"/>
      <c r="J14" s="307"/>
      <c r="K14" s="303"/>
    </row>
    <row r="15" spans="2:11" ht="15" customHeight="1">
      <c r="B15" s="306"/>
      <c r="C15" s="307"/>
      <c r="D15" s="305" t="s">
        <v>3272</v>
      </c>
      <c r="E15" s="305"/>
      <c r="F15" s="305"/>
      <c r="G15" s="305"/>
      <c r="H15" s="305"/>
      <c r="I15" s="305"/>
      <c r="J15" s="305"/>
      <c r="K15" s="303"/>
    </row>
    <row r="16" spans="2:11" ht="15" customHeight="1">
      <c r="B16" s="306"/>
      <c r="C16" s="307"/>
      <c r="D16" s="305" t="s">
        <v>3273</v>
      </c>
      <c r="E16" s="305"/>
      <c r="F16" s="305"/>
      <c r="G16" s="305"/>
      <c r="H16" s="305"/>
      <c r="I16" s="305"/>
      <c r="J16" s="305"/>
      <c r="K16" s="303"/>
    </row>
    <row r="17" spans="2:11" ht="15" customHeight="1">
      <c r="B17" s="306"/>
      <c r="C17" s="307"/>
      <c r="D17" s="305" t="s">
        <v>3274</v>
      </c>
      <c r="E17" s="305"/>
      <c r="F17" s="305"/>
      <c r="G17" s="305"/>
      <c r="H17" s="305"/>
      <c r="I17" s="305"/>
      <c r="J17" s="305"/>
      <c r="K17" s="303"/>
    </row>
    <row r="18" spans="2:11" ht="15" customHeight="1">
      <c r="B18" s="306"/>
      <c r="C18" s="307"/>
      <c r="D18" s="307"/>
      <c r="E18" s="309" t="s">
        <v>79</v>
      </c>
      <c r="F18" s="305" t="s">
        <v>3275</v>
      </c>
      <c r="G18" s="305"/>
      <c r="H18" s="305"/>
      <c r="I18" s="305"/>
      <c r="J18" s="305"/>
      <c r="K18" s="303"/>
    </row>
    <row r="19" spans="2:11" ht="15" customHeight="1">
      <c r="B19" s="306"/>
      <c r="C19" s="307"/>
      <c r="D19" s="307"/>
      <c r="E19" s="309" t="s">
        <v>3276</v>
      </c>
      <c r="F19" s="305" t="s">
        <v>3277</v>
      </c>
      <c r="G19" s="305"/>
      <c r="H19" s="305"/>
      <c r="I19" s="305"/>
      <c r="J19" s="305"/>
      <c r="K19" s="303"/>
    </row>
    <row r="20" spans="2:11" ht="15" customHeight="1">
      <c r="B20" s="306"/>
      <c r="C20" s="307"/>
      <c r="D20" s="307"/>
      <c r="E20" s="309" t="s">
        <v>3278</v>
      </c>
      <c r="F20" s="305" t="s">
        <v>3279</v>
      </c>
      <c r="G20" s="305"/>
      <c r="H20" s="305"/>
      <c r="I20" s="305"/>
      <c r="J20" s="305"/>
      <c r="K20" s="303"/>
    </row>
    <row r="21" spans="2:11" ht="15" customHeight="1">
      <c r="B21" s="306"/>
      <c r="C21" s="307"/>
      <c r="D21" s="307"/>
      <c r="E21" s="309" t="s">
        <v>3280</v>
      </c>
      <c r="F21" s="305" t="s">
        <v>112</v>
      </c>
      <c r="G21" s="305"/>
      <c r="H21" s="305"/>
      <c r="I21" s="305"/>
      <c r="J21" s="305"/>
      <c r="K21" s="303"/>
    </row>
    <row r="22" spans="2:11" ht="15" customHeight="1">
      <c r="B22" s="306"/>
      <c r="C22" s="307"/>
      <c r="D22" s="307"/>
      <c r="E22" s="309" t="s">
        <v>3281</v>
      </c>
      <c r="F22" s="305" t="s">
        <v>1903</v>
      </c>
      <c r="G22" s="305"/>
      <c r="H22" s="305"/>
      <c r="I22" s="305"/>
      <c r="J22" s="305"/>
      <c r="K22" s="303"/>
    </row>
    <row r="23" spans="2:11" ht="15" customHeight="1">
      <c r="B23" s="306"/>
      <c r="C23" s="307"/>
      <c r="D23" s="307"/>
      <c r="E23" s="309" t="s">
        <v>85</v>
      </c>
      <c r="F23" s="305" t="s">
        <v>3282</v>
      </c>
      <c r="G23" s="305"/>
      <c r="H23" s="305"/>
      <c r="I23" s="305"/>
      <c r="J23" s="305"/>
      <c r="K23" s="303"/>
    </row>
    <row r="24" spans="2:11" ht="12.75" customHeight="1">
      <c r="B24" s="306"/>
      <c r="C24" s="307"/>
      <c r="D24" s="307"/>
      <c r="E24" s="307"/>
      <c r="F24" s="307"/>
      <c r="G24" s="307"/>
      <c r="H24" s="307"/>
      <c r="I24" s="307"/>
      <c r="J24" s="307"/>
      <c r="K24" s="303"/>
    </row>
    <row r="25" spans="2:11" ht="15" customHeight="1">
      <c r="B25" s="306"/>
      <c r="C25" s="305" t="s">
        <v>3283</v>
      </c>
      <c r="D25" s="305"/>
      <c r="E25" s="305"/>
      <c r="F25" s="305"/>
      <c r="G25" s="305"/>
      <c r="H25" s="305"/>
      <c r="I25" s="305"/>
      <c r="J25" s="305"/>
      <c r="K25" s="303"/>
    </row>
    <row r="26" spans="2:11" ht="15" customHeight="1">
      <c r="B26" s="306"/>
      <c r="C26" s="305" t="s">
        <v>3284</v>
      </c>
      <c r="D26" s="305"/>
      <c r="E26" s="305"/>
      <c r="F26" s="305"/>
      <c r="G26" s="305"/>
      <c r="H26" s="305"/>
      <c r="I26" s="305"/>
      <c r="J26" s="305"/>
      <c r="K26" s="303"/>
    </row>
    <row r="27" spans="2:11" ht="15" customHeight="1">
      <c r="B27" s="306"/>
      <c r="C27" s="305"/>
      <c r="D27" s="305" t="s">
        <v>3285</v>
      </c>
      <c r="E27" s="305"/>
      <c r="F27" s="305"/>
      <c r="G27" s="305"/>
      <c r="H27" s="305"/>
      <c r="I27" s="305"/>
      <c r="J27" s="305"/>
      <c r="K27" s="303"/>
    </row>
    <row r="28" spans="2:11" ht="15" customHeight="1">
      <c r="B28" s="306"/>
      <c r="C28" s="307"/>
      <c r="D28" s="305" t="s">
        <v>3286</v>
      </c>
      <c r="E28" s="305"/>
      <c r="F28" s="305"/>
      <c r="G28" s="305"/>
      <c r="H28" s="305"/>
      <c r="I28" s="305"/>
      <c r="J28" s="305"/>
      <c r="K28" s="303"/>
    </row>
    <row r="29" spans="2:11" ht="12.75" customHeight="1">
      <c r="B29" s="306"/>
      <c r="C29" s="307"/>
      <c r="D29" s="307"/>
      <c r="E29" s="307"/>
      <c r="F29" s="307"/>
      <c r="G29" s="307"/>
      <c r="H29" s="307"/>
      <c r="I29" s="307"/>
      <c r="J29" s="307"/>
      <c r="K29" s="303"/>
    </row>
    <row r="30" spans="2:11" ht="15" customHeight="1">
      <c r="B30" s="306"/>
      <c r="C30" s="307"/>
      <c r="D30" s="305" t="s">
        <v>3287</v>
      </c>
      <c r="E30" s="305"/>
      <c r="F30" s="305"/>
      <c r="G30" s="305"/>
      <c r="H30" s="305"/>
      <c r="I30" s="305"/>
      <c r="J30" s="305"/>
      <c r="K30" s="303"/>
    </row>
    <row r="31" spans="2:11" ht="15" customHeight="1">
      <c r="B31" s="306"/>
      <c r="C31" s="307"/>
      <c r="D31" s="305" t="s">
        <v>3288</v>
      </c>
      <c r="E31" s="305"/>
      <c r="F31" s="305"/>
      <c r="G31" s="305"/>
      <c r="H31" s="305"/>
      <c r="I31" s="305"/>
      <c r="J31" s="305"/>
      <c r="K31" s="303"/>
    </row>
    <row r="32" spans="2:11" ht="12.75" customHeight="1">
      <c r="B32" s="306"/>
      <c r="C32" s="307"/>
      <c r="D32" s="307"/>
      <c r="E32" s="307"/>
      <c r="F32" s="307"/>
      <c r="G32" s="307"/>
      <c r="H32" s="307"/>
      <c r="I32" s="307"/>
      <c r="J32" s="307"/>
      <c r="K32" s="303"/>
    </row>
    <row r="33" spans="2:11" ht="15" customHeight="1">
      <c r="B33" s="306"/>
      <c r="C33" s="307"/>
      <c r="D33" s="305" t="s">
        <v>3289</v>
      </c>
      <c r="E33" s="305"/>
      <c r="F33" s="305"/>
      <c r="G33" s="305"/>
      <c r="H33" s="305"/>
      <c r="I33" s="305"/>
      <c r="J33" s="305"/>
      <c r="K33" s="303"/>
    </row>
    <row r="34" spans="2:11" ht="15" customHeight="1">
      <c r="B34" s="306"/>
      <c r="C34" s="307"/>
      <c r="D34" s="305" t="s">
        <v>3290</v>
      </c>
      <c r="E34" s="305"/>
      <c r="F34" s="305"/>
      <c r="G34" s="305"/>
      <c r="H34" s="305"/>
      <c r="I34" s="305"/>
      <c r="J34" s="305"/>
      <c r="K34" s="303"/>
    </row>
    <row r="35" spans="2:11" ht="15" customHeight="1">
      <c r="B35" s="306"/>
      <c r="C35" s="307"/>
      <c r="D35" s="305" t="s">
        <v>3291</v>
      </c>
      <c r="E35" s="305"/>
      <c r="F35" s="305"/>
      <c r="G35" s="305"/>
      <c r="H35" s="305"/>
      <c r="I35" s="305"/>
      <c r="J35" s="305"/>
      <c r="K35" s="303"/>
    </row>
    <row r="36" spans="2:11" ht="15" customHeight="1">
      <c r="B36" s="306"/>
      <c r="C36" s="307"/>
      <c r="D36" s="305"/>
      <c r="E36" s="308" t="s">
        <v>183</v>
      </c>
      <c r="F36" s="305"/>
      <c r="G36" s="305" t="s">
        <v>3292</v>
      </c>
      <c r="H36" s="305"/>
      <c r="I36" s="305"/>
      <c r="J36" s="305"/>
      <c r="K36" s="303"/>
    </row>
    <row r="37" spans="2:11" ht="30.75" customHeight="1">
      <c r="B37" s="306"/>
      <c r="C37" s="307"/>
      <c r="D37" s="305"/>
      <c r="E37" s="308" t="s">
        <v>3293</v>
      </c>
      <c r="F37" s="305"/>
      <c r="G37" s="305" t="s">
        <v>3294</v>
      </c>
      <c r="H37" s="305"/>
      <c r="I37" s="305"/>
      <c r="J37" s="305"/>
      <c r="K37" s="303"/>
    </row>
    <row r="38" spans="2:11" ht="15" customHeight="1">
      <c r="B38" s="306"/>
      <c r="C38" s="307"/>
      <c r="D38" s="305"/>
      <c r="E38" s="308" t="s">
        <v>54</v>
      </c>
      <c r="F38" s="305"/>
      <c r="G38" s="305" t="s">
        <v>3295</v>
      </c>
      <c r="H38" s="305"/>
      <c r="I38" s="305"/>
      <c r="J38" s="305"/>
      <c r="K38" s="303"/>
    </row>
    <row r="39" spans="2:11" ht="15" customHeight="1">
      <c r="B39" s="306"/>
      <c r="C39" s="307"/>
      <c r="D39" s="305"/>
      <c r="E39" s="308" t="s">
        <v>55</v>
      </c>
      <c r="F39" s="305"/>
      <c r="G39" s="305" t="s">
        <v>3296</v>
      </c>
      <c r="H39" s="305"/>
      <c r="I39" s="305"/>
      <c r="J39" s="305"/>
      <c r="K39" s="303"/>
    </row>
    <row r="40" spans="2:11" ht="15" customHeight="1">
      <c r="B40" s="306"/>
      <c r="C40" s="307"/>
      <c r="D40" s="305"/>
      <c r="E40" s="308" t="s">
        <v>184</v>
      </c>
      <c r="F40" s="305"/>
      <c r="G40" s="305" t="s">
        <v>3297</v>
      </c>
      <c r="H40" s="305"/>
      <c r="I40" s="305"/>
      <c r="J40" s="305"/>
      <c r="K40" s="303"/>
    </row>
    <row r="41" spans="2:11" ht="15" customHeight="1">
      <c r="B41" s="306"/>
      <c r="C41" s="307"/>
      <c r="D41" s="305"/>
      <c r="E41" s="308" t="s">
        <v>185</v>
      </c>
      <c r="F41" s="305"/>
      <c r="G41" s="305" t="s">
        <v>3298</v>
      </c>
      <c r="H41" s="305"/>
      <c r="I41" s="305"/>
      <c r="J41" s="305"/>
      <c r="K41" s="303"/>
    </row>
    <row r="42" spans="2:11" ht="15" customHeight="1">
      <c r="B42" s="306"/>
      <c r="C42" s="307"/>
      <c r="D42" s="305"/>
      <c r="E42" s="308" t="s">
        <v>3299</v>
      </c>
      <c r="F42" s="305"/>
      <c r="G42" s="305" t="s">
        <v>3300</v>
      </c>
      <c r="H42" s="305"/>
      <c r="I42" s="305"/>
      <c r="J42" s="305"/>
      <c r="K42" s="303"/>
    </row>
    <row r="43" spans="2:11" ht="15" customHeight="1">
      <c r="B43" s="306"/>
      <c r="C43" s="307"/>
      <c r="D43" s="305"/>
      <c r="E43" s="308"/>
      <c r="F43" s="305"/>
      <c r="G43" s="305" t="s">
        <v>3301</v>
      </c>
      <c r="H43" s="305"/>
      <c r="I43" s="305"/>
      <c r="J43" s="305"/>
      <c r="K43" s="303"/>
    </row>
    <row r="44" spans="2:11" ht="15" customHeight="1">
      <c r="B44" s="306"/>
      <c r="C44" s="307"/>
      <c r="D44" s="305"/>
      <c r="E44" s="308" t="s">
        <v>3302</v>
      </c>
      <c r="F44" s="305"/>
      <c r="G44" s="305" t="s">
        <v>3303</v>
      </c>
      <c r="H44" s="305"/>
      <c r="I44" s="305"/>
      <c r="J44" s="305"/>
      <c r="K44" s="303"/>
    </row>
    <row r="45" spans="2:11" ht="15" customHeight="1">
      <c r="B45" s="306"/>
      <c r="C45" s="307"/>
      <c r="D45" s="305"/>
      <c r="E45" s="308" t="s">
        <v>187</v>
      </c>
      <c r="F45" s="305"/>
      <c r="G45" s="305" t="s">
        <v>3304</v>
      </c>
      <c r="H45" s="305"/>
      <c r="I45" s="305"/>
      <c r="J45" s="305"/>
      <c r="K45" s="303"/>
    </row>
    <row r="46" spans="2:11" ht="12.75" customHeight="1">
      <c r="B46" s="306"/>
      <c r="C46" s="307"/>
      <c r="D46" s="305"/>
      <c r="E46" s="305"/>
      <c r="F46" s="305"/>
      <c r="G46" s="305"/>
      <c r="H46" s="305"/>
      <c r="I46" s="305"/>
      <c r="J46" s="305"/>
      <c r="K46" s="303"/>
    </row>
    <row r="47" spans="2:11" ht="15" customHeight="1">
      <c r="B47" s="306"/>
      <c r="C47" s="307"/>
      <c r="D47" s="305" t="s">
        <v>3305</v>
      </c>
      <c r="E47" s="305"/>
      <c r="F47" s="305"/>
      <c r="G47" s="305"/>
      <c r="H47" s="305"/>
      <c r="I47" s="305"/>
      <c r="J47" s="305"/>
      <c r="K47" s="303"/>
    </row>
    <row r="48" spans="2:11" ht="15" customHeight="1">
      <c r="B48" s="306"/>
      <c r="C48" s="307"/>
      <c r="D48" s="307"/>
      <c r="E48" s="305" t="s">
        <v>3306</v>
      </c>
      <c r="F48" s="305"/>
      <c r="G48" s="305"/>
      <c r="H48" s="305"/>
      <c r="I48" s="305"/>
      <c r="J48" s="305"/>
      <c r="K48" s="303"/>
    </row>
    <row r="49" spans="2:11" ht="15" customHeight="1">
      <c r="B49" s="306"/>
      <c r="C49" s="307"/>
      <c r="D49" s="307"/>
      <c r="E49" s="305" t="s">
        <v>3307</v>
      </c>
      <c r="F49" s="305"/>
      <c r="G49" s="305"/>
      <c r="H49" s="305"/>
      <c r="I49" s="305"/>
      <c r="J49" s="305"/>
      <c r="K49" s="303"/>
    </row>
    <row r="50" spans="2:11" ht="15" customHeight="1">
      <c r="B50" s="306"/>
      <c r="C50" s="307"/>
      <c r="D50" s="307"/>
      <c r="E50" s="305" t="s">
        <v>3308</v>
      </c>
      <c r="F50" s="305"/>
      <c r="G50" s="305"/>
      <c r="H50" s="305"/>
      <c r="I50" s="305"/>
      <c r="J50" s="305"/>
      <c r="K50" s="303"/>
    </row>
    <row r="51" spans="2:11" ht="15" customHeight="1">
      <c r="B51" s="306"/>
      <c r="C51" s="307"/>
      <c r="D51" s="305" t="s">
        <v>3309</v>
      </c>
      <c r="E51" s="305"/>
      <c r="F51" s="305"/>
      <c r="G51" s="305"/>
      <c r="H51" s="305"/>
      <c r="I51" s="305"/>
      <c r="J51" s="305"/>
      <c r="K51" s="303"/>
    </row>
    <row r="52" spans="2:11" ht="25.5" customHeight="1">
      <c r="B52" s="301"/>
      <c r="C52" s="302" t="s">
        <v>3310</v>
      </c>
      <c r="D52" s="302"/>
      <c r="E52" s="302"/>
      <c r="F52" s="302"/>
      <c r="G52" s="302"/>
      <c r="H52" s="302"/>
      <c r="I52" s="302"/>
      <c r="J52" s="302"/>
      <c r="K52" s="303"/>
    </row>
    <row r="53" spans="2:11" ht="5.25" customHeight="1">
      <c r="B53" s="301"/>
      <c r="C53" s="304"/>
      <c r="D53" s="304"/>
      <c r="E53" s="304"/>
      <c r="F53" s="304"/>
      <c r="G53" s="304"/>
      <c r="H53" s="304"/>
      <c r="I53" s="304"/>
      <c r="J53" s="304"/>
      <c r="K53" s="303"/>
    </row>
    <row r="54" spans="2:11" ht="15" customHeight="1">
      <c r="B54" s="301"/>
      <c r="C54" s="305" t="s">
        <v>3311</v>
      </c>
      <c r="D54" s="305"/>
      <c r="E54" s="305"/>
      <c r="F54" s="305"/>
      <c r="G54" s="305"/>
      <c r="H54" s="305"/>
      <c r="I54" s="305"/>
      <c r="J54" s="305"/>
      <c r="K54" s="303"/>
    </row>
    <row r="55" spans="2:11" ht="15" customHeight="1">
      <c r="B55" s="301"/>
      <c r="C55" s="305" t="s">
        <v>3312</v>
      </c>
      <c r="D55" s="305"/>
      <c r="E55" s="305"/>
      <c r="F55" s="305"/>
      <c r="G55" s="305"/>
      <c r="H55" s="305"/>
      <c r="I55" s="305"/>
      <c r="J55" s="305"/>
      <c r="K55" s="303"/>
    </row>
    <row r="56" spans="2:11" ht="12.75" customHeight="1">
      <c r="B56" s="301"/>
      <c r="C56" s="305"/>
      <c r="D56" s="305"/>
      <c r="E56" s="305"/>
      <c r="F56" s="305"/>
      <c r="G56" s="305"/>
      <c r="H56" s="305"/>
      <c r="I56" s="305"/>
      <c r="J56" s="305"/>
      <c r="K56" s="303"/>
    </row>
    <row r="57" spans="2:11" ht="15" customHeight="1">
      <c r="B57" s="301"/>
      <c r="C57" s="305" t="s">
        <v>3313</v>
      </c>
      <c r="D57" s="305"/>
      <c r="E57" s="305"/>
      <c r="F57" s="305"/>
      <c r="G57" s="305"/>
      <c r="H57" s="305"/>
      <c r="I57" s="305"/>
      <c r="J57" s="305"/>
      <c r="K57" s="303"/>
    </row>
    <row r="58" spans="2:11" ht="15" customHeight="1">
      <c r="B58" s="301"/>
      <c r="C58" s="307"/>
      <c r="D58" s="305" t="s">
        <v>3314</v>
      </c>
      <c r="E58" s="305"/>
      <c r="F58" s="305"/>
      <c r="G58" s="305"/>
      <c r="H58" s="305"/>
      <c r="I58" s="305"/>
      <c r="J58" s="305"/>
      <c r="K58" s="303"/>
    </row>
    <row r="59" spans="2:11" ht="15" customHeight="1">
      <c r="B59" s="301"/>
      <c r="C59" s="307"/>
      <c r="D59" s="305" t="s">
        <v>3315</v>
      </c>
      <c r="E59" s="305"/>
      <c r="F59" s="305"/>
      <c r="G59" s="305"/>
      <c r="H59" s="305"/>
      <c r="I59" s="305"/>
      <c r="J59" s="305"/>
      <c r="K59" s="303"/>
    </row>
    <row r="60" spans="2:11" ht="15" customHeight="1">
      <c r="B60" s="301"/>
      <c r="C60" s="307"/>
      <c r="D60" s="305" t="s">
        <v>3316</v>
      </c>
      <c r="E60" s="305"/>
      <c r="F60" s="305"/>
      <c r="G60" s="305"/>
      <c r="H60" s="305"/>
      <c r="I60" s="305"/>
      <c r="J60" s="305"/>
      <c r="K60" s="303"/>
    </row>
    <row r="61" spans="2:11" ht="15" customHeight="1">
      <c r="B61" s="301"/>
      <c r="C61" s="307"/>
      <c r="D61" s="305" t="s">
        <v>3317</v>
      </c>
      <c r="E61" s="305"/>
      <c r="F61" s="305"/>
      <c r="G61" s="305"/>
      <c r="H61" s="305"/>
      <c r="I61" s="305"/>
      <c r="J61" s="305"/>
      <c r="K61" s="303"/>
    </row>
    <row r="62" spans="2:11" ht="15" customHeight="1">
      <c r="B62" s="301"/>
      <c r="C62" s="307"/>
      <c r="D62" s="310" t="s">
        <v>3318</v>
      </c>
      <c r="E62" s="310"/>
      <c r="F62" s="310"/>
      <c r="G62" s="310"/>
      <c r="H62" s="310"/>
      <c r="I62" s="310"/>
      <c r="J62" s="310"/>
      <c r="K62" s="303"/>
    </row>
    <row r="63" spans="2:11" ht="15" customHeight="1">
      <c r="B63" s="301"/>
      <c r="C63" s="307"/>
      <c r="D63" s="305" t="s">
        <v>3319</v>
      </c>
      <c r="E63" s="305"/>
      <c r="F63" s="305"/>
      <c r="G63" s="305"/>
      <c r="H63" s="305"/>
      <c r="I63" s="305"/>
      <c r="J63" s="305"/>
      <c r="K63" s="303"/>
    </row>
    <row r="64" spans="2:11" ht="12.75" customHeight="1">
      <c r="B64" s="301"/>
      <c r="C64" s="307"/>
      <c r="D64" s="307"/>
      <c r="E64" s="311"/>
      <c r="F64" s="307"/>
      <c r="G64" s="307"/>
      <c r="H64" s="307"/>
      <c r="I64" s="307"/>
      <c r="J64" s="307"/>
      <c r="K64" s="303"/>
    </row>
    <row r="65" spans="2:11" ht="15" customHeight="1">
      <c r="B65" s="301"/>
      <c r="C65" s="307"/>
      <c r="D65" s="305" t="s">
        <v>3320</v>
      </c>
      <c r="E65" s="305"/>
      <c r="F65" s="305"/>
      <c r="G65" s="305"/>
      <c r="H65" s="305"/>
      <c r="I65" s="305"/>
      <c r="J65" s="305"/>
      <c r="K65" s="303"/>
    </row>
    <row r="66" spans="2:11" ht="15" customHeight="1">
      <c r="B66" s="301"/>
      <c r="C66" s="307"/>
      <c r="D66" s="310" t="s">
        <v>3321</v>
      </c>
      <c r="E66" s="310"/>
      <c r="F66" s="310"/>
      <c r="G66" s="310"/>
      <c r="H66" s="310"/>
      <c r="I66" s="310"/>
      <c r="J66" s="310"/>
      <c r="K66" s="303"/>
    </row>
    <row r="67" spans="2:11" ht="15" customHeight="1">
      <c r="B67" s="301"/>
      <c r="C67" s="307"/>
      <c r="D67" s="305" t="s">
        <v>3322</v>
      </c>
      <c r="E67" s="305"/>
      <c r="F67" s="305"/>
      <c r="G67" s="305"/>
      <c r="H67" s="305"/>
      <c r="I67" s="305"/>
      <c r="J67" s="305"/>
      <c r="K67" s="303"/>
    </row>
    <row r="68" spans="2:11" ht="15" customHeight="1">
      <c r="B68" s="301"/>
      <c r="C68" s="307"/>
      <c r="D68" s="305" t="s">
        <v>3323</v>
      </c>
      <c r="E68" s="305"/>
      <c r="F68" s="305"/>
      <c r="G68" s="305"/>
      <c r="H68" s="305"/>
      <c r="I68" s="305"/>
      <c r="J68" s="305"/>
      <c r="K68" s="303"/>
    </row>
    <row r="69" spans="2:11" ht="15" customHeight="1">
      <c r="B69" s="301"/>
      <c r="C69" s="307"/>
      <c r="D69" s="305" t="s">
        <v>3324</v>
      </c>
      <c r="E69" s="305"/>
      <c r="F69" s="305"/>
      <c r="G69" s="305"/>
      <c r="H69" s="305"/>
      <c r="I69" s="305"/>
      <c r="J69" s="305"/>
      <c r="K69" s="303"/>
    </row>
    <row r="70" spans="2:11" ht="15" customHeight="1">
      <c r="B70" s="301"/>
      <c r="C70" s="307"/>
      <c r="D70" s="305" t="s">
        <v>3325</v>
      </c>
      <c r="E70" s="305"/>
      <c r="F70" s="305"/>
      <c r="G70" s="305"/>
      <c r="H70" s="305"/>
      <c r="I70" s="305"/>
      <c r="J70" s="305"/>
      <c r="K70" s="303"/>
    </row>
    <row r="71" spans="2:11" ht="12.75" customHeight="1">
      <c r="B71" s="312"/>
      <c r="C71" s="313"/>
      <c r="D71" s="313"/>
      <c r="E71" s="313"/>
      <c r="F71" s="313"/>
      <c r="G71" s="313"/>
      <c r="H71" s="313"/>
      <c r="I71" s="313"/>
      <c r="J71" s="313"/>
      <c r="K71" s="314"/>
    </row>
    <row r="72" spans="2:11" ht="18.75" customHeight="1">
      <c r="B72" s="315"/>
      <c r="C72" s="315"/>
      <c r="D72" s="315"/>
      <c r="E72" s="315"/>
      <c r="F72" s="315"/>
      <c r="G72" s="315"/>
      <c r="H72" s="315"/>
      <c r="I72" s="315"/>
      <c r="J72" s="315"/>
      <c r="K72" s="316"/>
    </row>
    <row r="73" spans="2:11" ht="18.75" customHeight="1">
      <c r="B73" s="316"/>
      <c r="C73" s="316"/>
      <c r="D73" s="316"/>
      <c r="E73" s="316"/>
      <c r="F73" s="316"/>
      <c r="G73" s="316"/>
      <c r="H73" s="316"/>
      <c r="I73" s="316"/>
      <c r="J73" s="316"/>
      <c r="K73" s="316"/>
    </row>
    <row r="74" spans="2:11" ht="7.5" customHeight="1">
      <c r="B74" s="317"/>
      <c r="C74" s="318"/>
      <c r="D74" s="318"/>
      <c r="E74" s="318"/>
      <c r="F74" s="318"/>
      <c r="G74" s="318"/>
      <c r="H74" s="318"/>
      <c r="I74" s="318"/>
      <c r="J74" s="318"/>
      <c r="K74" s="319"/>
    </row>
    <row r="75" spans="2:11" ht="45" customHeight="1">
      <c r="B75" s="320"/>
      <c r="C75" s="321" t="s">
        <v>3326</v>
      </c>
      <c r="D75" s="321"/>
      <c r="E75" s="321"/>
      <c r="F75" s="321"/>
      <c r="G75" s="321"/>
      <c r="H75" s="321"/>
      <c r="I75" s="321"/>
      <c r="J75" s="321"/>
      <c r="K75" s="322"/>
    </row>
    <row r="76" spans="2:11" ht="17.25" customHeight="1">
      <c r="B76" s="320"/>
      <c r="C76" s="323" t="s">
        <v>3327</v>
      </c>
      <c r="D76" s="323"/>
      <c r="E76" s="323"/>
      <c r="F76" s="323" t="s">
        <v>3328</v>
      </c>
      <c r="G76" s="324"/>
      <c r="H76" s="323" t="s">
        <v>55</v>
      </c>
      <c r="I76" s="323" t="s">
        <v>58</v>
      </c>
      <c r="J76" s="323" t="s">
        <v>3329</v>
      </c>
      <c r="K76" s="322"/>
    </row>
    <row r="77" spans="2:11" ht="17.25" customHeight="1">
      <c r="B77" s="320"/>
      <c r="C77" s="325" t="s">
        <v>3330</v>
      </c>
      <c r="D77" s="325"/>
      <c r="E77" s="325"/>
      <c r="F77" s="326" t="s">
        <v>3331</v>
      </c>
      <c r="G77" s="327"/>
      <c r="H77" s="325"/>
      <c r="I77" s="325"/>
      <c r="J77" s="325" t="s">
        <v>3332</v>
      </c>
      <c r="K77" s="322"/>
    </row>
    <row r="78" spans="2:11" ht="5.25" customHeight="1">
      <c r="B78" s="320"/>
      <c r="C78" s="328"/>
      <c r="D78" s="328"/>
      <c r="E78" s="328"/>
      <c r="F78" s="328"/>
      <c r="G78" s="329"/>
      <c r="H78" s="328"/>
      <c r="I78" s="328"/>
      <c r="J78" s="328"/>
      <c r="K78" s="322"/>
    </row>
    <row r="79" spans="2:11" ht="15" customHeight="1">
      <c r="B79" s="320"/>
      <c r="C79" s="308" t="s">
        <v>54</v>
      </c>
      <c r="D79" s="328"/>
      <c r="E79" s="328"/>
      <c r="F79" s="330" t="s">
        <v>114</v>
      </c>
      <c r="G79" s="329"/>
      <c r="H79" s="308" t="s">
        <v>3333</v>
      </c>
      <c r="I79" s="308" t="s">
        <v>3334</v>
      </c>
      <c r="J79" s="308">
        <v>20</v>
      </c>
      <c r="K79" s="322"/>
    </row>
    <row r="80" spans="2:11" ht="15" customHeight="1">
      <c r="B80" s="320"/>
      <c r="C80" s="308" t="s">
        <v>3335</v>
      </c>
      <c r="D80" s="308"/>
      <c r="E80" s="308"/>
      <c r="F80" s="330" t="s">
        <v>114</v>
      </c>
      <c r="G80" s="329"/>
      <c r="H80" s="308" t="s">
        <v>3336</v>
      </c>
      <c r="I80" s="308" t="s">
        <v>3334</v>
      </c>
      <c r="J80" s="308">
        <v>120</v>
      </c>
      <c r="K80" s="322"/>
    </row>
    <row r="81" spans="2:11" ht="15" customHeight="1">
      <c r="B81" s="331"/>
      <c r="C81" s="308" t="s">
        <v>3337</v>
      </c>
      <c r="D81" s="308"/>
      <c r="E81" s="308"/>
      <c r="F81" s="330" t="s">
        <v>3338</v>
      </c>
      <c r="G81" s="329"/>
      <c r="H81" s="308" t="s">
        <v>3339</v>
      </c>
      <c r="I81" s="308" t="s">
        <v>3334</v>
      </c>
      <c r="J81" s="308">
        <v>50</v>
      </c>
      <c r="K81" s="322"/>
    </row>
    <row r="82" spans="2:11" ht="15" customHeight="1">
      <c r="B82" s="331"/>
      <c r="C82" s="308" t="s">
        <v>3340</v>
      </c>
      <c r="D82" s="308"/>
      <c r="E82" s="308"/>
      <c r="F82" s="330" t="s">
        <v>114</v>
      </c>
      <c r="G82" s="329"/>
      <c r="H82" s="308" t="s">
        <v>3341</v>
      </c>
      <c r="I82" s="308" t="s">
        <v>3342</v>
      </c>
      <c r="J82" s="308"/>
      <c r="K82" s="322"/>
    </row>
    <row r="83" spans="2:11" ht="15" customHeight="1">
      <c r="B83" s="331"/>
      <c r="C83" s="332" t="s">
        <v>3343</v>
      </c>
      <c r="D83" s="332"/>
      <c r="E83" s="332"/>
      <c r="F83" s="333" t="s">
        <v>3338</v>
      </c>
      <c r="G83" s="332"/>
      <c r="H83" s="332" t="s">
        <v>3344</v>
      </c>
      <c r="I83" s="332" t="s">
        <v>3334</v>
      </c>
      <c r="J83" s="332">
        <v>15</v>
      </c>
      <c r="K83" s="322"/>
    </row>
    <row r="84" spans="2:11" ht="15" customHeight="1">
      <c r="B84" s="331"/>
      <c r="C84" s="332" t="s">
        <v>3345</v>
      </c>
      <c r="D84" s="332"/>
      <c r="E84" s="332"/>
      <c r="F84" s="333" t="s">
        <v>3338</v>
      </c>
      <c r="G84" s="332"/>
      <c r="H84" s="332" t="s">
        <v>3346</v>
      </c>
      <c r="I84" s="332" t="s">
        <v>3334</v>
      </c>
      <c r="J84" s="332">
        <v>15</v>
      </c>
      <c r="K84" s="322"/>
    </row>
    <row r="85" spans="2:11" ht="15" customHeight="1">
      <c r="B85" s="331"/>
      <c r="C85" s="332" t="s">
        <v>3347</v>
      </c>
      <c r="D85" s="332"/>
      <c r="E85" s="332"/>
      <c r="F85" s="333" t="s">
        <v>3338</v>
      </c>
      <c r="G85" s="332"/>
      <c r="H85" s="332" t="s">
        <v>3348</v>
      </c>
      <c r="I85" s="332" t="s">
        <v>3334</v>
      </c>
      <c r="J85" s="332">
        <v>20</v>
      </c>
      <c r="K85" s="322"/>
    </row>
    <row r="86" spans="2:11" ht="15" customHeight="1">
      <c r="B86" s="331"/>
      <c r="C86" s="332" t="s">
        <v>3349</v>
      </c>
      <c r="D86" s="332"/>
      <c r="E86" s="332"/>
      <c r="F86" s="333" t="s">
        <v>3338</v>
      </c>
      <c r="G86" s="332"/>
      <c r="H86" s="332" t="s">
        <v>3350</v>
      </c>
      <c r="I86" s="332" t="s">
        <v>3334</v>
      </c>
      <c r="J86" s="332">
        <v>20</v>
      </c>
      <c r="K86" s="322"/>
    </row>
    <row r="87" spans="2:11" ht="15" customHeight="1">
      <c r="B87" s="331"/>
      <c r="C87" s="308" t="s">
        <v>3351</v>
      </c>
      <c r="D87" s="308"/>
      <c r="E87" s="308"/>
      <c r="F87" s="330" t="s">
        <v>3338</v>
      </c>
      <c r="G87" s="329"/>
      <c r="H87" s="308" t="s">
        <v>3352</v>
      </c>
      <c r="I87" s="308" t="s">
        <v>3334</v>
      </c>
      <c r="J87" s="308">
        <v>50</v>
      </c>
      <c r="K87" s="322"/>
    </row>
    <row r="88" spans="2:11" ht="15" customHeight="1">
      <c r="B88" s="331"/>
      <c r="C88" s="308" t="s">
        <v>3353</v>
      </c>
      <c r="D88" s="308"/>
      <c r="E88" s="308"/>
      <c r="F88" s="330" t="s">
        <v>3338</v>
      </c>
      <c r="G88" s="329"/>
      <c r="H88" s="308" t="s">
        <v>3354</v>
      </c>
      <c r="I88" s="308" t="s">
        <v>3334</v>
      </c>
      <c r="J88" s="308">
        <v>20</v>
      </c>
      <c r="K88" s="322"/>
    </row>
    <row r="89" spans="2:11" ht="15" customHeight="1">
      <c r="B89" s="331"/>
      <c r="C89" s="308" t="s">
        <v>3355</v>
      </c>
      <c r="D89" s="308"/>
      <c r="E89" s="308"/>
      <c r="F89" s="330" t="s">
        <v>3338</v>
      </c>
      <c r="G89" s="329"/>
      <c r="H89" s="308" t="s">
        <v>3356</v>
      </c>
      <c r="I89" s="308" t="s">
        <v>3334</v>
      </c>
      <c r="J89" s="308">
        <v>20</v>
      </c>
      <c r="K89" s="322"/>
    </row>
    <row r="90" spans="2:11" ht="15" customHeight="1">
      <c r="B90" s="331"/>
      <c r="C90" s="308" t="s">
        <v>3357</v>
      </c>
      <c r="D90" s="308"/>
      <c r="E90" s="308"/>
      <c r="F90" s="330" t="s">
        <v>3338</v>
      </c>
      <c r="G90" s="329"/>
      <c r="H90" s="308" t="s">
        <v>3358</v>
      </c>
      <c r="I90" s="308" t="s">
        <v>3334</v>
      </c>
      <c r="J90" s="308">
        <v>50</v>
      </c>
      <c r="K90" s="322"/>
    </row>
    <row r="91" spans="2:11" ht="15" customHeight="1">
      <c r="B91" s="331"/>
      <c r="C91" s="308" t="s">
        <v>3359</v>
      </c>
      <c r="D91" s="308"/>
      <c r="E91" s="308"/>
      <c r="F91" s="330" t="s">
        <v>3338</v>
      </c>
      <c r="G91" s="329"/>
      <c r="H91" s="308" t="s">
        <v>3359</v>
      </c>
      <c r="I91" s="308" t="s">
        <v>3334</v>
      </c>
      <c r="J91" s="308">
        <v>50</v>
      </c>
      <c r="K91" s="322"/>
    </row>
    <row r="92" spans="2:11" ht="15" customHeight="1">
      <c r="B92" s="331"/>
      <c r="C92" s="308" t="s">
        <v>3360</v>
      </c>
      <c r="D92" s="308"/>
      <c r="E92" s="308"/>
      <c r="F92" s="330" t="s">
        <v>3338</v>
      </c>
      <c r="G92" s="329"/>
      <c r="H92" s="308" t="s">
        <v>3361</v>
      </c>
      <c r="I92" s="308" t="s">
        <v>3334</v>
      </c>
      <c r="J92" s="308">
        <v>255</v>
      </c>
      <c r="K92" s="322"/>
    </row>
    <row r="93" spans="2:11" ht="15" customHeight="1">
      <c r="B93" s="331"/>
      <c r="C93" s="308" t="s">
        <v>3362</v>
      </c>
      <c r="D93" s="308"/>
      <c r="E93" s="308"/>
      <c r="F93" s="330" t="s">
        <v>114</v>
      </c>
      <c r="G93" s="329"/>
      <c r="H93" s="308" t="s">
        <v>3363</v>
      </c>
      <c r="I93" s="308" t="s">
        <v>3364</v>
      </c>
      <c r="J93" s="308"/>
      <c r="K93" s="322"/>
    </row>
    <row r="94" spans="2:11" ht="15" customHeight="1">
      <c r="B94" s="331"/>
      <c r="C94" s="308" t="s">
        <v>3365</v>
      </c>
      <c r="D94" s="308"/>
      <c r="E94" s="308"/>
      <c r="F94" s="330" t="s">
        <v>114</v>
      </c>
      <c r="G94" s="329"/>
      <c r="H94" s="308" t="s">
        <v>3366</v>
      </c>
      <c r="I94" s="308" t="s">
        <v>3367</v>
      </c>
      <c r="J94" s="308"/>
      <c r="K94" s="322"/>
    </row>
    <row r="95" spans="2:11" ht="15" customHeight="1">
      <c r="B95" s="331"/>
      <c r="C95" s="308" t="s">
        <v>3368</v>
      </c>
      <c r="D95" s="308"/>
      <c r="E95" s="308"/>
      <c r="F95" s="330" t="s">
        <v>114</v>
      </c>
      <c r="G95" s="329"/>
      <c r="H95" s="308" t="s">
        <v>3368</v>
      </c>
      <c r="I95" s="308" t="s">
        <v>3367</v>
      </c>
      <c r="J95" s="308"/>
      <c r="K95" s="322"/>
    </row>
    <row r="96" spans="2:11" ht="15" customHeight="1">
      <c r="B96" s="331"/>
      <c r="C96" s="308" t="s">
        <v>39</v>
      </c>
      <c r="D96" s="308"/>
      <c r="E96" s="308"/>
      <c r="F96" s="330" t="s">
        <v>114</v>
      </c>
      <c r="G96" s="329"/>
      <c r="H96" s="308" t="s">
        <v>3369</v>
      </c>
      <c r="I96" s="308" t="s">
        <v>3367</v>
      </c>
      <c r="J96" s="308"/>
      <c r="K96" s="322"/>
    </row>
    <row r="97" spans="2:11" ht="15" customHeight="1">
      <c r="B97" s="331"/>
      <c r="C97" s="308" t="s">
        <v>49</v>
      </c>
      <c r="D97" s="308"/>
      <c r="E97" s="308"/>
      <c r="F97" s="330" t="s">
        <v>114</v>
      </c>
      <c r="G97" s="329"/>
      <c r="H97" s="308" t="s">
        <v>3370</v>
      </c>
      <c r="I97" s="308" t="s">
        <v>3367</v>
      </c>
      <c r="J97" s="308"/>
      <c r="K97" s="322"/>
    </row>
    <row r="98" spans="2:11" ht="15" customHeight="1">
      <c r="B98" s="334"/>
      <c r="C98" s="335"/>
      <c r="D98" s="335"/>
      <c r="E98" s="335"/>
      <c r="F98" s="335"/>
      <c r="G98" s="335"/>
      <c r="H98" s="335"/>
      <c r="I98" s="335"/>
      <c r="J98" s="335"/>
      <c r="K98" s="336"/>
    </row>
    <row r="99" spans="2:11" ht="18.75" customHeight="1">
      <c r="B99" s="337"/>
      <c r="C99" s="338"/>
      <c r="D99" s="338"/>
      <c r="E99" s="338"/>
      <c r="F99" s="338"/>
      <c r="G99" s="338"/>
      <c r="H99" s="338"/>
      <c r="I99" s="338"/>
      <c r="J99" s="338"/>
      <c r="K99" s="337"/>
    </row>
    <row r="100" spans="2:11" ht="18.75" customHeight="1">
      <c r="B100" s="316"/>
      <c r="C100" s="316"/>
      <c r="D100" s="316"/>
      <c r="E100" s="316"/>
      <c r="F100" s="316"/>
      <c r="G100" s="316"/>
      <c r="H100" s="316"/>
      <c r="I100" s="316"/>
      <c r="J100" s="316"/>
      <c r="K100" s="316"/>
    </row>
    <row r="101" spans="2:11" ht="7.5" customHeight="1">
      <c r="B101" s="317"/>
      <c r="C101" s="318"/>
      <c r="D101" s="318"/>
      <c r="E101" s="318"/>
      <c r="F101" s="318"/>
      <c r="G101" s="318"/>
      <c r="H101" s="318"/>
      <c r="I101" s="318"/>
      <c r="J101" s="318"/>
      <c r="K101" s="319"/>
    </row>
    <row r="102" spans="2:11" ht="45" customHeight="1">
      <c r="B102" s="320"/>
      <c r="C102" s="321" t="s">
        <v>3371</v>
      </c>
      <c r="D102" s="321"/>
      <c r="E102" s="321"/>
      <c r="F102" s="321"/>
      <c r="G102" s="321"/>
      <c r="H102" s="321"/>
      <c r="I102" s="321"/>
      <c r="J102" s="321"/>
      <c r="K102" s="322"/>
    </row>
    <row r="103" spans="2:11" ht="17.25" customHeight="1">
      <c r="B103" s="320"/>
      <c r="C103" s="323" t="s">
        <v>3327</v>
      </c>
      <c r="D103" s="323"/>
      <c r="E103" s="323"/>
      <c r="F103" s="323" t="s">
        <v>3328</v>
      </c>
      <c r="G103" s="324"/>
      <c r="H103" s="323" t="s">
        <v>55</v>
      </c>
      <c r="I103" s="323" t="s">
        <v>58</v>
      </c>
      <c r="J103" s="323" t="s">
        <v>3329</v>
      </c>
      <c r="K103" s="322"/>
    </row>
    <row r="104" spans="2:11" ht="17.25" customHeight="1">
      <c r="B104" s="320"/>
      <c r="C104" s="325" t="s">
        <v>3330</v>
      </c>
      <c r="D104" s="325"/>
      <c r="E104" s="325"/>
      <c r="F104" s="326" t="s">
        <v>3331</v>
      </c>
      <c r="G104" s="327"/>
      <c r="H104" s="325"/>
      <c r="I104" s="325"/>
      <c r="J104" s="325" t="s">
        <v>3332</v>
      </c>
      <c r="K104" s="322"/>
    </row>
    <row r="105" spans="2:11" ht="5.25" customHeight="1">
      <c r="B105" s="320"/>
      <c r="C105" s="323"/>
      <c r="D105" s="323"/>
      <c r="E105" s="323"/>
      <c r="F105" s="323"/>
      <c r="G105" s="339"/>
      <c r="H105" s="323"/>
      <c r="I105" s="323"/>
      <c r="J105" s="323"/>
      <c r="K105" s="322"/>
    </row>
    <row r="106" spans="2:11" ht="15" customHeight="1">
      <c r="B106" s="320"/>
      <c r="C106" s="308" t="s">
        <v>54</v>
      </c>
      <c r="D106" s="328"/>
      <c r="E106" s="328"/>
      <c r="F106" s="330" t="s">
        <v>114</v>
      </c>
      <c r="G106" s="339"/>
      <c r="H106" s="308" t="s">
        <v>3372</v>
      </c>
      <c r="I106" s="308" t="s">
        <v>3334</v>
      </c>
      <c r="J106" s="308">
        <v>20</v>
      </c>
      <c r="K106" s="322"/>
    </row>
    <row r="107" spans="2:11" ht="15" customHeight="1">
      <c r="B107" s="320"/>
      <c r="C107" s="308" t="s">
        <v>3335</v>
      </c>
      <c r="D107" s="308"/>
      <c r="E107" s="308"/>
      <c r="F107" s="330" t="s">
        <v>114</v>
      </c>
      <c r="G107" s="308"/>
      <c r="H107" s="308" t="s">
        <v>3372</v>
      </c>
      <c r="I107" s="308" t="s">
        <v>3334</v>
      </c>
      <c r="J107" s="308">
        <v>120</v>
      </c>
      <c r="K107" s="322"/>
    </row>
    <row r="108" spans="2:11" ht="15" customHeight="1">
      <c r="B108" s="331"/>
      <c r="C108" s="308" t="s">
        <v>3337</v>
      </c>
      <c r="D108" s="308"/>
      <c r="E108" s="308"/>
      <c r="F108" s="330" t="s">
        <v>3338</v>
      </c>
      <c r="G108" s="308"/>
      <c r="H108" s="308" t="s">
        <v>3372</v>
      </c>
      <c r="I108" s="308" t="s">
        <v>3334</v>
      </c>
      <c r="J108" s="308">
        <v>50</v>
      </c>
      <c r="K108" s="322"/>
    </row>
    <row r="109" spans="2:11" ht="15" customHeight="1">
      <c r="B109" s="331"/>
      <c r="C109" s="308" t="s">
        <v>3340</v>
      </c>
      <c r="D109" s="308"/>
      <c r="E109" s="308"/>
      <c r="F109" s="330" t="s">
        <v>114</v>
      </c>
      <c r="G109" s="308"/>
      <c r="H109" s="308" t="s">
        <v>3372</v>
      </c>
      <c r="I109" s="308" t="s">
        <v>3342</v>
      </c>
      <c r="J109" s="308"/>
      <c r="K109" s="322"/>
    </row>
    <row r="110" spans="2:11" ht="15" customHeight="1">
      <c r="B110" s="331"/>
      <c r="C110" s="308" t="s">
        <v>3351</v>
      </c>
      <c r="D110" s="308"/>
      <c r="E110" s="308"/>
      <c r="F110" s="330" t="s">
        <v>3338</v>
      </c>
      <c r="G110" s="308"/>
      <c r="H110" s="308" t="s">
        <v>3372</v>
      </c>
      <c r="I110" s="308" t="s">
        <v>3334</v>
      </c>
      <c r="J110" s="308">
        <v>50</v>
      </c>
      <c r="K110" s="322"/>
    </row>
    <row r="111" spans="2:11" ht="15" customHeight="1">
      <c r="B111" s="331"/>
      <c r="C111" s="308" t="s">
        <v>3359</v>
      </c>
      <c r="D111" s="308"/>
      <c r="E111" s="308"/>
      <c r="F111" s="330" t="s">
        <v>3338</v>
      </c>
      <c r="G111" s="308"/>
      <c r="H111" s="308" t="s">
        <v>3372</v>
      </c>
      <c r="I111" s="308" t="s">
        <v>3334</v>
      </c>
      <c r="J111" s="308">
        <v>50</v>
      </c>
      <c r="K111" s="322"/>
    </row>
    <row r="112" spans="2:11" ht="15" customHeight="1">
      <c r="B112" s="331"/>
      <c r="C112" s="308" t="s">
        <v>3357</v>
      </c>
      <c r="D112" s="308"/>
      <c r="E112" s="308"/>
      <c r="F112" s="330" t="s">
        <v>3338</v>
      </c>
      <c r="G112" s="308"/>
      <c r="H112" s="308" t="s">
        <v>3372</v>
      </c>
      <c r="I112" s="308" t="s">
        <v>3334</v>
      </c>
      <c r="J112" s="308">
        <v>50</v>
      </c>
      <c r="K112" s="322"/>
    </row>
    <row r="113" spans="2:11" ht="15" customHeight="1">
      <c r="B113" s="331"/>
      <c r="C113" s="308" t="s">
        <v>54</v>
      </c>
      <c r="D113" s="308"/>
      <c r="E113" s="308"/>
      <c r="F113" s="330" t="s">
        <v>114</v>
      </c>
      <c r="G113" s="308"/>
      <c r="H113" s="308" t="s">
        <v>3373</v>
      </c>
      <c r="I113" s="308" t="s">
        <v>3334</v>
      </c>
      <c r="J113" s="308">
        <v>20</v>
      </c>
      <c r="K113" s="322"/>
    </row>
    <row r="114" spans="2:11" ht="15" customHeight="1">
      <c r="B114" s="331"/>
      <c r="C114" s="308" t="s">
        <v>3374</v>
      </c>
      <c r="D114" s="308"/>
      <c r="E114" s="308"/>
      <c r="F114" s="330" t="s">
        <v>114</v>
      </c>
      <c r="G114" s="308"/>
      <c r="H114" s="308" t="s">
        <v>3375</v>
      </c>
      <c r="I114" s="308" t="s">
        <v>3334</v>
      </c>
      <c r="J114" s="308">
        <v>120</v>
      </c>
      <c r="K114" s="322"/>
    </row>
    <row r="115" spans="2:11" ht="15" customHeight="1">
      <c r="B115" s="331"/>
      <c r="C115" s="308" t="s">
        <v>39</v>
      </c>
      <c r="D115" s="308"/>
      <c r="E115" s="308"/>
      <c r="F115" s="330" t="s">
        <v>114</v>
      </c>
      <c r="G115" s="308"/>
      <c r="H115" s="308" t="s">
        <v>3376</v>
      </c>
      <c r="I115" s="308" t="s">
        <v>3367</v>
      </c>
      <c r="J115" s="308"/>
      <c r="K115" s="322"/>
    </row>
    <row r="116" spans="2:11" ht="15" customHeight="1">
      <c r="B116" s="331"/>
      <c r="C116" s="308" t="s">
        <v>49</v>
      </c>
      <c r="D116" s="308"/>
      <c r="E116" s="308"/>
      <c r="F116" s="330" t="s">
        <v>114</v>
      </c>
      <c r="G116" s="308"/>
      <c r="H116" s="308" t="s">
        <v>3377</v>
      </c>
      <c r="I116" s="308" t="s">
        <v>3367</v>
      </c>
      <c r="J116" s="308"/>
      <c r="K116" s="322"/>
    </row>
    <row r="117" spans="2:11" ht="15" customHeight="1">
      <c r="B117" s="331"/>
      <c r="C117" s="308" t="s">
        <v>58</v>
      </c>
      <c r="D117" s="308"/>
      <c r="E117" s="308"/>
      <c r="F117" s="330" t="s">
        <v>114</v>
      </c>
      <c r="G117" s="308"/>
      <c r="H117" s="308" t="s">
        <v>3378</v>
      </c>
      <c r="I117" s="308" t="s">
        <v>3379</v>
      </c>
      <c r="J117" s="308"/>
      <c r="K117" s="322"/>
    </row>
    <row r="118" spans="2:11" ht="15" customHeight="1">
      <c r="B118" s="334"/>
      <c r="C118" s="340"/>
      <c r="D118" s="340"/>
      <c r="E118" s="340"/>
      <c r="F118" s="340"/>
      <c r="G118" s="340"/>
      <c r="H118" s="340"/>
      <c r="I118" s="340"/>
      <c r="J118" s="340"/>
      <c r="K118" s="336"/>
    </row>
    <row r="119" spans="2:11" ht="18.75" customHeight="1">
      <c r="B119" s="341"/>
      <c r="C119" s="305"/>
      <c r="D119" s="305"/>
      <c r="E119" s="305"/>
      <c r="F119" s="342"/>
      <c r="G119" s="305"/>
      <c r="H119" s="305"/>
      <c r="I119" s="305"/>
      <c r="J119" s="305"/>
      <c r="K119" s="341"/>
    </row>
    <row r="120" spans="2:11" ht="18.75" customHeight="1">
      <c r="B120" s="316"/>
      <c r="C120" s="316"/>
      <c r="D120" s="316"/>
      <c r="E120" s="316"/>
      <c r="F120" s="316"/>
      <c r="G120" s="316"/>
      <c r="H120" s="316"/>
      <c r="I120" s="316"/>
      <c r="J120" s="316"/>
      <c r="K120" s="316"/>
    </row>
    <row r="121" spans="2:11" ht="7.5" customHeight="1">
      <c r="B121" s="343"/>
      <c r="C121" s="344"/>
      <c r="D121" s="344"/>
      <c r="E121" s="344"/>
      <c r="F121" s="344"/>
      <c r="G121" s="344"/>
      <c r="H121" s="344"/>
      <c r="I121" s="344"/>
      <c r="J121" s="344"/>
      <c r="K121" s="345"/>
    </row>
    <row r="122" spans="2:11" ht="45" customHeight="1">
      <c r="B122" s="346"/>
      <c r="C122" s="299" t="s">
        <v>3380</v>
      </c>
      <c r="D122" s="299"/>
      <c r="E122" s="299"/>
      <c r="F122" s="299"/>
      <c r="G122" s="299"/>
      <c r="H122" s="299"/>
      <c r="I122" s="299"/>
      <c r="J122" s="299"/>
      <c r="K122" s="347"/>
    </row>
    <row r="123" spans="2:11" ht="17.25" customHeight="1">
      <c r="B123" s="348"/>
      <c r="C123" s="323" t="s">
        <v>3327</v>
      </c>
      <c r="D123" s="323"/>
      <c r="E123" s="323"/>
      <c r="F123" s="323" t="s">
        <v>3328</v>
      </c>
      <c r="G123" s="324"/>
      <c r="H123" s="323" t="s">
        <v>55</v>
      </c>
      <c r="I123" s="323" t="s">
        <v>58</v>
      </c>
      <c r="J123" s="323" t="s">
        <v>3329</v>
      </c>
      <c r="K123" s="349"/>
    </row>
    <row r="124" spans="2:11" ht="17.25" customHeight="1">
      <c r="B124" s="348"/>
      <c r="C124" s="325" t="s">
        <v>3330</v>
      </c>
      <c r="D124" s="325"/>
      <c r="E124" s="325"/>
      <c r="F124" s="326" t="s">
        <v>3331</v>
      </c>
      <c r="G124" s="327"/>
      <c r="H124" s="325"/>
      <c r="I124" s="325"/>
      <c r="J124" s="325" t="s">
        <v>3332</v>
      </c>
      <c r="K124" s="349"/>
    </row>
    <row r="125" spans="2:11" ht="5.25" customHeight="1">
      <c r="B125" s="350"/>
      <c r="C125" s="328"/>
      <c r="D125" s="328"/>
      <c r="E125" s="328"/>
      <c r="F125" s="328"/>
      <c r="G125" s="308"/>
      <c r="H125" s="328"/>
      <c r="I125" s="328"/>
      <c r="J125" s="328"/>
      <c r="K125" s="351"/>
    </row>
    <row r="126" spans="2:11" ht="15" customHeight="1">
      <c r="B126" s="350"/>
      <c r="C126" s="308" t="s">
        <v>3335</v>
      </c>
      <c r="D126" s="328"/>
      <c r="E126" s="328"/>
      <c r="F126" s="330" t="s">
        <v>114</v>
      </c>
      <c r="G126" s="308"/>
      <c r="H126" s="308" t="s">
        <v>3372</v>
      </c>
      <c r="I126" s="308" t="s">
        <v>3334</v>
      </c>
      <c r="J126" s="308">
        <v>120</v>
      </c>
      <c r="K126" s="352"/>
    </row>
    <row r="127" spans="2:11" ht="15" customHeight="1">
      <c r="B127" s="350"/>
      <c r="C127" s="308" t="s">
        <v>3381</v>
      </c>
      <c r="D127" s="308"/>
      <c r="E127" s="308"/>
      <c r="F127" s="330" t="s">
        <v>114</v>
      </c>
      <c r="G127" s="308"/>
      <c r="H127" s="308" t="s">
        <v>3382</v>
      </c>
      <c r="I127" s="308" t="s">
        <v>3334</v>
      </c>
      <c r="J127" s="308" t="s">
        <v>3383</v>
      </c>
      <c r="K127" s="352"/>
    </row>
    <row r="128" spans="2:11" ht="15" customHeight="1">
      <c r="B128" s="350"/>
      <c r="C128" s="308" t="s">
        <v>85</v>
      </c>
      <c r="D128" s="308"/>
      <c r="E128" s="308"/>
      <c r="F128" s="330" t="s">
        <v>114</v>
      </c>
      <c r="G128" s="308"/>
      <c r="H128" s="308" t="s">
        <v>3384</v>
      </c>
      <c r="I128" s="308" t="s">
        <v>3334</v>
      </c>
      <c r="J128" s="308" t="s">
        <v>3383</v>
      </c>
      <c r="K128" s="352"/>
    </row>
    <row r="129" spans="2:11" ht="15" customHeight="1">
      <c r="B129" s="350"/>
      <c r="C129" s="308" t="s">
        <v>3343</v>
      </c>
      <c r="D129" s="308"/>
      <c r="E129" s="308"/>
      <c r="F129" s="330" t="s">
        <v>3338</v>
      </c>
      <c r="G129" s="308"/>
      <c r="H129" s="308" t="s">
        <v>3344</v>
      </c>
      <c r="I129" s="308" t="s">
        <v>3334</v>
      </c>
      <c r="J129" s="308">
        <v>15</v>
      </c>
      <c r="K129" s="352"/>
    </row>
    <row r="130" spans="2:11" ht="15" customHeight="1">
      <c r="B130" s="350"/>
      <c r="C130" s="332" t="s">
        <v>3345</v>
      </c>
      <c r="D130" s="332"/>
      <c r="E130" s="332"/>
      <c r="F130" s="333" t="s">
        <v>3338</v>
      </c>
      <c r="G130" s="332"/>
      <c r="H130" s="332" t="s">
        <v>3346</v>
      </c>
      <c r="I130" s="332" t="s">
        <v>3334</v>
      </c>
      <c r="J130" s="332">
        <v>15</v>
      </c>
      <c r="K130" s="352"/>
    </row>
    <row r="131" spans="2:11" ht="15" customHeight="1">
      <c r="B131" s="350"/>
      <c r="C131" s="332" t="s">
        <v>3347</v>
      </c>
      <c r="D131" s="332"/>
      <c r="E131" s="332"/>
      <c r="F131" s="333" t="s">
        <v>3338</v>
      </c>
      <c r="G131" s="332"/>
      <c r="H131" s="332" t="s">
        <v>3348</v>
      </c>
      <c r="I131" s="332" t="s">
        <v>3334</v>
      </c>
      <c r="J131" s="332">
        <v>20</v>
      </c>
      <c r="K131" s="352"/>
    </row>
    <row r="132" spans="2:11" ht="15" customHeight="1">
      <c r="B132" s="350"/>
      <c r="C132" s="332" t="s">
        <v>3349</v>
      </c>
      <c r="D132" s="332"/>
      <c r="E132" s="332"/>
      <c r="F132" s="333" t="s">
        <v>3338</v>
      </c>
      <c r="G132" s="332"/>
      <c r="H132" s="332" t="s">
        <v>3350</v>
      </c>
      <c r="I132" s="332" t="s">
        <v>3334</v>
      </c>
      <c r="J132" s="332">
        <v>20</v>
      </c>
      <c r="K132" s="352"/>
    </row>
    <row r="133" spans="2:11" ht="15" customHeight="1">
      <c r="B133" s="350"/>
      <c r="C133" s="308" t="s">
        <v>3337</v>
      </c>
      <c r="D133" s="308"/>
      <c r="E133" s="308"/>
      <c r="F133" s="330" t="s">
        <v>3338</v>
      </c>
      <c r="G133" s="308"/>
      <c r="H133" s="308" t="s">
        <v>3372</v>
      </c>
      <c r="I133" s="308" t="s">
        <v>3334</v>
      </c>
      <c r="J133" s="308">
        <v>50</v>
      </c>
      <c r="K133" s="352"/>
    </row>
    <row r="134" spans="2:11" ht="15" customHeight="1">
      <c r="B134" s="350"/>
      <c r="C134" s="308" t="s">
        <v>3351</v>
      </c>
      <c r="D134" s="308"/>
      <c r="E134" s="308"/>
      <c r="F134" s="330" t="s">
        <v>3338</v>
      </c>
      <c r="G134" s="308"/>
      <c r="H134" s="308" t="s">
        <v>3372</v>
      </c>
      <c r="I134" s="308" t="s">
        <v>3334</v>
      </c>
      <c r="J134" s="308">
        <v>50</v>
      </c>
      <c r="K134" s="352"/>
    </row>
    <row r="135" spans="2:11" ht="15" customHeight="1">
      <c r="B135" s="350"/>
      <c r="C135" s="308" t="s">
        <v>3357</v>
      </c>
      <c r="D135" s="308"/>
      <c r="E135" s="308"/>
      <c r="F135" s="330" t="s">
        <v>3338</v>
      </c>
      <c r="G135" s="308"/>
      <c r="H135" s="308" t="s">
        <v>3372</v>
      </c>
      <c r="I135" s="308" t="s">
        <v>3334</v>
      </c>
      <c r="J135" s="308">
        <v>50</v>
      </c>
      <c r="K135" s="352"/>
    </row>
    <row r="136" spans="2:11" ht="15" customHeight="1">
      <c r="B136" s="350"/>
      <c r="C136" s="308" t="s">
        <v>3359</v>
      </c>
      <c r="D136" s="308"/>
      <c r="E136" s="308"/>
      <c r="F136" s="330" t="s">
        <v>3338</v>
      </c>
      <c r="G136" s="308"/>
      <c r="H136" s="308" t="s">
        <v>3372</v>
      </c>
      <c r="I136" s="308" t="s">
        <v>3334</v>
      </c>
      <c r="J136" s="308">
        <v>50</v>
      </c>
      <c r="K136" s="352"/>
    </row>
    <row r="137" spans="2:11" ht="15" customHeight="1">
      <c r="B137" s="350"/>
      <c r="C137" s="308" t="s">
        <v>3360</v>
      </c>
      <c r="D137" s="308"/>
      <c r="E137" s="308"/>
      <c r="F137" s="330" t="s">
        <v>3338</v>
      </c>
      <c r="G137" s="308"/>
      <c r="H137" s="308" t="s">
        <v>3385</v>
      </c>
      <c r="I137" s="308" t="s">
        <v>3334</v>
      </c>
      <c r="J137" s="308">
        <v>255</v>
      </c>
      <c r="K137" s="352"/>
    </row>
    <row r="138" spans="2:11" ht="15" customHeight="1">
      <c r="B138" s="350"/>
      <c r="C138" s="308" t="s">
        <v>3362</v>
      </c>
      <c r="D138" s="308"/>
      <c r="E138" s="308"/>
      <c r="F138" s="330" t="s">
        <v>114</v>
      </c>
      <c r="G138" s="308"/>
      <c r="H138" s="308" t="s">
        <v>3386</v>
      </c>
      <c r="I138" s="308" t="s">
        <v>3364</v>
      </c>
      <c r="J138" s="308"/>
      <c r="K138" s="352"/>
    </row>
    <row r="139" spans="2:11" ht="15" customHeight="1">
      <c r="B139" s="350"/>
      <c r="C139" s="308" t="s">
        <v>3365</v>
      </c>
      <c r="D139" s="308"/>
      <c r="E139" s="308"/>
      <c r="F139" s="330" t="s">
        <v>114</v>
      </c>
      <c r="G139" s="308"/>
      <c r="H139" s="308" t="s">
        <v>3387</v>
      </c>
      <c r="I139" s="308" t="s">
        <v>3367</v>
      </c>
      <c r="J139" s="308"/>
      <c r="K139" s="352"/>
    </row>
    <row r="140" spans="2:11" ht="15" customHeight="1">
      <c r="B140" s="350"/>
      <c r="C140" s="308" t="s">
        <v>3368</v>
      </c>
      <c r="D140" s="308"/>
      <c r="E140" s="308"/>
      <c r="F140" s="330" t="s">
        <v>114</v>
      </c>
      <c r="G140" s="308"/>
      <c r="H140" s="308" t="s">
        <v>3368</v>
      </c>
      <c r="I140" s="308" t="s">
        <v>3367</v>
      </c>
      <c r="J140" s="308"/>
      <c r="K140" s="352"/>
    </row>
    <row r="141" spans="2:11" ht="15" customHeight="1">
      <c r="B141" s="350"/>
      <c r="C141" s="308" t="s">
        <v>39</v>
      </c>
      <c r="D141" s="308"/>
      <c r="E141" s="308"/>
      <c r="F141" s="330" t="s">
        <v>114</v>
      </c>
      <c r="G141" s="308"/>
      <c r="H141" s="308" t="s">
        <v>3388</v>
      </c>
      <c r="I141" s="308" t="s">
        <v>3367</v>
      </c>
      <c r="J141" s="308"/>
      <c r="K141" s="352"/>
    </row>
    <row r="142" spans="2:11" ht="15" customHeight="1">
      <c r="B142" s="350"/>
      <c r="C142" s="308" t="s">
        <v>3389</v>
      </c>
      <c r="D142" s="308"/>
      <c r="E142" s="308"/>
      <c r="F142" s="330" t="s">
        <v>114</v>
      </c>
      <c r="G142" s="308"/>
      <c r="H142" s="308" t="s">
        <v>3390</v>
      </c>
      <c r="I142" s="308" t="s">
        <v>3367</v>
      </c>
      <c r="J142" s="308"/>
      <c r="K142" s="352"/>
    </row>
    <row r="143" spans="2:11" ht="15" customHeight="1">
      <c r="B143" s="353"/>
      <c r="C143" s="354"/>
      <c r="D143" s="354"/>
      <c r="E143" s="354"/>
      <c r="F143" s="354"/>
      <c r="G143" s="354"/>
      <c r="H143" s="354"/>
      <c r="I143" s="354"/>
      <c r="J143" s="354"/>
      <c r="K143" s="355"/>
    </row>
    <row r="144" spans="2:11" ht="18.75" customHeight="1">
      <c r="B144" s="305"/>
      <c r="C144" s="305"/>
      <c r="D144" s="305"/>
      <c r="E144" s="305"/>
      <c r="F144" s="342"/>
      <c r="G144" s="305"/>
      <c r="H144" s="305"/>
      <c r="I144" s="305"/>
      <c r="J144" s="305"/>
      <c r="K144" s="305"/>
    </row>
    <row r="145" spans="2:11" ht="18.75" customHeight="1">
      <c r="B145" s="316"/>
      <c r="C145" s="316"/>
      <c r="D145" s="316"/>
      <c r="E145" s="316"/>
      <c r="F145" s="316"/>
      <c r="G145" s="316"/>
      <c r="H145" s="316"/>
      <c r="I145" s="316"/>
      <c r="J145" s="316"/>
      <c r="K145" s="316"/>
    </row>
    <row r="146" spans="2:11" ht="7.5" customHeight="1">
      <c r="B146" s="317"/>
      <c r="C146" s="318"/>
      <c r="D146" s="318"/>
      <c r="E146" s="318"/>
      <c r="F146" s="318"/>
      <c r="G146" s="318"/>
      <c r="H146" s="318"/>
      <c r="I146" s="318"/>
      <c r="J146" s="318"/>
      <c r="K146" s="319"/>
    </row>
    <row r="147" spans="2:11" ht="45" customHeight="1">
      <c r="B147" s="320"/>
      <c r="C147" s="321" t="s">
        <v>3391</v>
      </c>
      <c r="D147" s="321"/>
      <c r="E147" s="321"/>
      <c r="F147" s="321"/>
      <c r="G147" s="321"/>
      <c r="H147" s="321"/>
      <c r="I147" s="321"/>
      <c r="J147" s="321"/>
      <c r="K147" s="322"/>
    </row>
    <row r="148" spans="2:11" ht="17.25" customHeight="1">
      <c r="B148" s="320"/>
      <c r="C148" s="323" t="s">
        <v>3327</v>
      </c>
      <c r="D148" s="323"/>
      <c r="E148" s="323"/>
      <c r="F148" s="323" t="s">
        <v>3328</v>
      </c>
      <c r="G148" s="324"/>
      <c r="H148" s="323" t="s">
        <v>55</v>
      </c>
      <c r="I148" s="323" t="s">
        <v>58</v>
      </c>
      <c r="J148" s="323" t="s">
        <v>3329</v>
      </c>
      <c r="K148" s="322"/>
    </row>
    <row r="149" spans="2:11" ht="17.25" customHeight="1">
      <c r="B149" s="320"/>
      <c r="C149" s="325" t="s">
        <v>3330</v>
      </c>
      <c r="D149" s="325"/>
      <c r="E149" s="325"/>
      <c r="F149" s="326" t="s">
        <v>3331</v>
      </c>
      <c r="G149" s="327"/>
      <c r="H149" s="325"/>
      <c r="I149" s="325"/>
      <c r="J149" s="325" t="s">
        <v>3332</v>
      </c>
      <c r="K149" s="322"/>
    </row>
    <row r="150" spans="2:11" ht="5.25" customHeight="1">
      <c r="B150" s="331"/>
      <c r="C150" s="328"/>
      <c r="D150" s="328"/>
      <c r="E150" s="328"/>
      <c r="F150" s="328"/>
      <c r="G150" s="329"/>
      <c r="H150" s="328"/>
      <c r="I150" s="328"/>
      <c r="J150" s="328"/>
      <c r="K150" s="352"/>
    </row>
    <row r="151" spans="2:11" ht="15" customHeight="1">
      <c r="B151" s="331"/>
      <c r="C151" s="356" t="s">
        <v>3335</v>
      </c>
      <c r="D151" s="308"/>
      <c r="E151" s="308"/>
      <c r="F151" s="357" t="s">
        <v>114</v>
      </c>
      <c r="G151" s="308"/>
      <c r="H151" s="356" t="s">
        <v>3372</v>
      </c>
      <c r="I151" s="356" t="s">
        <v>3334</v>
      </c>
      <c r="J151" s="356">
        <v>120</v>
      </c>
      <c r="K151" s="352"/>
    </row>
    <row r="152" spans="2:11" ht="15" customHeight="1">
      <c r="B152" s="331"/>
      <c r="C152" s="356" t="s">
        <v>3381</v>
      </c>
      <c r="D152" s="308"/>
      <c r="E152" s="308"/>
      <c r="F152" s="357" t="s">
        <v>114</v>
      </c>
      <c r="G152" s="308"/>
      <c r="H152" s="356" t="s">
        <v>3392</v>
      </c>
      <c r="I152" s="356" t="s">
        <v>3334</v>
      </c>
      <c r="J152" s="356" t="s">
        <v>3383</v>
      </c>
      <c r="K152" s="352"/>
    </row>
    <row r="153" spans="2:11" ht="15" customHeight="1">
      <c r="B153" s="331"/>
      <c r="C153" s="356" t="s">
        <v>85</v>
      </c>
      <c r="D153" s="308"/>
      <c r="E153" s="308"/>
      <c r="F153" s="357" t="s">
        <v>114</v>
      </c>
      <c r="G153" s="308"/>
      <c r="H153" s="356" t="s">
        <v>3393</v>
      </c>
      <c r="I153" s="356" t="s">
        <v>3334</v>
      </c>
      <c r="J153" s="356" t="s">
        <v>3383</v>
      </c>
      <c r="K153" s="352"/>
    </row>
    <row r="154" spans="2:11" ht="15" customHeight="1">
      <c r="B154" s="331"/>
      <c r="C154" s="356" t="s">
        <v>3337</v>
      </c>
      <c r="D154" s="308"/>
      <c r="E154" s="308"/>
      <c r="F154" s="357" t="s">
        <v>3338</v>
      </c>
      <c r="G154" s="308"/>
      <c r="H154" s="356" t="s">
        <v>3372</v>
      </c>
      <c r="I154" s="356" t="s">
        <v>3334</v>
      </c>
      <c r="J154" s="356">
        <v>50</v>
      </c>
      <c r="K154" s="352"/>
    </row>
    <row r="155" spans="2:11" ht="15" customHeight="1">
      <c r="B155" s="331"/>
      <c r="C155" s="356" t="s">
        <v>3340</v>
      </c>
      <c r="D155" s="308"/>
      <c r="E155" s="308"/>
      <c r="F155" s="357" t="s">
        <v>114</v>
      </c>
      <c r="G155" s="308"/>
      <c r="H155" s="356" t="s">
        <v>3372</v>
      </c>
      <c r="I155" s="356" t="s">
        <v>3342</v>
      </c>
      <c r="J155" s="356"/>
      <c r="K155" s="352"/>
    </row>
    <row r="156" spans="2:11" ht="15" customHeight="1">
      <c r="B156" s="331"/>
      <c r="C156" s="356" t="s">
        <v>3351</v>
      </c>
      <c r="D156" s="308"/>
      <c r="E156" s="308"/>
      <c r="F156" s="357" t="s">
        <v>3338</v>
      </c>
      <c r="G156" s="308"/>
      <c r="H156" s="356" t="s">
        <v>3372</v>
      </c>
      <c r="I156" s="356" t="s">
        <v>3334</v>
      </c>
      <c r="J156" s="356">
        <v>50</v>
      </c>
      <c r="K156" s="352"/>
    </row>
    <row r="157" spans="2:11" ht="15" customHeight="1">
      <c r="B157" s="331"/>
      <c r="C157" s="356" t="s">
        <v>3359</v>
      </c>
      <c r="D157" s="308"/>
      <c r="E157" s="308"/>
      <c r="F157" s="357" t="s">
        <v>3338</v>
      </c>
      <c r="G157" s="308"/>
      <c r="H157" s="356" t="s">
        <v>3372</v>
      </c>
      <c r="I157" s="356" t="s">
        <v>3334</v>
      </c>
      <c r="J157" s="356">
        <v>50</v>
      </c>
      <c r="K157" s="352"/>
    </row>
    <row r="158" spans="2:11" ht="15" customHeight="1">
      <c r="B158" s="331"/>
      <c r="C158" s="356" t="s">
        <v>3357</v>
      </c>
      <c r="D158" s="308"/>
      <c r="E158" s="308"/>
      <c r="F158" s="357" t="s">
        <v>3338</v>
      </c>
      <c r="G158" s="308"/>
      <c r="H158" s="356" t="s">
        <v>3372</v>
      </c>
      <c r="I158" s="356" t="s">
        <v>3334</v>
      </c>
      <c r="J158" s="356">
        <v>50</v>
      </c>
      <c r="K158" s="352"/>
    </row>
    <row r="159" spans="2:11" ht="15" customHeight="1">
      <c r="B159" s="331"/>
      <c r="C159" s="356" t="s">
        <v>154</v>
      </c>
      <c r="D159" s="308"/>
      <c r="E159" s="308"/>
      <c r="F159" s="357" t="s">
        <v>114</v>
      </c>
      <c r="G159" s="308"/>
      <c r="H159" s="356" t="s">
        <v>3394</v>
      </c>
      <c r="I159" s="356" t="s">
        <v>3334</v>
      </c>
      <c r="J159" s="356" t="s">
        <v>3395</v>
      </c>
      <c r="K159" s="352"/>
    </row>
    <row r="160" spans="2:11" ht="15" customHeight="1">
      <c r="B160" s="331"/>
      <c r="C160" s="356" t="s">
        <v>3396</v>
      </c>
      <c r="D160" s="308"/>
      <c r="E160" s="308"/>
      <c r="F160" s="357" t="s">
        <v>114</v>
      </c>
      <c r="G160" s="308"/>
      <c r="H160" s="356" t="s">
        <v>3397</v>
      </c>
      <c r="I160" s="356" t="s">
        <v>3367</v>
      </c>
      <c r="J160" s="356"/>
      <c r="K160" s="352"/>
    </row>
    <row r="161" spans="2:11" ht="15" customHeight="1">
      <c r="B161" s="358"/>
      <c r="C161" s="340"/>
      <c r="D161" s="340"/>
      <c r="E161" s="340"/>
      <c r="F161" s="340"/>
      <c r="G161" s="340"/>
      <c r="H161" s="340"/>
      <c r="I161" s="340"/>
      <c r="J161" s="340"/>
      <c r="K161" s="359"/>
    </row>
    <row r="162" spans="2:11" ht="18.75" customHeight="1">
      <c r="B162" s="305"/>
      <c r="C162" s="308"/>
      <c r="D162" s="308"/>
      <c r="E162" s="308"/>
      <c r="F162" s="330"/>
      <c r="G162" s="308"/>
      <c r="H162" s="308"/>
      <c r="I162" s="308"/>
      <c r="J162" s="308"/>
      <c r="K162" s="305"/>
    </row>
    <row r="163" spans="2:11" ht="18.75" customHeight="1">
      <c r="B163" s="316"/>
      <c r="C163" s="316"/>
      <c r="D163" s="316"/>
      <c r="E163" s="316"/>
      <c r="F163" s="316"/>
      <c r="G163" s="316"/>
      <c r="H163" s="316"/>
      <c r="I163" s="316"/>
      <c r="J163" s="316"/>
      <c r="K163" s="316"/>
    </row>
    <row r="164" spans="2:11" ht="7.5" customHeight="1">
      <c r="B164" s="295"/>
      <c r="C164" s="296"/>
      <c r="D164" s="296"/>
      <c r="E164" s="296"/>
      <c r="F164" s="296"/>
      <c r="G164" s="296"/>
      <c r="H164" s="296"/>
      <c r="I164" s="296"/>
      <c r="J164" s="296"/>
      <c r="K164" s="297"/>
    </row>
    <row r="165" spans="2:11" ht="45" customHeight="1">
      <c r="B165" s="298"/>
      <c r="C165" s="299" t="s">
        <v>3398</v>
      </c>
      <c r="D165" s="299"/>
      <c r="E165" s="299"/>
      <c r="F165" s="299"/>
      <c r="G165" s="299"/>
      <c r="H165" s="299"/>
      <c r="I165" s="299"/>
      <c r="J165" s="299"/>
      <c r="K165" s="300"/>
    </row>
    <row r="166" spans="2:11" ht="17.25" customHeight="1">
      <c r="B166" s="298"/>
      <c r="C166" s="323" t="s">
        <v>3327</v>
      </c>
      <c r="D166" s="323"/>
      <c r="E166" s="323"/>
      <c r="F166" s="323" t="s">
        <v>3328</v>
      </c>
      <c r="G166" s="360"/>
      <c r="H166" s="361" t="s">
        <v>55</v>
      </c>
      <c r="I166" s="361" t="s">
        <v>58</v>
      </c>
      <c r="J166" s="323" t="s">
        <v>3329</v>
      </c>
      <c r="K166" s="300"/>
    </row>
    <row r="167" spans="2:11" ht="17.25" customHeight="1">
      <c r="B167" s="301"/>
      <c r="C167" s="325" t="s">
        <v>3330</v>
      </c>
      <c r="D167" s="325"/>
      <c r="E167" s="325"/>
      <c r="F167" s="326" t="s">
        <v>3331</v>
      </c>
      <c r="G167" s="362"/>
      <c r="H167" s="363"/>
      <c r="I167" s="363"/>
      <c r="J167" s="325" t="s">
        <v>3332</v>
      </c>
      <c r="K167" s="303"/>
    </row>
    <row r="168" spans="2:11" ht="5.25" customHeight="1">
      <c r="B168" s="331"/>
      <c r="C168" s="328"/>
      <c r="D168" s="328"/>
      <c r="E168" s="328"/>
      <c r="F168" s="328"/>
      <c r="G168" s="329"/>
      <c r="H168" s="328"/>
      <c r="I168" s="328"/>
      <c r="J168" s="328"/>
      <c r="K168" s="352"/>
    </row>
    <row r="169" spans="2:11" ht="15" customHeight="1">
      <c r="B169" s="331"/>
      <c r="C169" s="308" t="s">
        <v>3335</v>
      </c>
      <c r="D169" s="308"/>
      <c r="E169" s="308"/>
      <c r="F169" s="330" t="s">
        <v>114</v>
      </c>
      <c r="G169" s="308"/>
      <c r="H169" s="308" t="s">
        <v>3372</v>
      </c>
      <c r="I169" s="308" t="s">
        <v>3334</v>
      </c>
      <c r="J169" s="308">
        <v>120</v>
      </c>
      <c r="K169" s="352"/>
    </row>
    <row r="170" spans="2:11" ht="15" customHeight="1">
      <c r="B170" s="331"/>
      <c r="C170" s="308" t="s">
        <v>3381</v>
      </c>
      <c r="D170" s="308"/>
      <c r="E170" s="308"/>
      <c r="F170" s="330" t="s">
        <v>114</v>
      </c>
      <c r="G170" s="308"/>
      <c r="H170" s="308" t="s">
        <v>3382</v>
      </c>
      <c r="I170" s="308" t="s">
        <v>3334</v>
      </c>
      <c r="J170" s="308" t="s">
        <v>3383</v>
      </c>
      <c r="K170" s="352"/>
    </row>
    <row r="171" spans="2:11" ht="15" customHeight="1">
      <c r="B171" s="331"/>
      <c r="C171" s="308" t="s">
        <v>85</v>
      </c>
      <c r="D171" s="308"/>
      <c r="E171" s="308"/>
      <c r="F171" s="330" t="s">
        <v>114</v>
      </c>
      <c r="G171" s="308"/>
      <c r="H171" s="308" t="s">
        <v>3399</v>
      </c>
      <c r="I171" s="308" t="s">
        <v>3334</v>
      </c>
      <c r="J171" s="308" t="s">
        <v>3383</v>
      </c>
      <c r="K171" s="352"/>
    </row>
    <row r="172" spans="2:11" ht="15" customHeight="1">
      <c r="B172" s="331"/>
      <c r="C172" s="308" t="s">
        <v>3337</v>
      </c>
      <c r="D172" s="308"/>
      <c r="E172" s="308"/>
      <c r="F172" s="330" t="s">
        <v>3338</v>
      </c>
      <c r="G172" s="308"/>
      <c r="H172" s="308" t="s">
        <v>3399</v>
      </c>
      <c r="I172" s="308" t="s">
        <v>3334</v>
      </c>
      <c r="J172" s="308">
        <v>50</v>
      </c>
      <c r="K172" s="352"/>
    </row>
    <row r="173" spans="2:11" ht="15" customHeight="1">
      <c r="B173" s="331"/>
      <c r="C173" s="308" t="s">
        <v>3340</v>
      </c>
      <c r="D173" s="308"/>
      <c r="E173" s="308"/>
      <c r="F173" s="330" t="s">
        <v>114</v>
      </c>
      <c r="G173" s="308"/>
      <c r="H173" s="308" t="s">
        <v>3399</v>
      </c>
      <c r="I173" s="308" t="s">
        <v>3342</v>
      </c>
      <c r="J173" s="308"/>
      <c r="K173" s="352"/>
    </row>
    <row r="174" spans="2:11" ht="15" customHeight="1">
      <c r="B174" s="331"/>
      <c r="C174" s="308" t="s">
        <v>3351</v>
      </c>
      <c r="D174" s="308"/>
      <c r="E174" s="308"/>
      <c r="F174" s="330" t="s">
        <v>3338</v>
      </c>
      <c r="G174" s="308"/>
      <c r="H174" s="308" t="s">
        <v>3399</v>
      </c>
      <c r="I174" s="308" t="s">
        <v>3334</v>
      </c>
      <c r="J174" s="308">
        <v>50</v>
      </c>
      <c r="K174" s="352"/>
    </row>
    <row r="175" spans="2:11" ht="15" customHeight="1">
      <c r="B175" s="331"/>
      <c r="C175" s="308" t="s">
        <v>3359</v>
      </c>
      <c r="D175" s="308"/>
      <c r="E175" s="308"/>
      <c r="F175" s="330" t="s">
        <v>3338</v>
      </c>
      <c r="G175" s="308"/>
      <c r="H175" s="308" t="s">
        <v>3399</v>
      </c>
      <c r="I175" s="308" t="s">
        <v>3334</v>
      </c>
      <c r="J175" s="308">
        <v>50</v>
      </c>
      <c r="K175" s="352"/>
    </row>
    <row r="176" spans="2:11" ht="15" customHeight="1">
      <c r="B176" s="331"/>
      <c r="C176" s="308" t="s">
        <v>3357</v>
      </c>
      <c r="D176" s="308"/>
      <c r="E176" s="308"/>
      <c r="F176" s="330" t="s">
        <v>3338</v>
      </c>
      <c r="G176" s="308"/>
      <c r="H176" s="308" t="s">
        <v>3399</v>
      </c>
      <c r="I176" s="308" t="s">
        <v>3334</v>
      </c>
      <c r="J176" s="308">
        <v>50</v>
      </c>
      <c r="K176" s="352"/>
    </row>
    <row r="177" spans="2:11" ht="15" customHeight="1">
      <c r="B177" s="331"/>
      <c r="C177" s="308" t="s">
        <v>183</v>
      </c>
      <c r="D177" s="308"/>
      <c r="E177" s="308"/>
      <c r="F177" s="330" t="s">
        <v>114</v>
      </c>
      <c r="G177" s="308"/>
      <c r="H177" s="308" t="s">
        <v>3400</v>
      </c>
      <c r="I177" s="308" t="s">
        <v>3401</v>
      </c>
      <c r="J177" s="308"/>
      <c r="K177" s="352"/>
    </row>
    <row r="178" spans="2:11" ht="15" customHeight="1">
      <c r="B178" s="331"/>
      <c r="C178" s="308" t="s">
        <v>58</v>
      </c>
      <c r="D178" s="308"/>
      <c r="E178" s="308"/>
      <c r="F178" s="330" t="s">
        <v>114</v>
      </c>
      <c r="G178" s="308"/>
      <c r="H178" s="308" t="s">
        <v>3402</v>
      </c>
      <c r="I178" s="308" t="s">
        <v>3403</v>
      </c>
      <c r="J178" s="308">
        <v>1</v>
      </c>
      <c r="K178" s="352"/>
    </row>
    <row r="179" spans="2:11" ht="15" customHeight="1">
      <c r="B179" s="331"/>
      <c r="C179" s="308" t="s">
        <v>54</v>
      </c>
      <c r="D179" s="308"/>
      <c r="E179" s="308"/>
      <c r="F179" s="330" t="s">
        <v>114</v>
      </c>
      <c r="G179" s="308"/>
      <c r="H179" s="308" t="s">
        <v>3404</v>
      </c>
      <c r="I179" s="308" t="s">
        <v>3334</v>
      </c>
      <c r="J179" s="308">
        <v>20</v>
      </c>
      <c r="K179" s="352"/>
    </row>
    <row r="180" spans="2:11" ht="15" customHeight="1">
      <c r="B180" s="331"/>
      <c r="C180" s="308" t="s">
        <v>55</v>
      </c>
      <c r="D180" s="308"/>
      <c r="E180" s="308"/>
      <c r="F180" s="330" t="s">
        <v>114</v>
      </c>
      <c r="G180" s="308"/>
      <c r="H180" s="308" t="s">
        <v>3405</v>
      </c>
      <c r="I180" s="308" t="s">
        <v>3334</v>
      </c>
      <c r="J180" s="308">
        <v>255</v>
      </c>
      <c r="K180" s="352"/>
    </row>
    <row r="181" spans="2:11" ht="15" customHeight="1">
      <c r="B181" s="331"/>
      <c r="C181" s="308" t="s">
        <v>184</v>
      </c>
      <c r="D181" s="308"/>
      <c r="E181" s="308"/>
      <c r="F181" s="330" t="s">
        <v>114</v>
      </c>
      <c r="G181" s="308"/>
      <c r="H181" s="308" t="s">
        <v>3297</v>
      </c>
      <c r="I181" s="308" t="s">
        <v>3334</v>
      </c>
      <c r="J181" s="308">
        <v>10</v>
      </c>
      <c r="K181" s="352"/>
    </row>
    <row r="182" spans="2:11" ht="15" customHeight="1">
      <c r="B182" s="331"/>
      <c r="C182" s="308" t="s">
        <v>185</v>
      </c>
      <c r="D182" s="308"/>
      <c r="E182" s="308"/>
      <c r="F182" s="330" t="s">
        <v>114</v>
      </c>
      <c r="G182" s="308"/>
      <c r="H182" s="308" t="s">
        <v>3406</v>
      </c>
      <c r="I182" s="308" t="s">
        <v>3367</v>
      </c>
      <c r="J182" s="308"/>
      <c r="K182" s="352"/>
    </row>
    <row r="183" spans="2:11" ht="15" customHeight="1">
      <c r="B183" s="331"/>
      <c r="C183" s="308" t="s">
        <v>3407</v>
      </c>
      <c r="D183" s="308"/>
      <c r="E183" s="308"/>
      <c r="F183" s="330" t="s">
        <v>114</v>
      </c>
      <c r="G183" s="308"/>
      <c r="H183" s="308" t="s">
        <v>3408</v>
      </c>
      <c r="I183" s="308" t="s">
        <v>3367</v>
      </c>
      <c r="J183" s="308"/>
      <c r="K183" s="352"/>
    </row>
    <row r="184" spans="2:11" ht="15" customHeight="1">
      <c r="B184" s="331"/>
      <c r="C184" s="308" t="s">
        <v>3396</v>
      </c>
      <c r="D184" s="308"/>
      <c r="E184" s="308"/>
      <c r="F184" s="330" t="s">
        <v>114</v>
      </c>
      <c r="G184" s="308"/>
      <c r="H184" s="308" t="s">
        <v>3409</v>
      </c>
      <c r="I184" s="308" t="s">
        <v>3367</v>
      </c>
      <c r="J184" s="308"/>
      <c r="K184" s="352"/>
    </row>
    <row r="185" spans="2:11" ht="15" customHeight="1">
      <c r="B185" s="331"/>
      <c r="C185" s="308" t="s">
        <v>187</v>
      </c>
      <c r="D185" s="308"/>
      <c r="E185" s="308"/>
      <c r="F185" s="330" t="s">
        <v>3338</v>
      </c>
      <c r="G185" s="308"/>
      <c r="H185" s="308" t="s">
        <v>3410</v>
      </c>
      <c r="I185" s="308" t="s">
        <v>3334</v>
      </c>
      <c r="J185" s="308">
        <v>50</v>
      </c>
      <c r="K185" s="352"/>
    </row>
    <row r="186" spans="2:11" ht="15" customHeight="1">
      <c r="B186" s="331"/>
      <c r="C186" s="308" t="s">
        <v>3411</v>
      </c>
      <c r="D186" s="308"/>
      <c r="E186" s="308"/>
      <c r="F186" s="330" t="s">
        <v>3338</v>
      </c>
      <c r="G186" s="308"/>
      <c r="H186" s="308" t="s">
        <v>3412</v>
      </c>
      <c r="I186" s="308" t="s">
        <v>3413</v>
      </c>
      <c r="J186" s="308"/>
      <c r="K186" s="352"/>
    </row>
    <row r="187" spans="2:11" ht="15" customHeight="1">
      <c r="B187" s="331"/>
      <c r="C187" s="308" t="s">
        <v>3414</v>
      </c>
      <c r="D187" s="308"/>
      <c r="E187" s="308"/>
      <c r="F187" s="330" t="s">
        <v>3338</v>
      </c>
      <c r="G187" s="308"/>
      <c r="H187" s="308" t="s">
        <v>3415</v>
      </c>
      <c r="I187" s="308" t="s">
        <v>3413</v>
      </c>
      <c r="J187" s="308"/>
      <c r="K187" s="352"/>
    </row>
    <row r="188" spans="2:11" ht="15" customHeight="1">
      <c r="B188" s="331"/>
      <c r="C188" s="308" t="s">
        <v>3416</v>
      </c>
      <c r="D188" s="308"/>
      <c r="E188" s="308"/>
      <c r="F188" s="330" t="s">
        <v>3338</v>
      </c>
      <c r="G188" s="308"/>
      <c r="H188" s="308" t="s">
        <v>3417</v>
      </c>
      <c r="I188" s="308" t="s">
        <v>3413</v>
      </c>
      <c r="J188" s="308"/>
      <c r="K188" s="352"/>
    </row>
    <row r="189" spans="2:11" ht="15" customHeight="1">
      <c r="B189" s="331"/>
      <c r="C189" s="364" t="s">
        <v>3418</v>
      </c>
      <c r="D189" s="308"/>
      <c r="E189" s="308"/>
      <c r="F189" s="330" t="s">
        <v>3338</v>
      </c>
      <c r="G189" s="308"/>
      <c r="H189" s="308" t="s">
        <v>3419</v>
      </c>
      <c r="I189" s="308" t="s">
        <v>3420</v>
      </c>
      <c r="J189" s="365" t="s">
        <v>3421</v>
      </c>
      <c r="K189" s="352"/>
    </row>
    <row r="190" spans="2:11" ht="15" customHeight="1">
      <c r="B190" s="331"/>
      <c r="C190" s="315" t="s">
        <v>43</v>
      </c>
      <c r="D190" s="308"/>
      <c r="E190" s="308"/>
      <c r="F190" s="330" t="s">
        <v>114</v>
      </c>
      <c r="G190" s="308"/>
      <c r="H190" s="305" t="s">
        <v>3422</v>
      </c>
      <c r="I190" s="308" t="s">
        <v>3423</v>
      </c>
      <c r="J190" s="308"/>
      <c r="K190" s="352"/>
    </row>
    <row r="191" spans="2:11" ht="15" customHeight="1">
      <c r="B191" s="331"/>
      <c r="C191" s="315" t="s">
        <v>3424</v>
      </c>
      <c r="D191" s="308"/>
      <c r="E191" s="308"/>
      <c r="F191" s="330" t="s">
        <v>114</v>
      </c>
      <c r="G191" s="308"/>
      <c r="H191" s="308" t="s">
        <v>3425</v>
      </c>
      <c r="I191" s="308" t="s">
        <v>3367</v>
      </c>
      <c r="J191" s="308"/>
      <c r="K191" s="352"/>
    </row>
    <row r="192" spans="2:11" ht="15" customHeight="1">
      <c r="B192" s="331"/>
      <c r="C192" s="315" t="s">
        <v>3426</v>
      </c>
      <c r="D192" s="308"/>
      <c r="E192" s="308"/>
      <c r="F192" s="330" t="s">
        <v>114</v>
      </c>
      <c r="G192" s="308"/>
      <c r="H192" s="308" t="s">
        <v>3427</v>
      </c>
      <c r="I192" s="308" t="s">
        <v>3367</v>
      </c>
      <c r="J192" s="308"/>
      <c r="K192" s="352"/>
    </row>
    <row r="193" spans="2:11" ht="15" customHeight="1">
      <c r="B193" s="331"/>
      <c r="C193" s="315" t="s">
        <v>3428</v>
      </c>
      <c r="D193" s="308"/>
      <c r="E193" s="308"/>
      <c r="F193" s="330" t="s">
        <v>3338</v>
      </c>
      <c r="G193" s="308"/>
      <c r="H193" s="308" t="s">
        <v>3429</v>
      </c>
      <c r="I193" s="308" t="s">
        <v>3367</v>
      </c>
      <c r="J193" s="308"/>
      <c r="K193" s="352"/>
    </row>
    <row r="194" spans="2:11" ht="15" customHeight="1">
      <c r="B194" s="358"/>
      <c r="C194" s="366"/>
      <c r="D194" s="340"/>
      <c r="E194" s="340"/>
      <c r="F194" s="340"/>
      <c r="G194" s="340"/>
      <c r="H194" s="340"/>
      <c r="I194" s="340"/>
      <c r="J194" s="340"/>
      <c r="K194" s="359"/>
    </row>
    <row r="195" spans="2:11" ht="18.75" customHeight="1">
      <c r="B195" s="305"/>
      <c r="C195" s="308"/>
      <c r="D195" s="308"/>
      <c r="E195" s="308"/>
      <c r="F195" s="330"/>
      <c r="G195" s="308"/>
      <c r="H195" s="308"/>
      <c r="I195" s="308"/>
      <c r="J195" s="308"/>
      <c r="K195" s="305"/>
    </row>
    <row r="196" spans="2:11" ht="18.75" customHeight="1">
      <c r="B196" s="305"/>
      <c r="C196" s="308"/>
      <c r="D196" s="308"/>
      <c r="E196" s="308"/>
      <c r="F196" s="330"/>
      <c r="G196" s="308"/>
      <c r="H196" s="308"/>
      <c r="I196" s="308"/>
      <c r="J196" s="308"/>
      <c r="K196" s="305"/>
    </row>
    <row r="197" spans="2:11" ht="18.75" customHeight="1">
      <c r="B197" s="316"/>
      <c r="C197" s="316"/>
      <c r="D197" s="316"/>
      <c r="E197" s="316"/>
      <c r="F197" s="316"/>
      <c r="G197" s="316"/>
      <c r="H197" s="316"/>
      <c r="I197" s="316"/>
      <c r="J197" s="316"/>
      <c r="K197" s="316"/>
    </row>
    <row r="198" spans="2:11" ht="13.5">
      <c r="B198" s="295"/>
      <c r="C198" s="296"/>
      <c r="D198" s="296"/>
      <c r="E198" s="296"/>
      <c r="F198" s="296"/>
      <c r="G198" s="296"/>
      <c r="H198" s="296"/>
      <c r="I198" s="296"/>
      <c r="J198" s="296"/>
      <c r="K198" s="297"/>
    </row>
    <row r="199" spans="2:11" ht="21">
      <c r="B199" s="298"/>
      <c r="C199" s="299" t="s">
        <v>3430</v>
      </c>
      <c r="D199" s="299"/>
      <c r="E199" s="299"/>
      <c r="F199" s="299"/>
      <c r="G199" s="299"/>
      <c r="H199" s="299"/>
      <c r="I199" s="299"/>
      <c r="J199" s="299"/>
      <c r="K199" s="300"/>
    </row>
    <row r="200" spans="2:11" ht="25.5" customHeight="1">
      <c r="B200" s="298"/>
      <c r="C200" s="367" t="s">
        <v>3431</v>
      </c>
      <c r="D200" s="367"/>
      <c r="E200" s="367"/>
      <c r="F200" s="367" t="s">
        <v>3432</v>
      </c>
      <c r="G200" s="368"/>
      <c r="H200" s="367" t="s">
        <v>3433</v>
      </c>
      <c r="I200" s="367"/>
      <c r="J200" s="367"/>
      <c r="K200" s="300"/>
    </row>
    <row r="201" spans="2:11" ht="5.25" customHeight="1">
      <c r="B201" s="331"/>
      <c r="C201" s="328"/>
      <c r="D201" s="328"/>
      <c r="E201" s="328"/>
      <c r="F201" s="328"/>
      <c r="G201" s="308"/>
      <c r="H201" s="328"/>
      <c r="I201" s="328"/>
      <c r="J201" s="328"/>
      <c r="K201" s="352"/>
    </row>
    <row r="202" spans="2:11" ht="15" customHeight="1">
      <c r="B202" s="331"/>
      <c r="C202" s="308" t="s">
        <v>3423</v>
      </c>
      <c r="D202" s="308"/>
      <c r="E202" s="308"/>
      <c r="F202" s="330" t="s">
        <v>44</v>
      </c>
      <c r="G202" s="308"/>
      <c r="H202" s="308" t="s">
        <v>3434</v>
      </c>
      <c r="I202" s="308"/>
      <c r="J202" s="308"/>
      <c r="K202" s="352"/>
    </row>
    <row r="203" spans="2:11" ht="15" customHeight="1">
      <c r="B203" s="331"/>
      <c r="C203" s="337"/>
      <c r="D203" s="308"/>
      <c r="E203" s="308"/>
      <c r="F203" s="330" t="s">
        <v>45</v>
      </c>
      <c r="G203" s="308"/>
      <c r="H203" s="308" t="s">
        <v>3435</v>
      </c>
      <c r="I203" s="308"/>
      <c r="J203" s="308"/>
      <c r="K203" s="352"/>
    </row>
    <row r="204" spans="2:11" ht="15" customHeight="1">
      <c r="B204" s="331"/>
      <c r="C204" s="337"/>
      <c r="D204" s="308"/>
      <c r="E204" s="308"/>
      <c r="F204" s="330" t="s">
        <v>48</v>
      </c>
      <c r="G204" s="308"/>
      <c r="H204" s="308" t="s">
        <v>3436</v>
      </c>
      <c r="I204" s="308"/>
      <c r="J204" s="308"/>
      <c r="K204" s="352"/>
    </row>
    <row r="205" spans="2:11" ht="15" customHeight="1">
      <c r="B205" s="331"/>
      <c r="C205" s="308"/>
      <c r="D205" s="308"/>
      <c r="E205" s="308"/>
      <c r="F205" s="330" t="s">
        <v>46</v>
      </c>
      <c r="G205" s="308"/>
      <c r="H205" s="308" t="s">
        <v>3437</v>
      </c>
      <c r="I205" s="308"/>
      <c r="J205" s="308"/>
      <c r="K205" s="352"/>
    </row>
    <row r="206" spans="2:11" ht="15" customHeight="1">
      <c r="B206" s="331"/>
      <c r="C206" s="308"/>
      <c r="D206" s="308"/>
      <c r="E206" s="308"/>
      <c r="F206" s="330" t="s">
        <v>47</v>
      </c>
      <c r="G206" s="308"/>
      <c r="H206" s="308" t="s">
        <v>3438</v>
      </c>
      <c r="I206" s="308"/>
      <c r="J206" s="308"/>
      <c r="K206" s="352"/>
    </row>
    <row r="207" spans="2:11" ht="15" customHeight="1">
      <c r="B207" s="331"/>
      <c r="C207" s="308"/>
      <c r="D207" s="308"/>
      <c r="E207" s="308"/>
      <c r="F207" s="330"/>
      <c r="G207" s="308"/>
      <c r="H207" s="308"/>
      <c r="I207" s="308"/>
      <c r="J207" s="308"/>
      <c r="K207" s="352"/>
    </row>
    <row r="208" spans="2:11" ht="15" customHeight="1">
      <c r="B208" s="331"/>
      <c r="C208" s="308" t="s">
        <v>3379</v>
      </c>
      <c r="D208" s="308"/>
      <c r="E208" s="308"/>
      <c r="F208" s="330" t="s">
        <v>79</v>
      </c>
      <c r="G208" s="308"/>
      <c r="H208" s="308" t="s">
        <v>3439</v>
      </c>
      <c r="I208" s="308"/>
      <c r="J208" s="308"/>
      <c r="K208" s="352"/>
    </row>
    <row r="209" spans="2:11" ht="15" customHeight="1">
      <c r="B209" s="331"/>
      <c r="C209" s="337"/>
      <c r="D209" s="308"/>
      <c r="E209" s="308"/>
      <c r="F209" s="330" t="s">
        <v>3278</v>
      </c>
      <c r="G209" s="308"/>
      <c r="H209" s="308" t="s">
        <v>3279</v>
      </c>
      <c r="I209" s="308"/>
      <c r="J209" s="308"/>
      <c r="K209" s="352"/>
    </row>
    <row r="210" spans="2:11" ht="15" customHeight="1">
      <c r="B210" s="331"/>
      <c r="C210" s="308"/>
      <c r="D210" s="308"/>
      <c r="E210" s="308"/>
      <c r="F210" s="330" t="s">
        <v>3276</v>
      </c>
      <c r="G210" s="308"/>
      <c r="H210" s="308" t="s">
        <v>3440</v>
      </c>
      <c r="I210" s="308"/>
      <c r="J210" s="308"/>
      <c r="K210" s="352"/>
    </row>
    <row r="211" spans="2:11" ht="15" customHeight="1">
      <c r="B211" s="369"/>
      <c r="C211" s="337"/>
      <c r="D211" s="337"/>
      <c r="E211" s="337"/>
      <c r="F211" s="330" t="s">
        <v>3280</v>
      </c>
      <c r="G211" s="315"/>
      <c r="H211" s="356" t="s">
        <v>112</v>
      </c>
      <c r="I211" s="356"/>
      <c r="J211" s="356"/>
      <c r="K211" s="370"/>
    </row>
    <row r="212" spans="2:11" ht="15" customHeight="1">
      <c r="B212" s="369"/>
      <c r="C212" s="337"/>
      <c r="D212" s="337"/>
      <c r="E212" s="337"/>
      <c r="F212" s="330" t="s">
        <v>3281</v>
      </c>
      <c r="G212" s="315"/>
      <c r="H212" s="356" t="s">
        <v>3251</v>
      </c>
      <c r="I212" s="356"/>
      <c r="J212" s="356"/>
      <c r="K212" s="370"/>
    </row>
    <row r="213" spans="2:11" ht="15" customHeight="1">
      <c r="B213" s="369"/>
      <c r="C213" s="337"/>
      <c r="D213" s="337"/>
      <c r="E213" s="337"/>
      <c r="F213" s="371"/>
      <c r="G213" s="315"/>
      <c r="H213" s="372"/>
      <c r="I213" s="372"/>
      <c r="J213" s="372"/>
      <c r="K213" s="370"/>
    </row>
    <row r="214" spans="2:11" ht="15" customHeight="1">
      <c r="B214" s="369"/>
      <c r="C214" s="308" t="s">
        <v>3403</v>
      </c>
      <c r="D214" s="337"/>
      <c r="E214" s="337"/>
      <c r="F214" s="330">
        <v>1</v>
      </c>
      <c r="G214" s="315"/>
      <c r="H214" s="356" t="s">
        <v>3441</v>
      </c>
      <c r="I214" s="356"/>
      <c r="J214" s="356"/>
      <c r="K214" s="370"/>
    </row>
    <row r="215" spans="2:11" ht="15" customHeight="1">
      <c r="B215" s="369"/>
      <c r="C215" s="337"/>
      <c r="D215" s="337"/>
      <c r="E215" s="337"/>
      <c r="F215" s="330">
        <v>2</v>
      </c>
      <c r="G215" s="315"/>
      <c r="H215" s="356" t="s">
        <v>3442</v>
      </c>
      <c r="I215" s="356"/>
      <c r="J215" s="356"/>
      <c r="K215" s="370"/>
    </row>
    <row r="216" spans="2:11" ht="15" customHeight="1">
      <c r="B216" s="369"/>
      <c r="C216" s="337"/>
      <c r="D216" s="337"/>
      <c r="E216" s="337"/>
      <c r="F216" s="330">
        <v>3</v>
      </c>
      <c r="G216" s="315"/>
      <c r="H216" s="356" t="s">
        <v>3443</v>
      </c>
      <c r="I216" s="356"/>
      <c r="J216" s="356"/>
      <c r="K216" s="370"/>
    </row>
    <row r="217" spans="2:11" ht="15" customHeight="1">
      <c r="B217" s="369"/>
      <c r="C217" s="337"/>
      <c r="D217" s="337"/>
      <c r="E217" s="337"/>
      <c r="F217" s="330">
        <v>4</v>
      </c>
      <c r="G217" s="315"/>
      <c r="H217" s="356" t="s">
        <v>3444</v>
      </c>
      <c r="I217" s="356"/>
      <c r="J217" s="356"/>
      <c r="K217" s="370"/>
    </row>
    <row r="218" spans="2:11" ht="12.75" customHeight="1">
      <c r="B218" s="373"/>
      <c r="C218" s="374"/>
      <c r="D218" s="374"/>
      <c r="E218" s="374"/>
      <c r="F218" s="374"/>
      <c r="G218" s="374"/>
      <c r="H218" s="374"/>
      <c r="I218" s="374"/>
      <c r="J218" s="374"/>
      <c r="K218" s="375"/>
    </row>
  </sheetData>
  <sheetProtection formatCells="0" formatColumns="0" formatRows="0" insertColumns="0" insertRows="0" insertHyperlinks="0" deleteColumns="0" deleteRows="0" sort="0" autoFilter="0" pivotTables="0"/>
  <mergeCells count="77">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 ref="G42:J42"/>
    <mergeCell ref="G41:J41"/>
    <mergeCell ref="G43:J43"/>
    <mergeCell ref="G44:J44"/>
    <mergeCell ref="G45:J45"/>
    <mergeCell ref="C122:J122"/>
    <mergeCell ref="C102:J102"/>
    <mergeCell ref="C147:J147"/>
    <mergeCell ref="C165:J165"/>
    <mergeCell ref="C25:J25"/>
    <mergeCell ref="F20:J20"/>
    <mergeCell ref="F23:J23"/>
    <mergeCell ref="F21:J21"/>
    <mergeCell ref="F22:J22"/>
    <mergeCell ref="F19:J19"/>
    <mergeCell ref="D27:J27"/>
    <mergeCell ref="D28:J28"/>
    <mergeCell ref="D30:J30"/>
    <mergeCell ref="D31:J31"/>
    <mergeCell ref="C26:J26"/>
    <mergeCell ref="C3:J3"/>
    <mergeCell ref="C9:J9"/>
    <mergeCell ref="D10:J10"/>
    <mergeCell ref="D15:J15"/>
    <mergeCell ref="C4:J4"/>
    <mergeCell ref="C6:J6"/>
    <mergeCell ref="C7:J7"/>
    <mergeCell ref="D11:J11"/>
    <mergeCell ref="D16:J16"/>
    <mergeCell ref="D17:J17"/>
    <mergeCell ref="F18:J18"/>
    <mergeCell ref="D33:J33"/>
    <mergeCell ref="D34:J34"/>
    <mergeCell ref="D35:J35"/>
    <mergeCell ref="G36:J36"/>
    <mergeCell ref="G37:J37"/>
    <mergeCell ref="G38:J38"/>
    <mergeCell ref="G39:J39"/>
    <mergeCell ref="G40:J40"/>
    <mergeCell ref="D47:J47"/>
    <mergeCell ref="E48:J48"/>
    <mergeCell ref="E49:J49"/>
    <mergeCell ref="D51:J51"/>
    <mergeCell ref="E50:J50"/>
    <mergeCell ref="C52:J52"/>
    <mergeCell ref="C54:J54"/>
    <mergeCell ref="C55:J55"/>
    <mergeCell ref="D61:J61"/>
    <mergeCell ref="C57:J57"/>
    <mergeCell ref="D58:J58"/>
    <mergeCell ref="D59:J59"/>
    <mergeCell ref="D60:J60"/>
    <mergeCell ref="D62:J62"/>
    <mergeCell ref="D65:J65"/>
    <mergeCell ref="D66:J66"/>
    <mergeCell ref="D68:J68"/>
    <mergeCell ref="D63:J63"/>
    <mergeCell ref="D67:J67"/>
    <mergeCell ref="D69:J69"/>
    <mergeCell ref="D70:J70"/>
    <mergeCell ref="C75:J75"/>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HEJMALOVA\Alena Hejmalova</dc:creator>
  <cp:keywords/>
  <dc:description/>
  <cp:lastModifiedBy>HEJMALOVA\Alena Hejmalova</cp:lastModifiedBy>
  <dcterms:created xsi:type="dcterms:W3CDTF">2019-02-12T10:58:02Z</dcterms:created>
  <dcterms:modified xsi:type="dcterms:W3CDTF">2019-02-12T10:58:15Z</dcterms:modified>
  <cp:category/>
  <cp:version/>
  <cp:contentType/>
  <cp:contentStatus/>
</cp:coreProperties>
</file>